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4.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2.xml" ContentType="application/vnd.openxmlformats-officedocument.drawingml.char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5" windowWidth="19230" windowHeight="5925" tabRatio="817"/>
  </bookViews>
  <sheets>
    <sheet name="Index" sheetId="5" r:id="rId1"/>
    <sheet name="Residual" sheetId="15" r:id="rId2"/>
    <sheet name="Tables 1 - 5" sheetId="3" r:id="rId3"/>
    <sheet name="Tables 6 - 11" sheetId="4" r:id="rId4"/>
    <sheet name="Tables 12 - 14" sheetId="6" r:id="rId5"/>
    <sheet name="Tables 15 - 18" sheetId="16" r:id="rId6"/>
    <sheet name="App B NG" sheetId="11" r:id="rId7"/>
    <sheet name=" App B SPT" sheetId="12" r:id="rId8"/>
    <sheet name=" App B SHETL" sheetId="13" r:id="rId9"/>
    <sheet name="App B OFTO" sheetId="14" r:id="rId10"/>
    <sheet name="Table 23 - 24 " sheetId="7" r:id="rId11"/>
  </sheets>
  <definedNames>
    <definedName name="_ftn1" localSheetId="3">'Tables 6 - 11'!#REF!</definedName>
    <definedName name="_ftnref1" localSheetId="3">'Table 23 - 24 '!#REF!</definedName>
  </definedNames>
  <calcPr calcId="145621"/>
</workbook>
</file>

<file path=xl/calcChain.xml><?xml version="1.0" encoding="utf-8"?>
<calcChain xmlns="http://schemas.openxmlformats.org/spreadsheetml/2006/main">
  <c r="B35" i="5" l="1"/>
  <c r="B34" i="5"/>
  <c r="B33" i="5"/>
  <c r="B32" i="5"/>
  <c r="B43" i="5" l="1"/>
  <c r="B41" i="5" l="1"/>
  <c r="L53" i="7" l="1"/>
  <c r="AA53" i="4"/>
  <c r="B22" i="14" l="1"/>
  <c r="I15" i="4" l="1"/>
  <c r="I20" i="4"/>
  <c r="I25" i="4"/>
  <c r="H15" i="4"/>
  <c r="H20" i="4"/>
  <c r="H25" i="4"/>
  <c r="H29" i="4" l="1"/>
  <c r="AA54" i="4" s="1"/>
  <c r="AA56" i="4" s="1"/>
  <c r="I29" i="4"/>
  <c r="AF66" i="4" l="1"/>
  <c r="AA57" i="4"/>
  <c r="AF67" i="4" s="1"/>
  <c r="J25" i="4"/>
  <c r="J20" i="4" l="1"/>
  <c r="J15" i="4" l="1"/>
  <c r="B40" i="5" l="1"/>
  <c r="AF68" i="4"/>
  <c r="AA58" i="4" l="1"/>
  <c r="AA59" i="4"/>
  <c r="B23" i="5" l="1"/>
  <c r="B46" i="5"/>
  <c r="B45" i="5"/>
  <c r="B44" i="5" l="1"/>
  <c r="B20" i="5"/>
  <c r="B19" i="5"/>
  <c r="B30" i="5" l="1"/>
  <c r="B28" i="5"/>
  <c r="B26" i="5"/>
  <c r="B25" i="5"/>
  <c r="B18" i="5" l="1"/>
  <c r="B15" i="5"/>
  <c r="B14" i="5"/>
  <c r="B13" i="5"/>
  <c r="B12" i="5"/>
  <c r="B11" i="5"/>
  <c r="B10" i="5"/>
  <c r="AB53" i="4" l="1"/>
  <c r="D22" i="14" l="1"/>
  <c r="C22" i="14" l="1"/>
  <c r="J29" i="4" l="1"/>
  <c r="AG68" i="4" l="1"/>
  <c r="AB54" i="4"/>
  <c r="AB56" i="4" l="1"/>
  <c r="AG66" i="4" l="1"/>
  <c r="AB57" i="4"/>
  <c r="AB58" i="4"/>
  <c r="AG67" i="4" l="1"/>
  <c r="AB59" i="4"/>
  <c r="AG65" i="4" l="1"/>
  <c r="E4" i="15" l="1"/>
  <c r="Q39" i="6" l="1"/>
  <c r="Q42" i="6"/>
  <c r="Q45" i="6"/>
  <c r="Q51" i="6"/>
  <c r="Q48" i="6"/>
  <c r="Q38" i="6"/>
  <c r="Q41" i="6"/>
  <c r="Q47" i="6"/>
  <c r="Q50" i="6"/>
  <c r="Q40" i="6"/>
  <c r="Q44" i="6"/>
  <c r="Q43" i="6"/>
  <c r="Q46" i="6"/>
  <c r="Q49" i="6"/>
  <c r="P38" i="6" l="1"/>
  <c r="P39" i="6" l="1"/>
  <c r="W56" i="6" l="1"/>
  <c r="P40" i="6"/>
  <c r="P41" i="6" l="1"/>
  <c r="W57" i="6"/>
  <c r="P42" i="6" l="1"/>
  <c r="W58" i="6"/>
  <c r="P43" i="6" l="1"/>
  <c r="W59" i="6"/>
  <c r="P44" i="6" l="1"/>
  <c r="W61" i="6" l="1"/>
  <c r="P45" i="6"/>
  <c r="W60" i="6"/>
  <c r="W62" i="6" l="1"/>
  <c r="P46" i="6"/>
  <c r="P47" i="6" l="1"/>
  <c r="W63" i="6"/>
  <c r="P48" i="6" l="1"/>
  <c r="W64" i="6"/>
  <c r="P49" i="6" l="1"/>
  <c r="W65" i="6"/>
  <c r="W66" i="6" l="1"/>
  <c r="P50" i="6"/>
  <c r="P51" i="6" l="1"/>
  <c r="W67" i="6"/>
  <c r="E8" i="15"/>
  <c r="W68" i="6" l="1"/>
  <c r="E9" i="15" l="1"/>
  <c r="W69" i="6" l="1"/>
  <c r="E7" i="15" l="1"/>
  <c r="AG64" i="4" l="1"/>
  <c r="E3" i="15"/>
  <c r="J11" i="6" l="1"/>
  <c r="J15" i="6"/>
  <c r="J19" i="6"/>
  <c r="J23" i="6"/>
  <c r="J27" i="6"/>
  <c r="J31" i="6"/>
  <c r="J7" i="6"/>
  <c r="J8" i="6"/>
  <c r="J12" i="6"/>
  <c r="J16" i="6"/>
  <c r="J20" i="6"/>
  <c r="J24" i="6"/>
  <c r="J28" i="6"/>
  <c r="J32" i="6"/>
  <c r="J9" i="6"/>
  <c r="J13" i="6"/>
  <c r="J17" i="6"/>
  <c r="J21" i="6"/>
  <c r="J25" i="6"/>
  <c r="J29" i="6"/>
  <c r="J33" i="6"/>
  <c r="J10" i="6"/>
  <c r="J14" i="6"/>
  <c r="J18" i="6"/>
  <c r="J22" i="6"/>
  <c r="J26" i="6"/>
  <c r="J30" i="6"/>
  <c r="I21" i="6" l="1"/>
  <c r="I13" i="6"/>
  <c r="F31" i="6"/>
  <c r="I18" i="6"/>
  <c r="F12" i="6"/>
  <c r="F9" i="6"/>
  <c r="I30" i="6"/>
  <c r="I15" i="6"/>
  <c r="I26" i="6"/>
  <c r="I27" i="6"/>
  <c r="F29" i="6"/>
  <c r="I32" i="6"/>
  <c r="I12" i="6"/>
  <c r="F14" i="6"/>
  <c r="I11" i="6"/>
  <c r="F20" i="6"/>
  <c r="F17" i="6"/>
  <c r="F30" i="6"/>
  <c r="I28" i="6"/>
  <c r="F26" i="6"/>
  <c r="F10" i="6"/>
  <c r="I22" i="6"/>
  <c r="F7" i="6"/>
  <c r="F32" i="6"/>
  <c r="F18" i="6"/>
  <c r="F33" i="6"/>
  <c r="F8" i="6"/>
  <c r="F19" i="6"/>
  <c r="I17" i="6"/>
  <c r="F16" i="6"/>
  <c r="F25" i="6"/>
  <c r="F28" i="6"/>
  <c r="I24" i="6"/>
  <c r="F27" i="6"/>
  <c r="I7" i="6"/>
  <c r="I33" i="6"/>
  <c r="I19" i="6"/>
  <c r="F23" i="6"/>
  <c r="F24" i="6"/>
  <c r="F21" i="6"/>
  <c r="F13" i="6"/>
  <c r="F22" i="6"/>
  <c r="I31" i="6"/>
  <c r="I29" i="6"/>
  <c r="I14" i="6"/>
  <c r="I8" i="6"/>
  <c r="I23" i="6"/>
  <c r="F11" i="6"/>
  <c r="I20" i="6"/>
  <c r="I9" i="6"/>
  <c r="I16" i="6"/>
  <c r="I25" i="6"/>
  <c r="F15" i="6"/>
  <c r="I10" i="6"/>
  <c r="N47" i="7" l="1"/>
  <c r="N51" i="7"/>
  <c r="N50" i="7"/>
  <c r="N49" i="7"/>
  <c r="N44" i="7"/>
  <c r="N42" i="7"/>
  <c r="N43" i="7"/>
  <c r="P43" i="7" l="1"/>
  <c r="P50" i="7"/>
  <c r="P42" i="7"/>
  <c r="P44" i="7"/>
  <c r="P49" i="7"/>
  <c r="P51" i="7"/>
  <c r="P47" i="7"/>
  <c r="N46" i="7"/>
  <c r="N39" i="7"/>
  <c r="N40" i="7"/>
  <c r="N45" i="7"/>
  <c r="N41" i="7"/>
  <c r="N48" i="7"/>
  <c r="N52" i="7"/>
  <c r="P41" i="7" l="1"/>
  <c r="P48" i="7"/>
  <c r="P39" i="7"/>
  <c r="M53" i="7"/>
  <c r="N53" i="7" s="1"/>
  <c r="P46" i="7"/>
  <c r="P45" i="7"/>
  <c r="P52" i="7"/>
  <c r="P40" i="7"/>
  <c r="AF65" i="4"/>
  <c r="AF64" i="4" l="1"/>
</calcChain>
</file>

<file path=xl/sharedStrings.xml><?xml version="1.0" encoding="utf-8"?>
<sst xmlns="http://schemas.openxmlformats.org/spreadsheetml/2006/main" count="1242" uniqueCount="579">
  <si>
    <t>Zone</t>
  </si>
  <si>
    <t>Zone Name</t>
  </si>
  <si>
    <t>North Scotland</t>
  </si>
  <si>
    <t>East Aberdeenshire</t>
  </si>
  <si>
    <t>Western Highlands</t>
  </si>
  <si>
    <t>Skye and Lochalsh</t>
  </si>
  <si>
    <t>Eastern Grampian and Tayside</t>
  </si>
  <si>
    <t>Central Grampian</t>
  </si>
  <si>
    <t>Argyll</t>
  </si>
  <si>
    <t>The Trossachs</t>
  </si>
  <si>
    <t>Stirlingshire and Fife</t>
  </si>
  <si>
    <t>South West Scotland</t>
  </si>
  <si>
    <t>Lothian and Borders</t>
  </si>
  <si>
    <t>Solway and Cheviot</t>
  </si>
  <si>
    <t>North East England</t>
  </si>
  <si>
    <t>North Lancs and The Lakes</t>
  </si>
  <si>
    <t>South Lancs, Yorks and Humber</t>
  </si>
  <si>
    <t>North Midlands and North Wales</t>
  </si>
  <si>
    <t>South Lincs and North Norfolk</t>
  </si>
  <si>
    <t>Mid Wales and The Midlands</t>
  </si>
  <si>
    <t>Anglesey and Snowdon</t>
  </si>
  <si>
    <t>Pembrokeshire</t>
  </si>
  <si>
    <t>South Wales</t>
  </si>
  <si>
    <t>Cotswold</t>
  </si>
  <si>
    <t>Central London</t>
  </si>
  <si>
    <t>Essex and Kent</t>
  </si>
  <si>
    <t>Oxfordshire, Surrey and Sussex</t>
  </si>
  <si>
    <t>Somerset and Wessex</t>
  </si>
  <si>
    <t>West Devon and Cornwall</t>
  </si>
  <si>
    <t>Northern Scotland</t>
  </si>
  <si>
    <t>Southern Scotland</t>
  </si>
  <si>
    <t>Northern</t>
  </si>
  <si>
    <t>North West</t>
  </si>
  <si>
    <t>Yorkshire</t>
  </si>
  <si>
    <t>N Wales &amp; Mersey</t>
  </si>
  <si>
    <t>East Midlands</t>
  </si>
  <si>
    <t>Midlands</t>
  </si>
  <si>
    <t>Eastern</t>
  </si>
  <si>
    <t>South East</t>
  </si>
  <si>
    <t>London</t>
  </si>
  <si>
    <t>Southern</t>
  </si>
  <si>
    <t>South Western</t>
  </si>
  <si>
    <t>2014/15</t>
  </si>
  <si>
    <t>2015/16</t>
  </si>
  <si>
    <t>HH Demand Tariff (£/kW)</t>
  </si>
  <si>
    <t>NHH Demand Tariff (p/kWh)</t>
  </si>
  <si>
    <t>Wider Generation Tariffs (£/kW)</t>
  </si>
  <si>
    <t>Table 14</t>
  </si>
  <si>
    <t>Substation Rating</t>
  </si>
  <si>
    <t>Connection Type</t>
  </si>
  <si>
    <t>Local Substation Tariff (£/kW)</t>
  </si>
  <si>
    <t>132kV</t>
  </si>
  <si>
    <t>275kV</t>
  </si>
  <si>
    <t>400kV</t>
  </si>
  <si>
    <t>&lt;1320 MW</t>
  </si>
  <si>
    <t>No redundancy</t>
  </si>
  <si>
    <t>Redundancy</t>
  </si>
  <si>
    <t>&gt;=1320 MW</t>
  </si>
  <si>
    <t>Substation Name</t>
  </si>
  <si>
    <t>(£/kW)</t>
  </si>
  <si>
    <t>Offshore Generator</t>
  </si>
  <si>
    <t>Tariff Component (£/kW)</t>
  </si>
  <si>
    <t>Substation</t>
  </si>
  <si>
    <t>Circuit</t>
  </si>
  <si>
    <t>ETUoS</t>
  </si>
  <si>
    <t>Robin Rigg West</t>
  </si>
  <si>
    <t>Barrow</t>
  </si>
  <si>
    <t>Ormonde</t>
  </si>
  <si>
    <t>Walney 1</t>
  </si>
  <si>
    <t>Walney 2</t>
  </si>
  <si>
    <t>Sheringham Shoal</t>
  </si>
  <si>
    <t>Greater Gabbard</t>
  </si>
  <si>
    <t>London Array</t>
  </si>
  <si>
    <t>Contracted TEC</t>
  </si>
  <si>
    <t>Modelled TEC</t>
  </si>
  <si>
    <t>Interconnector</t>
  </si>
  <si>
    <t>Charging Base</t>
  </si>
  <si>
    <t>G</t>
  </si>
  <si>
    <t>D</t>
  </si>
  <si>
    <t>Dem</t>
  </si>
  <si>
    <t>Gen</t>
  </si>
  <si>
    <t>App B NGET</t>
  </si>
  <si>
    <t>App B SPT</t>
  </si>
  <si>
    <t>App B SHET</t>
  </si>
  <si>
    <t>App B OFTO</t>
  </si>
  <si>
    <t>(GW)</t>
  </si>
  <si>
    <t>Table 2 - Local Substation Tariffs</t>
  </si>
  <si>
    <t>Table 3 - Local Circuit Tariffs</t>
  </si>
  <si>
    <t>Table 5 - Demand Tariffs</t>
  </si>
  <si>
    <t>Table 1 - Generation Wider Tariffs</t>
  </si>
  <si>
    <t>Table 4 - Offshore Local Tariffs</t>
  </si>
  <si>
    <t>Table 6 - Contracted and Modelled TEC</t>
  </si>
  <si>
    <t>Gen (£/kW)</t>
  </si>
  <si>
    <t>Dem (£/kW)</t>
  </si>
  <si>
    <t>Dem (p/kWh)</t>
  </si>
  <si>
    <t>Residual</t>
  </si>
  <si>
    <t>Average Tariff</t>
  </si>
  <si>
    <t>Robin Rigg East</t>
  </si>
  <si>
    <t>£m Nominal</t>
  </si>
  <si>
    <t>2015/16 TNUoS Revenue</t>
  </si>
  <si>
    <t>National Grid</t>
  </si>
  <si>
    <t>Price controlled revenue</t>
  </si>
  <si>
    <t>Less income from connections</t>
  </si>
  <si>
    <t>Income from TNUoS</t>
  </si>
  <si>
    <t>Scottish Power Transmission</t>
  </si>
  <si>
    <t>SHE Transmission</t>
  </si>
  <si>
    <t>Offshore</t>
  </si>
  <si>
    <t>Network Innovation Competition</t>
  </si>
  <si>
    <t>Total to Collect from TNUoS</t>
  </si>
  <si>
    <t>Lincs</t>
  </si>
  <si>
    <t>Residuals</t>
  </si>
  <si>
    <t>Averages</t>
  </si>
  <si>
    <t>Thanet</t>
  </si>
  <si>
    <t>NHH Demand (4pm-7pm TWh)</t>
  </si>
  <si>
    <t>Jan
2015
Final</t>
  </si>
  <si>
    <t>2016/17</t>
  </si>
  <si>
    <t xml:space="preserve"> </t>
  </si>
  <si>
    <t>Description</t>
  </si>
  <si>
    <t>Yr t-1</t>
  </si>
  <si>
    <t>Yr t</t>
  </si>
  <si>
    <t>Yr t+1</t>
  </si>
  <si>
    <t>Notes</t>
  </si>
  <si>
    <t>Regulatory Year</t>
  </si>
  <si>
    <t>Notes:</t>
  </si>
  <si>
    <t>All monies are  nominal 'money of the day' prices unless stated otherwise</t>
  </si>
  <si>
    <t>Licensee forecasts and budgets are subject to change especially where they are influenced by external stakeholders</t>
  </si>
  <si>
    <t>Greyed out cells are either calculated or not applicable in the year concerned due to the way the licence formula are constructed</t>
  </si>
  <si>
    <t>NIC payments to all Transmission Owners are inlcuded in National Grid Maximum Revenue and are included here</t>
  </si>
  <si>
    <t>2013/14 and 2014/15 pass through to other networks is based on forecast at time of tariff setting</t>
  </si>
  <si>
    <t>NIC payments are not included as they do not form part of SPT Maximum Revenue</t>
  </si>
  <si>
    <t>Commentary</t>
  </si>
  <si>
    <t>All reasonable care has been taken in the preparation of these illustrative tables and the data therein.  SPT offers this data without prejudice and cannot be held responsible for any loss that might be attributed to the use of this data.  SPT does not accept or assume responsibility for the use of this information by any person or any person to whom this information is shown or any person to whom this information otherwise becomes available.</t>
  </si>
  <si>
    <t xml:space="preserve">The base revenue forecasts for the RIIO-ET1 period (2014/15 to 2018/19, inclusive) reflect the figures authorised by Ofgem in the the RIIO-ET1 Final Proposals.  </t>
  </si>
  <si>
    <t>Within the bounds of commercial confidentiality, this forecast provides as much information as possible.</t>
  </si>
  <si>
    <t>This forecast contains as much information as can be currently made available.  Generally, allowances determined by Ofgem are shown; and we also include forecasts for anticipated future Ofgem determinations in respect of the Iteration adjustment reflecting our latest view of totex, changes to allowed totex and cost of debt.</t>
  </si>
  <si>
    <t>This respects commercial confidentiality and disclosure considerations.</t>
  </si>
  <si>
    <t xml:space="preserve">Note that actual revenues may vary from those currently forecast.  </t>
  </si>
  <si>
    <t>All £ figures are in money of the day</t>
  </si>
  <si>
    <t>Information provided in £m to one decimal place</t>
  </si>
  <si>
    <t>Assumptions</t>
  </si>
  <si>
    <t>It is assumed that there will be one set of price changes per year effective on 1st April.</t>
  </si>
  <si>
    <t>NIC payments are not included as they do not form part of SHET Maximum Revenue</t>
  </si>
  <si>
    <t>All reasonable care has been taken in the preparation of these illustrative tables and the data therein.  SHET offers these data without prejudice and cannot be held responsible for any loss that might be attributed to the use of these data.  SHET does not accept or assume responsibility for the use of this information by any person or any person to whom this information is shown or any person to whom this information otherwise becomes available.</t>
  </si>
  <si>
    <t>This forecast contains as much information as can be currently made available.  Generally, allowances determined by Ofgem are shown; whilst those for which Ofgem determinations are expected are not.</t>
  </si>
  <si>
    <t>Offshore Transmission Revenue Forecast</t>
  </si>
  <si>
    <t>Gunfleet</t>
  </si>
  <si>
    <t>Robin Rigg</t>
  </si>
  <si>
    <t>Gwynt y mor</t>
  </si>
  <si>
    <t>West of Duddon Sands</t>
  </si>
  <si>
    <t>Humber Gateway</t>
  </si>
  <si>
    <t>Westermost Rough</t>
  </si>
  <si>
    <t>Offshore Transmission Pass-Through (B7)</t>
  </si>
  <si>
    <t>NIC payments are not included as they do not form part of OFTO Maximum Revenue</t>
  </si>
  <si>
    <t>Nb These generation average tariffs include local tariffs</t>
  </si>
  <si>
    <t>Jan 2015 Initial View</t>
  </si>
  <si>
    <t>Current revenues plus indexation</t>
  </si>
  <si>
    <t>National Grid Forecast</t>
  </si>
  <si>
    <t>Data taken from April 2015 submission under STCP24-1.</t>
  </si>
  <si>
    <t>Data taken from December 2014 submission under STCP24-1 adjusted for inflation.</t>
  </si>
  <si>
    <t>2016/17 Initial View
Net Demand 
(GWh)</t>
  </si>
  <si>
    <t>2016/17
April Forecast
Net Demand 
(GWh)</t>
  </si>
  <si>
    <t>Total</t>
  </si>
  <si>
    <t>% Change</t>
  </si>
  <si>
    <t>Sellindge 400kV</t>
  </si>
  <si>
    <t>IFA Interconnector</t>
  </si>
  <si>
    <t>France</t>
  </si>
  <si>
    <t>Grain 400kV</t>
  </si>
  <si>
    <t>Britned</t>
  </si>
  <si>
    <t>Netherlands</t>
  </si>
  <si>
    <t>Deesside 400kV</t>
  </si>
  <si>
    <t>Republic of Ireland</t>
  </si>
  <si>
    <t>East - West</t>
  </si>
  <si>
    <t>Auchencrosh 275kV</t>
  </si>
  <si>
    <t>Northern Ireland</t>
  </si>
  <si>
    <t>Moyle</t>
  </si>
  <si>
    <t>Site</t>
  </si>
  <si>
    <t>Charging Base (Generation MW)</t>
  </si>
  <si>
    <t>ElecLink</t>
  </si>
  <si>
    <t>Interconnected
System</t>
  </si>
  <si>
    <t>Generation
Zone</t>
  </si>
  <si>
    <t>Generation (GW)</t>
  </si>
  <si>
    <t>Total Average Triad (GW)</t>
  </si>
  <si>
    <t>HH Demand Average Triad (GW)</t>
  </si>
  <si>
    <t>System Peak</t>
  </si>
  <si>
    <t>Shared 
Year Round</t>
  </si>
  <si>
    <t>Not Shared Year Round</t>
  </si>
  <si>
    <t>South West Scotlands</t>
  </si>
  <si>
    <t>North Lancashire and The Lakes</t>
  </si>
  <si>
    <t>South Lancashire, Yorkshire and Humber</t>
  </si>
  <si>
    <t>South Lincolnshire and North Norfolk</t>
  </si>
  <si>
    <t>South Wales &amp; Gloucester</t>
  </si>
  <si>
    <t>Conventional 70%</t>
  </si>
  <si>
    <t>Intermittent 30%</t>
  </si>
  <si>
    <t>Tariff
(£/kW)</t>
  </si>
  <si>
    <t>Gwynt Y Mȏr</t>
  </si>
  <si>
    <t>2016/17 Jan forecast (£/kW)</t>
  </si>
  <si>
    <t>2016/17 May Forecast</t>
  </si>
  <si>
    <t>Change (£/kW)</t>
  </si>
  <si>
    <t>2016/17 May Forecast (£/kW)</t>
  </si>
  <si>
    <t>2016/17 Jan Forecast</t>
  </si>
  <si>
    <t>Change</t>
  </si>
  <si>
    <t>2016/17 Jan Forecast (p/kWh)</t>
  </si>
  <si>
    <t>2016/17 May Forecast (p/kWh)</t>
  </si>
  <si>
    <t>Change (p/kWh)</t>
  </si>
  <si>
    <t>Node</t>
  </si>
  <si>
    <t>Station</t>
  </si>
  <si>
    <t>Agreement Type</t>
  </si>
  <si>
    <t>MW Change</t>
  </si>
  <si>
    <t>TEC Register 03/12/2014</t>
  </si>
  <si>
    <t>TEC Register 13/04/2015</t>
  </si>
  <si>
    <t>Note: Stations less than 100MW with Bilateral Embedded Generation Agreements are treated as zero.</t>
  </si>
  <si>
    <t>Transport Model (Generation MW) Peak</t>
  </si>
  <si>
    <t>Transport Model (Generation MW) Year Round</t>
  </si>
  <si>
    <t>Change in Residual (£/kW)</t>
  </si>
  <si>
    <t>2016/17 Jan Forecast (£/kW)</t>
  </si>
  <si>
    <t>2016/17
May Forecast
Net Demand 
(GWh)</t>
  </si>
  <si>
    <t>May
2015
Update</t>
  </si>
  <si>
    <t>-500MW</t>
  </si>
  <si>
    <t>Change to peak system demand and pro-rata change in HH demand</t>
  </si>
  <si>
    <t>-0.5TWh</t>
  </si>
  <si>
    <t>Change to NHH demand with no change to peak system demand</t>
  </si>
  <si>
    <t>Change to HH Average Tariff (£/kW)</t>
  </si>
  <si>
    <t>Change to generation charging base</t>
  </si>
  <si>
    <t>Change to Average Generation Tariff (£/kW)</t>
  </si>
  <si>
    <t>Change to Average NHH Tariff (p/kWh)</t>
  </si>
  <si>
    <t>-1000MW</t>
  </si>
  <si>
    <t xml:space="preserve">Figure 1 - Change in forecast net locational demand </t>
  </si>
  <si>
    <t>Figure 2 - Generation Changes</t>
  </si>
  <si>
    <t>Figure 3 - HH Demand Tariff Changes</t>
  </si>
  <si>
    <t>Figure 4 - Change in NHH Tariff</t>
  </si>
  <si>
    <t>Table 7 - Allowed Revenues</t>
  </si>
  <si>
    <t>Table 8 - Charging Bases</t>
  </si>
  <si>
    <t>Table 9 - Interconectors</t>
  </si>
  <si>
    <t>Table 11 - Residual Calculation</t>
  </si>
  <si>
    <t>Table 12 - Variation in Generation Zonal Tariffs</t>
  </si>
  <si>
    <t>Table 13 - Change in HH Demand Tariffs</t>
  </si>
  <si>
    <t>Table 14 - NHH Demand Tariff Changes</t>
  </si>
  <si>
    <t>Table 10 - Generation and Demand Revenue Proportions</t>
  </si>
  <si>
    <t>2016/17 Initial forecast</t>
  </si>
  <si>
    <t>2016/17 April Forecast</t>
  </si>
  <si>
    <t>2016/17
Pre-P272
(For info)</t>
  </si>
  <si>
    <t>2016/17
Post-P272</t>
  </si>
  <si>
    <t>Annual generation (TWh)</t>
  </si>
  <si>
    <t>E</t>
  </si>
  <si>
    <t>Limit on generation tariff (€/MWh)</t>
  </si>
  <si>
    <t>L</t>
  </si>
  <si>
    <t>Total Revenue (£m)</t>
  </si>
  <si>
    <t>R</t>
  </si>
  <si>
    <t>Exchange Rate (€/£)</t>
  </si>
  <si>
    <t>X</t>
  </si>
  <si>
    <t>G.R</t>
  </si>
  <si>
    <t>Revenue recovered from demand (£m)</t>
  </si>
  <si>
    <t>D.R</t>
  </si>
  <si>
    <t>% of revenue from generation</t>
  </si>
  <si>
    <t>% of revenue from demand</t>
  </si>
  <si>
    <t>Limit on generation tariff (£/MWh)</t>
  </si>
  <si>
    <t>Revenue recovered from generation (£m)</t>
  </si>
  <si>
    <t>Generator residual tariff (£/kW)</t>
  </si>
  <si>
    <t>Demand residual tariff (£/kW)</t>
  </si>
  <si>
    <t>Proportion of revenue recovered from generation (%)</t>
  </si>
  <si>
    <t>Proportion of revenue recovered from demand (%)</t>
  </si>
  <si>
    <t>Total TNUoS revenue (£m)</t>
  </si>
  <si>
    <t>Revenue recovered from the locational element of generator tariffs (£m)</t>
  </si>
  <si>
    <t>Revenue recovered from the locational element of demand tariffs (£m)</t>
  </si>
  <si>
    <t>Revenue recovered from offshore local tariffs (£m)</t>
  </si>
  <si>
    <t>Revenue recovered from onshore local substation tariffs (£m)</t>
  </si>
  <si>
    <t>Revenue recovered from onshore local circuit tariffs (£m)</t>
  </si>
  <si>
    <t>Generator charging base (GW)</t>
  </si>
  <si>
    <t>Demand charging base (GW)</t>
  </si>
  <si>
    <r>
      <t>R</t>
    </r>
    <r>
      <rPr>
        <b/>
        <vertAlign val="subscript"/>
        <sz val="10"/>
        <color rgb="FF000000"/>
        <rFont val="Arial"/>
        <family val="2"/>
      </rPr>
      <t>G</t>
    </r>
  </si>
  <si>
    <r>
      <t>R</t>
    </r>
    <r>
      <rPr>
        <b/>
        <vertAlign val="subscript"/>
        <sz val="10"/>
        <color rgb="FF000000"/>
        <rFont val="Arial"/>
        <family val="2"/>
      </rPr>
      <t>D</t>
    </r>
  </si>
  <si>
    <r>
      <t>Z</t>
    </r>
    <r>
      <rPr>
        <b/>
        <vertAlign val="subscript"/>
        <sz val="10"/>
        <color rgb="FF000000"/>
        <rFont val="Arial"/>
        <family val="2"/>
      </rPr>
      <t>G</t>
    </r>
  </si>
  <si>
    <r>
      <t>Z</t>
    </r>
    <r>
      <rPr>
        <b/>
        <vertAlign val="subscript"/>
        <sz val="10"/>
        <color rgb="FF000000"/>
        <rFont val="Arial"/>
        <family val="2"/>
      </rPr>
      <t>D</t>
    </r>
  </si>
  <si>
    <t>O</t>
  </si>
  <si>
    <r>
      <t>L</t>
    </r>
    <r>
      <rPr>
        <b/>
        <vertAlign val="subscript"/>
        <sz val="10"/>
        <color rgb="FF000000"/>
        <rFont val="Arial"/>
        <family val="2"/>
      </rPr>
      <t>G</t>
    </r>
  </si>
  <si>
    <r>
      <t>S</t>
    </r>
    <r>
      <rPr>
        <b/>
        <vertAlign val="subscript"/>
        <sz val="10"/>
        <color rgb="FF000000"/>
        <rFont val="Arial"/>
        <family val="2"/>
      </rPr>
      <t>G</t>
    </r>
  </si>
  <si>
    <r>
      <t>B</t>
    </r>
    <r>
      <rPr>
        <b/>
        <vertAlign val="subscript"/>
        <sz val="10"/>
        <color rgb="FF000000"/>
        <rFont val="Arial"/>
        <family val="2"/>
      </rPr>
      <t>G</t>
    </r>
  </si>
  <si>
    <r>
      <t>B</t>
    </r>
    <r>
      <rPr>
        <b/>
        <vertAlign val="subscript"/>
        <sz val="10"/>
        <color rgb="FF000000"/>
        <rFont val="Arial"/>
        <family val="2"/>
      </rPr>
      <t>D</t>
    </r>
  </si>
  <si>
    <t>£50m increase in revenue recovered from TNUoS tariffs</t>
  </si>
  <si>
    <t>Nil</t>
  </si>
  <si>
    <t>Change in HH Demand Tariffs (£/kW)</t>
  </si>
  <si>
    <t>Change in NHH Demand Tariffs (p/kWh)</t>
  </si>
  <si>
    <t>Change in Generation Tariffs (£/kW)</t>
  </si>
  <si>
    <t>Table 15 - Impact of change in allowed revenue</t>
  </si>
  <si>
    <t>Table 16 - Impact of change to peak system demand</t>
  </si>
  <si>
    <t>Table 17 - Impact of change to NHH demand</t>
  </si>
  <si>
    <t>Table 18 - Impact of change to generation</t>
  </si>
  <si>
    <t>Table 19 - National Grid Revenue Forecast</t>
  </si>
  <si>
    <t>Table 20 - SP Transmission Revenue Forecast</t>
  </si>
  <si>
    <t>Table 21 - SHE Transmission Revenue Forecast</t>
  </si>
  <si>
    <t>Table 22 - Offshore Revenues</t>
  </si>
  <si>
    <t>Table 23 - Generation TEC Changes</t>
  </si>
  <si>
    <t>Table 24 - Week 24 Demand and Negative Generation</t>
  </si>
  <si>
    <t>2016/17 TNUoS Revenue</t>
  </si>
  <si>
    <t>Index</t>
  </si>
  <si>
    <t>National Grid Revenue Forecast</t>
  </si>
  <si>
    <t>Licence
Term</t>
  </si>
  <si>
    <t>Special
Condition</t>
  </si>
  <si>
    <t>Actual RPI</t>
  </si>
  <si>
    <t>RPI Actual</t>
  </si>
  <si>
    <t>RPIAt</t>
  </si>
  <si>
    <t>3A</t>
  </si>
  <si>
    <t>Assumed Interest Rate</t>
  </si>
  <si>
    <t>It</t>
  </si>
  <si>
    <t>Opening Base Revenue Allowance (2009/10 prices)</t>
  </si>
  <si>
    <t>A1</t>
  </si>
  <si>
    <t>PUt</t>
  </si>
  <si>
    <t>Price Control Financial Model Iteration Adjustment</t>
  </si>
  <si>
    <t>A2</t>
  </si>
  <si>
    <t>MODt</t>
  </si>
  <si>
    <t>RPI True Up</t>
  </si>
  <si>
    <t>A3</t>
  </si>
  <si>
    <t>TRUt</t>
  </si>
  <si>
    <t>Prior Calendar Year RPI Forecast</t>
  </si>
  <si>
    <t>GRPIFc-1</t>
  </si>
  <si>
    <t>Current Calendar Year RPI Forecast</t>
  </si>
  <si>
    <t>GRPIFc</t>
  </si>
  <si>
    <t>Next Calendar Year RPI forecast</t>
  </si>
  <si>
    <t>GRPIFc+1</t>
  </si>
  <si>
    <t>RPI Forecast</t>
  </si>
  <si>
    <t>A4</t>
  </si>
  <si>
    <t>RPIFt</t>
  </si>
  <si>
    <t>Base Revenue [A=(A1+A2+A3)*A4]</t>
  </si>
  <si>
    <t>A</t>
  </si>
  <si>
    <t>BRt</t>
  </si>
  <si>
    <t>Pass-Through Business Rates</t>
  </si>
  <si>
    <t>B1</t>
  </si>
  <si>
    <t>RBt</t>
  </si>
  <si>
    <t>3B</t>
  </si>
  <si>
    <t>Temporary Physical Disconnection</t>
  </si>
  <si>
    <t>B2</t>
  </si>
  <si>
    <t>TPDt</t>
  </si>
  <si>
    <t>Licence Fee</t>
  </si>
  <si>
    <t>B3</t>
  </si>
  <si>
    <t>LFt</t>
  </si>
  <si>
    <t>Inter TSO Compensation</t>
  </si>
  <si>
    <t>B4</t>
  </si>
  <si>
    <t>ITCt</t>
  </si>
  <si>
    <t>Termination of Bilateral Connection Agreements</t>
  </si>
  <si>
    <t>B5</t>
  </si>
  <si>
    <t>TERMt</t>
  </si>
  <si>
    <t>SP Transmission Pass-Through</t>
  </si>
  <si>
    <t>B6</t>
  </si>
  <si>
    <t>TSPt</t>
  </si>
  <si>
    <t>SHE Transmission Pass-Through</t>
  </si>
  <si>
    <t>B7</t>
  </si>
  <si>
    <t>TSHt</t>
  </si>
  <si>
    <t>Offshore Transmission Pass-Through</t>
  </si>
  <si>
    <t>B8</t>
  </si>
  <si>
    <t>TOFTOt</t>
  </si>
  <si>
    <t>Embedded Offshore Pass-Through</t>
  </si>
  <si>
    <t>B9</t>
  </si>
  <si>
    <t>OFETt</t>
  </si>
  <si>
    <t>Pass-Through Items [B=B1+B2+B3+B4+B5+B6+B7+B8+B9]</t>
  </si>
  <si>
    <t>B</t>
  </si>
  <si>
    <t>PTt</t>
  </si>
  <si>
    <t>Reliability Incentive Adjustment</t>
  </si>
  <si>
    <t>C1</t>
  </si>
  <si>
    <t>RIt</t>
  </si>
  <si>
    <t>3C</t>
  </si>
  <si>
    <t>Stakeholder Satisfaction Adjustment</t>
  </si>
  <si>
    <t>C2</t>
  </si>
  <si>
    <t>SSOt</t>
  </si>
  <si>
    <t>3D</t>
  </si>
  <si>
    <t>Sulphur Hexafluoride (SF6) Gas Emissions Adjustment</t>
  </si>
  <si>
    <t>C3</t>
  </si>
  <si>
    <t>SFIt</t>
  </si>
  <si>
    <t>3E</t>
  </si>
  <si>
    <t>Awarded Environmental Discretionary Rewards</t>
  </si>
  <si>
    <t>C4</t>
  </si>
  <si>
    <t>EDRt</t>
  </si>
  <si>
    <t>3F</t>
  </si>
  <si>
    <t>Outputs Incentive Revenue [C=C1+C2+C3+C4]</t>
  </si>
  <si>
    <t>C</t>
  </si>
  <si>
    <t>OIPt</t>
  </si>
  <si>
    <t>Network Innovation Allowance</t>
  </si>
  <si>
    <t>NIAt</t>
  </si>
  <si>
    <t>3H</t>
  </si>
  <si>
    <t>NICFt</t>
  </si>
  <si>
    <t>3I</t>
  </si>
  <si>
    <t>Future Environmental Discretionary Rewards</t>
  </si>
  <si>
    <t>F</t>
  </si>
  <si>
    <t>Transmission Investment for Renewable Generation</t>
  </si>
  <si>
    <t>TIRGt</t>
  </si>
  <si>
    <t>3J</t>
  </si>
  <si>
    <t>Scottish Site Specific Adjustment</t>
  </si>
  <si>
    <t>H</t>
  </si>
  <si>
    <t>DISt</t>
  </si>
  <si>
    <t>Scottish Terminations Adjustment</t>
  </si>
  <si>
    <t>I</t>
  </si>
  <si>
    <t>TSt</t>
  </si>
  <si>
    <t>Correction Factor</t>
  </si>
  <si>
    <t>K</t>
  </si>
  <si>
    <t>-Kt</t>
  </si>
  <si>
    <t>Maximum Revenue [M= A+B+C+D+E+F+G+H+I+K]</t>
  </si>
  <si>
    <t>M</t>
  </si>
  <si>
    <t>TOt</t>
  </si>
  <si>
    <t>Termination Charges</t>
  </si>
  <si>
    <t>Pre-vesting connection charges</t>
  </si>
  <si>
    <t>P</t>
  </si>
  <si>
    <t>TNUoS Collected Revenue [T=M-B5-P]</t>
  </si>
  <si>
    <t>T</t>
  </si>
  <si>
    <t>Forecast percentage change to Maximum Revenue M</t>
  </si>
  <si>
    <t>Forecast percentage change to TNUoS Collected Revenue T</t>
  </si>
  <si>
    <t>Updated:</t>
  </si>
  <si>
    <t>Applicable
to</t>
  </si>
  <si>
    <t>April to March average</t>
  </si>
  <si>
    <t>Office of National Statistics</t>
  </si>
  <si>
    <t>Bank of England Base Rate</t>
  </si>
  <si>
    <t>ALL</t>
  </si>
  <si>
    <t>From Licence</t>
  </si>
  <si>
    <t>Determined by Ofgem/Licensee forecast</t>
  </si>
  <si>
    <t>Licensee Actual/Forecast</t>
  </si>
  <si>
    <t>HM Treasury Forecast then 2.8%</t>
  </si>
  <si>
    <t>Using HM Treasury Forecast</t>
  </si>
  <si>
    <t>NG</t>
  </si>
  <si>
    <t>Does not affect TNUoS</t>
  </si>
  <si>
    <t>14/15 &amp; 15/16 Charge setting. Later from TSP Calculation.</t>
  </si>
  <si>
    <t>14/15 &amp; 15/16 Charge setting. Later from TSH Calculation.</t>
  </si>
  <si>
    <t>14/15 &amp; 15/16 Charge setting. Later from OFTO Calculation.</t>
  </si>
  <si>
    <t>Licensee Actual/Forecast/Budget</t>
  </si>
  <si>
    <t>Only includes EDR awarded to licensee to date</t>
  </si>
  <si>
    <t>Sum of NICF awards determined by Ofgem/Forecast by National Grid</t>
  </si>
  <si>
    <t>Sum of future EDR awards forecast by National Grid</t>
  </si>
  <si>
    <t>Calculated by Licensee</t>
  </si>
  <si>
    <t>Scottish Power Transmission Revenue Forecast</t>
  </si>
  <si>
    <t>Pass-Through Items [B=B1+B2]</t>
  </si>
  <si>
    <t>Financial Incentive for Timely Connections Output</t>
  </si>
  <si>
    <t>C5</t>
  </si>
  <si>
    <t>-CONADJt</t>
  </si>
  <si>
    <t>3G</t>
  </si>
  <si>
    <t>Outputs Incentive Revenue [C=C1+C2+C3+C4+C5]</t>
  </si>
  <si>
    <t>Maximum Revenue (M= A+B+C+D+G+J+K]</t>
  </si>
  <si>
    <t>Excluded Services</t>
  </si>
  <si>
    <t>EXCt</t>
  </si>
  <si>
    <t>Site Specifc Charges</t>
  </si>
  <si>
    <t>S</t>
  </si>
  <si>
    <t>EXSt</t>
  </si>
  <si>
    <t>TNUoS Collected Revenue (T=M+P-S)</t>
  </si>
  <si>
    <t>As forecast by National Grid</t>
  </si>
  <si>
    <t>National Grid forecast</t>
  </si>
  <si>
    <t>SP, SHE</t>
  </si>
  <si>
    <t>Post BETTA Connection Charges</t>
  </si>
  <si>
    <t>Pre &amp; Post BETTA Connection Charges</t>
  </si>
  <si>
    <t>General System Charge</t>
  </si>
  <si>
    <t>SHE Transmission Revenue Forecast</t>
  </si>
  <si>
    <t>Compensatory Payments Adjustment</t>
  </si>
  <si>
    <t>J</t>
  </si>
  <si>
    <t>SHCPt</t>
  </si>
  <si>
    <t>Forecast of cummulativce MOD impacts, excl non approved</t>
  </si>
  <si>
    <t>Using HM Treasury Forecast - 2015/16 updated by SHET</t>
  </si>
  <si>
    <t>RBt rebate received in  2014/15, pass through in 2016/17</t>
  </si>
  <si>
    <t>Excludes Asset Adjusting Events impacts</t>
  </si>
  <si>
    <t>SHE</t>
  </si>
  <si>
    <t>Latest Forecast</t>
  </si>
  <si>
    <t>Post-Vesting, Pre-BETTA Connection Charges</t>
  </si>
  <si>
    <t>Achruach</t>
  </si>
  <si>
    <t>Dinorwig</t>
  </si>
  <si>
    <t>Kilmorack</t>
  </si>
  <si>
    <t>Aigas</t>
  </si>
  <si>
    <t>Dunlaw Extension</t>
  </si>
  <si>
    <t>Langage</t>
  </si>
  <si>
    <t>An Suidhe</t>
  </si>
  <si>
    <t>Brochloch</t>
  </si>
  <si>
    <t>Lochay</t>
  </si>
  <si>
    <t>Arecleoch</t>
  </si>
  <si>
    <t>Dumnaglass</t>
  </si>
  <si>
    <t>Luichart</t>
  </si>
  <si>
    <t>Baglan Bay</t>
  </si>
  <si>
    <t>Edinbane</t>
  </si>
  <si>
    <t>Mark Hill</t>
  </si>
  <si>
    <t>Beinneun Wind Farm</t>
  </si>
  <si>
    <t>Ewe Hill</t>
  </si>
  <si>
    <t>Margee</t>
  </si>
  <si>
    <t>Afton</t>
  </si>
  <si>
    <t>Farr Windfarm</t>
  </si>
  <si>
    <t>Marchwood</t>
  </si>
  <si>
    <t>Black Craig</t>
  </si>
  <si>
    <t>Fallago</t>
  </si>
  <si>
    <t xml:space="preserve">Millennium Wind </t>
  </si>
  <si>
    <t>Blacklaw Extension</t>
  </si>
  <si>
    <t>Carraig Gheal</t>
  </si>
  <si>
    <t>Mossford</t>
  </si>
  <si>
    <t>Black Law</t>
  </si>
  <si>
    <t>Ffestiniogg</t>
  </si>
  <si>
    <t>Nant</t>
  </si>
  <si>
    <t>Bodelwyddan</t>
  </si>
  <si>
    <t>Finlarig</t>
  </si>
  <si>
    <t>Dudgeon Offshore Wind Farm</t>
  </si>
  <si>
    <t>Carrington</t>
  </si>
  <si>
    <t>Foyers</t>
  </si>
  <si>
    <t>Neilston</t>
  </si>
  <si>
    <t>Clyde (North)</t>
  </si>
  <si>
    <t>Glendoe</t>
  </si>
  <si>
    <t>Newfield</t>
  </si>
  <si>
    <t>Clyde (South)</t>
  </si>
  <si>
    <t>Glenmoriston</t>
  </si>
  <si>
    <t>Rhigos</t>
  </si>
  <si>
    <t>Coalburn</t>
  </si>
  <si>
    <t>Ulzieside</t>
  </si>
  <si>
    <t>Rocksavage</t>
  </si>
  <si>
    <t>Corriegarth</t>
  </si>
  <si>
    <t>Gordonbush</t>
  </si>
  <si>
    <t>Saltend</t>
  </si>
  <si>
    <t>Corriemoillie</t>
  </si>
  <si>
    <t>Griffin Wind</t>
  </si>
  <si>
    <t>South Humber Bank</t>
  </si>
  <si>
    <t>Coryton</t>
  </si>
  <si>
    <t>Hadyard Hill</t>
  </si>
  <si>
    <t>Spalding</t>
  </si>
  <si>
    <t>Cruachan</t>
  </si>
  <si>
    <t>Harestanes</t>
  </si>
  <si>
    <t>Kilbraur</t>
  </si>
  <si>
    <t>Crystal Rig</t>
  </si>
  <si>
    <t>Hartlepool</t>
  </si>
  <si>
    <t>Strathy Wind</t>
  </si>
  <si>
    <t>Culligran</t>
  </si>
  <si>
    <t>Hedon</t>
  </si>
  <si>
    <t>Aikengall II</t>
  </si>
  <si>
    <t>Deanie</t>
  </si>
  <si>
    <t>Hornsea</t>
  </si>
  <si>
    <t>Whitelee</t>
  </si>
  <si>
    <t>Dersalloch</t>
  </si>
  <si>
    <t>Invergarry</t>
  </si>
  <si>
    <t>Whitelee Extension</t>
  </si>
  <si>
    <t>Didcot</t>
  </si>
  <si>
    <t>Kilgallioch</t>
  </si>
  <si>
    <t>Abernedd Power Station</t>
  </si>
  <si>
    <t>BCA</t>
  </si>
  <si>
    <t>BAGB20</t>
  </si>
  <si>
    <t>Aikengall II Windfarm</t>
  </si>
  <si>
    <t>WDOD10</t>
  </si>
  <si>
    <t>Airies Wind Farm</t>
  </si>
  <si>
    <t>GLLU1Q</t>
  </si>
  <si>
    <t>Barking</t>
  </si>
  <si>
    <t>BARK20_LPN</t>
  </si>
  <si>
    <t>Barry Power Station</t>
  </si>
  <si>
    <t>BEGA</t>
  </si>
  <si>
    <t>ABTH20</t>
  </si>
  <si>
    <t>Brigg</t>
  </si>
  <si>
    <t>KEAD40</t>
  </si>
  <si>
    <t>C.Gen Killingholme North Power Station</t>
  </si>
  <si>
    <t>KILL40</t>
  </si>
  <si>
    <t>Clyde North</t>
  </si>
  <si>
    <t>CLYN2Q</t>
  </si>
  <si>
    <t>Clyde South</t>
  </si>
  <si>
    <t>CLYS2R</t>
  </si>
  <si>
    <t>Deeside</t>
  </si>
  <si>
    <t>CONQ40</t>
  </si>
  <si>
    <t>EWEH1Q</t>
  </si>
  <si>
    <t>Griffin Wind Farm</t>
  </si>
  <si>
    <t>GRIF1S</t>
  </si>
  <si>
    <t>Gwynt Y Mor Offshore Wind Farm</t>
  </si>
  <si>
    <t>BODE40</t>
  </si>
  <si>
    <t>HADH10</t>
  </si>
  <si>
    <t>Harelaw</t>
  </si>
  <si>
    <t>NEIW10</t>
  </si>
  <si>
    <t>Ironbridge</t>
  </si>
  <si>
    <t>IRON40</t>
  </si>
  <si>
    <t>Killingholme</t>
  </si>
  <si>
    <t>Killingholme 2</t>
  </si>
  <si>
    <t>Lynemouth Power Station</t>
  </si>
  <si>
    <t>BLYT20</t>
  </si>
  <si>
    <t>Newfield Wind Farm</t>
  </si>
  <si>
    <t>NEWF1Q</t>
  </si>
  <si>
    <t>Peterborough</t>
  </si>
  <si>
    <t>WALP40_EME</t>
  </si>
  <si>
    <t>Rampion Offshore Wind Farm</t>
  </si>
  <si>
    <t>BOLN40</t>
  </si>
  <si>
    <t>Rugeley</t>
  </si>
  <si>
    <t>RUGE40</t>
  </si>
  <si>
    <t>Sizewell B</t>
  </si>
  <si>
    <t>SIZE40</t>
  </si>
  <si>
    <t>SHBA40</t>
  </si>
  <si>
    <t>Uskmouth</t>
  </si>
  <si>
    <t>USKM20</t>
  </si>
  <si>
    <t>Walney Extension Power Station A Offshore Wind Farm</t>
  </si>
  <si>
    <t>HEYS40</t>
  </si>
  <si>
    <t>Walney Extension Power Station B Offshore Wind Farm</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</si>
</sst>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4" formatCode="_-&quot;£&quot;* #,##0.00_-;\-&quot;£&quot;* #,##0.00_-;_-&quot;£&quot;* &quot;-&quot;??_-;_-@_-"/>
    <numFmt numFmtId="43" formatCode="_-* #,##0.00_-;\-* #,##0.00_-;_-* &quot;-&quot;??_-;_-@_-"/>
    <numFmt numFmtId="164" formatCode="0.00_)"/>
    <numFmt numFmtId="165" formatCode="0_)"/>
    <numFmt numFmtId="166" formatCode="0.000000_)"/>
    <numFmt numFmtId="167" formatCode="_-[$€-2]* #,##0.00_-;\-[$€-2]* #,##0.00_-;_-[$€-2]* &quot;-&quot;??_-"/>
    <numFmt numFmtId="168" formatCode="&quot;$&quot;#,##0_);[Red]\(&quot;$&quot;#,##0\)"/>
    <numFmt numFmtId="169" formatCode="0.000000"/>
    <numFmt numFmtId="170" formatCode="_(* #,##0.0_);_(* \(#,##0.0\);_(* &quot;-&quot;??_);_(@_)"/>
    <numFmt numFmtId="171" formatCode="#,##0.0;[Red]\(#,##0.0\)"/>
    <numFmt numFmtId="172" formatCode="0.0%"/>
    <numFmt numFmtId="173" formatCode="_-* #,##0.0000_-;\-* #,##0.0000_-;_-* &quot;-&quot;??_-;_-@_-"/>
    <numFmt numFmtId="174" formatCode="_-* #,##0.0_-;\-* #,##0.0_-;_-* &quot;-&quot;??_-;_-@_-"/>
    <numFmt numFmtId="175" formatCode="0.0_ ;[Red]\-0.0\ "/>
    <numFmt numFmtId="176" formatCode="0.0000_ ;[Red]\-0.0000\ "/>
    <numFmt numFmtId="177" formatCode="#,##0.0000_ ;[Red]\-#,##0.0000\ "/>
    <numFmt numFmtId="178" formatCode="#,##0.000_ ;[Red]\-#,##0.000\ "/>
    <numFmt numFmtId="179" formatCode="#,##0.0_ ;[Red]\-#,##0.0\ "/>
    <numFmt numFmtId="180" formatCode="#,##0.0"/>
    <numFmt numFmtId="181" formatCode="_(* #,##0.00_);_(* \(#,##0.00\);_(* &quot;-&quot;??_);_(@_)"/>
    <numFmt numFmtId="182" formatCode="0.0000000000000000000000000"/>
    <numFmt numFmtId="183" formatCode="0.0"/>
    <numFmt numFmtId="184" formatCode="#,##0.00_ ;\-#,##0.00\ "/>
    <numFmt numFmtId="185" formatCode="0.000"/>
    <numFmt numFmtId="186" formatCode="#,##0_ ;\-#,##0\ "/>
    <numFmt numFmtId="187" formatCode="dd/mm/yyyy;@"/>
  </numFmts>
  <fonts count="6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0"/>
      <name val="Arial"/>
      <family val="2"/>
    </font>
    <font>
      <sz val="12"/>
      <name val="Arial"/>
      <family val="2"/>
    </font>
    <font>
      <sz val="10"/>
      <color indexed="8"/>
      <name val="Arial"/>
      <family val="2"/>
    </font>
    <font>
      <b/>
      <sz val="10"/>
      <color indexed="8"/>
      <name val="Arial"/>
      <family val="2"/>
    </font>
    <font>
      <sz val="10"/>
      <color rgb="FF0070C0"/>
      <name val="Arial"/>
      <family val="2"/>
    </font>
    <font>
      <sz val="10"/>
      <color indexed="10"/>
      <name val="Arial"/>
      <family val="2"/>
    </font>
    <font>
      <b/>
      <sz val="12"/>
      <color indexed="8"/>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sz val="10"/>
      <name val="Helv"/>
      <charset val="204"/>
    </font>
    <font>
      <b/>
      <sz val="10"/>
      <color indexed="39"/>
      <name val="Arial"/>
      <family val="2"/>
    </font>
    <font>
      <sz val="10"/>
      <color indexed="39"/>
      <name val="Arial"/>
      <family val="2"/>
    </font>
    <font>
      <sz val="19"/>
      <color indexed="48"/>
      <name val="Arial"/>
      <family val="2"/>
    </font>
    <font>
      <b/>
      <sz val="10"/>
      <color theme="1"/>
      <name val="Arial"/>
      <family val="2"/>
    </font>
    <font>
      <b/>
      <sz val="10"/>
      <color rgb="FF000000"/>
      <name val="Arial"/>
      <family val="2"/>
    </font>
    <font>
      <sz val="10"/>
      <color rgb="FF000000"/>
      <name val="Arial"/>
      <family val="2"/>
    </font>
    <font>
      <b/>
      <vertAlign val="subscript"/>
      <sz val="10"/>
      <color rgb="FF000000"/>
      <name val="Arial"/>
      <family val="2"/>
    </font>
    <font>
      <sz val="8"/>
      <color theme="1"/>
      <name val="Arial"/>
      <family val="2"/>
    </font>
    <font>
      <sz val="10"/>
      <color theme="1"/>
      <name val="Arial"/>
      <family val="2"/>
    </font>
    <font>
      <i/>
      <sz val="10"/>
      <name val="Arial"/>
      <family val="2"/>
    </font>
    <font>
      <i/>
      <sz val="11"/>
      <color theme="1"/>
      <name val="Calibri"/>
      <family val="2"/>
      <scheme val="minor"/>
    </font>
    <font>
      <b/>
      <i/>
      <sz val="10"/>
      <name val="Arial"/>
      <family val="2"/>
    </font>
    <font>
      <b/>
      <sz val="20"/>
      <color theme="1"/>
      <name val="Calibri"/>
      <family val="2"/>
      <scheme val="minor"/>
    </font>
    <font>
      <b/>
      <sz val="12"/>
      <name val="Calibri"/>
      <family val="2"/>
      <scheme val="minor"/>
    </font>
    <font>
      <sz val="12"/>
      <name val="Calibri"/>
      <family val="2"/>
    </font>
    <font>
      <sz val="12"/>
      <name val="Calibri"/>
      <family val="2"/>
      <scheme val="minor"/>
    </font>
    <font>
      <sz val="12"/>
      <color indexed="8"/>
      <name val="Calibri"/>
      <family val="2"/>
    </font>
    <font>
      <sz val="12"/>
      <color indexed="8"/>
      <name val="Calibri"/>
      <family val="2"/>
      <scheme val="minor"/>
    </font>
    <font>
      <b/>
      <sz val="12"/>
      <color indexed="8"/>
      <name val="Calibri"/>
      <family val="2"/>
      <scheme val="minor"/>
    </font>
    <font>
      <sz val="12"/>
      <color theme="1"/>
      <name val="Calibri"/>
      <family val="2"/>
      <scheme val="minor"/>
    </font>
    <font>
      <b/>
      <sz val="12"/>
      <color theme="1"/>
      <name val="Calibri"/>
      <family val="2"/>
      <scheme val="minor"/>
    </font>
    <font>
      <sz val="10"/>
      <name val="Times New Roman"/>
      <family val="1"/>
    </font>
    <font>
      <b/>
      <u/>
      <sz val="10"/>
      <name val="Arial"/>
      <family val="2"/>
    </font>
    <font>
      <sz val="10"/>
      <name val="Arial"/>
      <family val="2"/>
    </font>
    <font>
      <sz val="9"/>
      <color theme="1"/>
      <name val="Arial"/>
      <family val="2"/>
    </font>
    <font>
      <sz val="11"/>
      <name val="Calibri"/>
      <family val="2"/>
      <scheme val="minor"/>
    </font>
    <font>
      <b/>
      <sz val="10"/>
      <color theme="4" tint="-0.499984740745262"/>
      <name val="Arial"/>
      <family val="2"/>
    </font>
    <font>
      <sz val="10"/>
      <color indexed="12"/>
      <name val="Arial"/>
      <family val="2"/>
    </font>
    <font>
      <b/>
      <sz val="18"/>
      <color rgb="FFFF0000"/>
      <name val="Calibri"/>
      <family val="2"/>
      <scheme val="minor"/>
    </font>
    <font>
      <b/>
      <sz val="16"/>
      <color theme="4"/>
      <name val="Calibri"/>
      <family val="2"/>
      <scheme val="minor"/>
    </font>
    <font>
      <b/>
      <sz val="10"/>
      <color theme="0"/>
      <name val="Arial"/>
      <family val="2"/>
    </font>
    <font>
      <sz val="10"/>
      <color theme="0"/>
      <name val="Arial"/>
      <family val="2"/>
    </font>
    <font>
      <b/>
      <sz val="11"/>
      <name val="Calibri"/>
      <family val="2"/>
      <scheme val="minor"/>
    </font>
  </fonts>
  <fills count="5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indexed="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indexed="43"/>
        <bgColor indexed="64"/>
      </patternFill>
    </fill>
    <fill>
      <patternFill patternType="solid">
        <fgColor indexed="44"/>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8"/>
        <bgColor indexed="64"/>
      </patternFill>
    </fill>
  </fills>
  <borders count="1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56"/>
      </top>
      <bottom style="double">
        <color indexed="56"/>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style="thin">
        <color auto="1"/>
      </left>
      <right style="thin">
        <color auto="1"/>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indexed="64"/>
      </top>
      <bottom style="thin">
        <color auto="1"/>
      </bottom>
      <diagonal/>
    </border>
    <border>
      <left style="thin">
        <color auto="1"/>
      </left>
      <right style="thin">
        <color indexed="64"/>
      </right>
      <top style="medium">
        <color indexed="64"/>
      </top>
      <bottom style="thin">
        <color auto="1"/>
      </bottom>
      <diagonal/>
    </border>
    <border>
      <left style="thin">
        <color auto="1"/>
      </left>
      <right style="thin">
        <color indexed="64"/>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top/>
      <bottom/>
      <diagonal/>
    </border>
    <border>
      <left style="thin">
        <color auto="1"/>
      </left>
      <right/>
      <top/>
      <bottom style="medium">
        <color indexed="64"/>
      </bottom>
      <diagonal/>
    </border>
    <border>
      <left style="thin">
        <color auto="1"/>
      </left>
      <right style="thin">
        <color indexed="64"/>
      </right>
      <top style="medium">
        <color indexed="64"/>
      </top>
      <bottom/>
      <diagonal/>
    </border>
    <border>
      <left style="medium">
        <color indexed="64"/>
      </left>
      <right style="thin">
        <color indexed="64"/>
      </right>
      <top style="medium">
        <color indexed="64"/>
      </top>
      <bottom style="thin">
        <color auto="1"/>
      </bottom>
      <diagonal/>
    </border>
    <border>
      <left/>
      <right/>
      <top style="thin">
        <color auto="1"/>
      </top>
      <bottom style="thin">
        <color auto="1"/>
      </bottom>
      <diagonal/>
    </border>
    <border>
      <left style="thin">
        <color indexed="64"/>
      </left>
      <right style="thin">
        <color indexed="64"/>
      </right>
      <top/>
      <bottom style="medium">
        <color indexed="64"/>
      </bottom>
      <diagonal/>
    </border>
    <border>
      <left style="thin">
        <color auto="1"/>
      </left>
      <right style="thin">
        <color indexed="64"/>
      </right>
      <top/>
      <bottom/>
      <diagonal/>
    </border>
    <border>
      <left style="thin">
        <color auto="1"/>
      </left>
      <right style="thin">
        <color indexed="64"/>
      </right>
      <top style="thin">
        <color auto="1"/>
      </top>
      <bottom/>
      <diagonal/>
    </border>
    <border>
      <left style="thin">
        <color auto="1"/>
      </left>
      <right style="thin">
        <color indexed="64"/>
      </right>
      <top style="thin">
        <color auto="1"/>
      </top>
      <bottom style="thin">
        <color auto="1"/>
      </bottom>
      <diagonal/>
    </border>
    <border>
      <left style="medium">
        <color auto="1"/>
      </left>
      <right style="thin">
        <color indexed="64"/>
      </right>
      <top/>
      <bottom/>
      <diagonal/>
    </border>
    <border>
      <left/>
      <right/>
      <top/>
      <bottom style="medium">
        <color auto="1"/>
      </bottom>
      <diagonal/>
    </border>
    <border>
      <left/>
      <right/>
      <top style="medium">
        <color auto="1"/>
      </top>
      <bottom/>
      <diagonal/>
    </border>
    <border>
      <left style="thin">
        <color indexed="64"/>
      </left>
      <right/>
      <top style="medium">
        <color indexed="64"/>
      </top>
      <bottom style="medium">
        <color indexed="64"/>
      </bottom>
      <diagonal/>
    </border>
    <border>
      <left style="thin">
        <color auto="1"/>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8"/>
      </left>
      <right/>
      <top style="medium">
        <color indexed="64"/>
      </top>
      <bottom/>
      <diagonal/>
    </border>
    <border>
      <left style="medium">
        <color indexed="64"/>
      </left>
      <right/>
      <top/>
      <bottom/>
      <diagonal/>
    </border>
    <border>
      <left/>
      <right/>
      <top/>
      <bottom style="medium">
        <color indexed="64"/>
      </bottom>
      <diagonal/>
    </border>
    <border>
      <left style="thin">
        <color auto="1"/>
      </left>
      <right style="thin">
        <color indexed="64"/>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40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 applyNumberFormat="0" applyAlignment="0" applyProtection="0"/>
    <xf numFmtId="0" fontId="8" fillId="17" borderId="2" applyNumberFormat="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7" borderId="0" applyNumberFormat="0" applyBorder="0" applyAlignment="0" applyProtection="0"/>
    <xf numFmtId="0" fontId="3" fillId="0" borderId="0"/>
    <xf numFmtId="0" fontId="21" fillId="0" borderId="0"/>
    <xf numFmtId="0" fontId="3" fillId="4" borderId="7" applyNumberFormat="0" applyFont="0" applyAlignment="0" applyProtection="0"/>
    <xf numFmtId="0" fontId="17" fillId="16"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15" fillId="0" borderId="0" applyNumberFormat="0" applyFill="0" applyBorder="0" applyAlignment="0" applyProtection="0"/>
    <xf numFmtId="166" fontId="1" fillId="0" borderId="0"/>
    <xf numFmtId="0" fontId="3" fillId="0" borderId="0"/>
    <xf numFmtId="0" fontId="3" fillId="0" borderId="0"/>
    <xf numFmtId="0" fontId="34" fillId="0" borderId="0"/>
    <xf numFmtId="0" fontId="3" fillId="0" borderId="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5" fillId="30" borderId="0" applyNumberFormat="0" applyBorder="0" applyAlignment="0" applyProtection="0"/>
    <xf numFmtId="0" fontId="5" fillId="14"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5" fillId="33" borderId="0" applyNumberFormat="0" applyBorder="0" applyAlignment="0" applyProtection="0"/>
    <xf numFmtId="0" fontId="5" fillId="22"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5" borderId="0" applyNumberFormat="0" applyBorder="0" applyAlignment="0" applyProtection="0"/>
    <xf numFmtId="0" fontId="5" fillId="13"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5" fillId="36"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15" applyNumberFormat="0" applyAlignment="0" applyProtection="0"/>
    <xf numFmtId="0" fontId="31" fillId="0" borderId="19" applyNumberFormat="0" applyFill="0" applyAlignment="0" applyProtection="0"/>
    <xf numFmtId="0" fontId="32" fillId="7" borderId="0" applyNumberFormat="0" applyBorder="0" applyAlignment="0" applyProtection="0"/>
    <xf numFmtId="168" fontId="3" fillId="0" borderId="0"/>
    <xf numFmtId="0" fontId="3" fillId="0" borderId="0"/>
    <xf numFmtId="0" fontId="3" fillId="0" borderId="0"/>
    <xf numFmtId="167" fontId="3" fillId="0" borderId="0"/>
    <xf numFmtId="168" fontId="3" fillId="0" borderId="0"/>
    <xf numFmtId="167" fontId="3" fillId="0" borderId="0"/>
    <xf numFmtId="0" fontId="3" fillId="4" borderId="20" applyNumberFormat="0" applyFont="0" applyAlignment="0" applyProtection="0"/>
    <xf numFmtId="0" fontId="17" fillId="37" borderId="21" applyNumberFormat="0" applyAlignment="0" applyProtection="0"/>
    <xf numFmtId="9" fontId="3" fillId="0" borderId="0" applyFont="0" applyFill="0" applyBorder="0" applyAlignment="0" applyProtection="0"/>
    <xf numFmtId="4" fontId="23" fillId="7" borderId="22" applyNumberFormat="0" applyProtection="0">
      <alignment vertical="center"/>
    </xf>
    <xf numFmtId="4" fontId="35" fillId="7" borderId="22" applyNumberFormat="0" applyProtection="0">
      <alignment vertical="center"/>
    </xf>
    <xf numFmtId="4" fontId="23" fillId="7" borderId="22" applyNumberFormat="0" applyProtection="0">
      <alignment horizontal="left" vertical="center" indent="1"/>
    </xf>
    <xf numFmtId="0" fontId="23" fillId="7" borderId="22" applyNumberFormat="0" applyProtection="0">
      <alignment horizontal="left" vertical="top" indent="1"/>
    </xf>
    <xf numFmtId="4" fontId="23" fillId="41" borderId="0" applyNumberFormat="0" applyProtection="0">
      <alignment horizontal="left" vertical="center" indent="1"/>
    </xf>
    <xf numFmtId="4" fontId="22" fillId="8" borderId="22" applyNumberFormat="0" applyProtection="0">
      <alignment horizontal="right" vertical="center"/>
    </xf>
    <xf numFmtId="4" fontId="22" fillId="3" borderId="22" applyNumberFormat="0" applyProtection="0">
      <alignment horizontal="right" vertical="center"/>
    </xf>
    <xf numFmtId="4" fontId="22" fillId="14" borderId="22" applyNumberFormat="0" applyProtection="0">
      <alignment horizontal="right" vertical="center"/>
    </xf>
    <xf numFmtId="4" fontId="22" fillId="10" borderId="22" applyNumberFormat="0" applyProtection="0">
      <alignment horizontal="right" vertical="center"/>
    </xf>
    <xf numFmtId="4" fontId="22" fillId="23" borderId="22" applyNumberFormat="0" applyProtection="0">
      <alignment horizontal="right" vertical="center"/>
    </xf>
    <xf numFmtId="4" fontId="22" fillId="9" borderId="22" applyNumberFormat="0" applyProtection="0">
      <alignment horizontal="right" vertical="center"/>
    </xf>
    <xf numFmtId="4" fontId="22" fillId="34" borderId="22" applyNumberFormat="0" applyProtection="0">
      <alignment horizontal="right" vertical="center"/>
    </xf>
    <xf numFmtId="4" fontId="22" fillId="42" borderId="22" applyNumberFormat="0" applyProtection="0">
      <alignment horizontal="right" vertical="center"/>
    </xf>
    <xf numFmtId="4" fontId="22" fillId="20" borderId="22" applyNumberFormat="0" applyProtection="0">
      <alignment horizontal="right" vertical="center"/>
    </xf>
    <xf numFmtId="4" fontId="23" fillId="43" borderId="23" applyNumberFormat="0" applyProtection="0">
      <alignment horizontal="left" vertical="center" indent="1"/>
    </xf>
    <xf numFmtId="4" fontId="22" fillId="44" borderId="0" applyNumberFormat="0" applyProtection="0">
      <alignment horizontal="left" vertical="center" indent="1"/>
    </xf>
    <xf numFmtId="4" fontId="26" fillId="12" borderId="0" applyNumberFormat="0" applyProtection="0">
      <alignment horizontal="left" vertical="center" indent="1"/>
    </xf>
    <xf numFmtId="4" fontId="22" fillId="41" borderId="22" applyNumberFormat="0" applyProtection="0">
      <alignment horizontal="right" vertical="center"/>
    </xf>
    <xf numFmtId="4" fontId="22" fillId="44" borderId="0" applyNumberFormat="0" applyProtection="0">
      <alignment horizontal="left" vertical="center" indent="1"/>
    </xf>
    <xf numFmtId="4" fontId="22" fillId="41" borderId="0" applyNumberFormat="0" applyProtection="0">
      <alignment horizontal="left" vertical="center" indent="1"/>
    </xf>
    <xf numFmtId="0" fontId="3" fillId="12" borderId="22" applyNumberFormat="0" applyProtection="0">
      <alignment horizontal="left" vertical="center" indent="1"/>
    </xf>
    <xf numFmtId="0" fontId="3" fillId="12" borderId="22" applyNumberFormat="0" applyProtection="0">
      <alignment horizontal="left" vertical="top" indent="1"/>
    </xf>
    <xf numFmtId="0" fontId="3" fillId="41" borderId="22" applyNumberFormat="0" applyProtection="0">
      <alignment horizontal="left" vertical="center" indent="1"/>
    </xf>
    <xf numFmtId="0" fontId="3" fillId="41" borderId="22" applyNumberFormat="0" applyProtection="0">
      <alignment horizontal="left" vertical="top" indent="1"/>
    </xf>
    <xf numFmtId="0" fontId="3" fillId="2" borderId="22" applyNumberFormat="0" applyProtection="0">
      <alignment horizontal="left" vertical="center" indent="1"/>
    </xf>
    <xf numFmtId="0" fontId="3" fillId="2" borderId="22" applyNumberFormat="0" applyProtection="0">
      <alignment horizontal="left" vertical="top" indent="1"/>
    </xf>
    <xf numFmtId="0" fontId="3" fillId="44" borderId="22" applyNumberFormat="0" applyProtection="0">
      <alignment horizontal="left" vertical="center" indent="1"/>
    </xf>
    <xf numFmtId="0" fontId="3" fillId="44" borderId="22" applyNumberFormat="0" applyProtection="0">
      <alignment horizontal="left" vertical="top" indent="1"/>
    </xf>
    <xf numFmtId="0" fontId="3" fillId="16" borderId="14" applyNumberFormat="0">
      <protection locked="0"/>
    </xf>
    <xf numFmtId="4" fontId="22" fillId="4" borderId="22" applyNumberFormat="0" applyProtection="0">
      <alignment vertical="center"/>
    </xf>
    <xf numFmtId="4" fontId="36" fillId="4" borderId="22" applyNumberFormat="0" applyProtection="0">
      <alignment vertical="center"/>
    </xf>
    <xf numFmtId="4" fontId="22" fillId="4" borderId="22" applyNumberFormat="0" applyProtection="0">
      <alignment horizontal="left" vertical="center" indent="1"/>
    </xf>
    <xf numFmtId="0" fontId="22" fillId="4" borderId="22" applyNumberFormat="0" applyProtection="0">
      <alignment horizontal="left" vertical="top" indent="1"/>
    </xf>
    <xf numFmtId="4" fontId="22" fillId="44" borderId="22" applyNumberFormat="0" applyProtection="0">
      <alignment horizontal="right" vertical="center"/>
    </xf>
    <xf numFmtId="4" fontId="36" fillId="44" borderId="22" applyNumberFormat="0" applyProtection="0">
      <alignment horizontal="right" vertical="center"/>
    </xf>
    <xf numFmtId="4" fontId="22" fillId="41" borderId="22" applyNumberFormat="0" applyProtection="0">
      <alignment horizontal="left" vertical="center" indent="1"/>
    </xf>
    <xf numFmtId="0" fontId="22" fillId="41" borderId="22" applyNumberFormat="0" applyProtection="0">
      <alignment horizontal="left" vertical="top" indent="1"/>
    </xf>
    <xf numFmtId="4" fontId="37" fillId="45" borderId="0" applyNumberFormat="0" applyProtection="0">
      <alignment horizontal="left" vertical="center" indent="1"/>
    </xf>
    <xf numFmtId="4" fontId="25" fillId="44" borderId="22" applyNumberFormat="0" applyProtection="0">
      <alignment horizontal="right" vertical="center"/>
    </xf>
    <xf numFmtId="0" fontId="18" fillId="0" borderId="0" applyNumberFormat="0" applyFill="0" applyBorder="0" applyAlignment="0" applyProtection="0"/>
    <xf numFmtId="0" fontId="3" fillId="0" borderId="0" applyFont="0" applyFill="0" applyBorder="0" applyAlignment="0" applyProtection="0"/>
    <xf numFmtId="0" fontId="33"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14" applyNumberFormat="0">
      <protection locked="0"/>
    </xf>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5" applyNumberFormat="0" applyAlignment="0" applyProtection="0"/>
    <xf numFmtId="0" fontId="8" fillId="17" borderId="2" applyNumberFormat="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5" applyNumberFormat="0" applyAlignment="0" applyProtection="0"/>
    <xf numFmtId="0" fontId="15" fillId="0" borderId="6" applyNumberFormat="0" applyFill="0" applyAlignment="0" applyProtection="0"/>
    <xf numFmtId="0" fontId="16" fillId="7" borderId="0" applyNumberFormat="0" applyBorder="0" applyAlignment="0" applyProtection="0"/>
    <xf numFmtId="0" fontId="3" fillId="0" borderId="0"/>
    <xf numFmtId="0" fontId="17" fillId="16" borderId="8" applyNumberFormat="0" applyAlignment="0" applyProtection="0"/>
    <xf numFmtId="0" fontId="3" fillId="4" borderId="20" applyNumberFormat="0" applyFont="0" applyAlignment="0" applyProtection="0"/>
    <xf numFmtId="0" fontId="17" fillId="16" borderId="8" applyNumberFormat="0" applyAlignment="0" applyProtection="0"/>
    <xf numFmtId="0" fontId="18" fillId="0" borderId="0" applyNumberFormat="0" applyFill="0" applyBorder="0" applyAlignment="0" applyProtection="0"/>
    <xf numFmtId="0" fontId="19" fillId="0" borderId="31"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 fillId="4" borderId="20" applyNumberFormat="0" applyFont="0" applyAlignment="0" applyProtection="0"/>
    <xf numFmtId="0" fontId="5" fillId="27"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27"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15" borderId="0" applyNumberFormat="0" applyBorder="0" applyAlignment="0" applyProtection="0"/>
    <xf numFmtId="0" fontId="5" fillId="34"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5" fillId="22"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15" borderId="0" applyNumberFormat="0" applyBorder="0" applyAlignment="0" applyProtection="0"/>
    <xf numFmtId="0" fontId="5" fillId="13" borderId="0" applyNumberFormat="0" applyBorder="0" applyAlignment="0" applyProtection="0"/>
    <xf numFmtId="0" fontId="4" fillId="19"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15" fillId="0" borderId="6" applyNumberFormat="0" applyFill="0" applyAlignment="0" applyProtection="0"/>
    <xf numFmtId="0" fontId="14" fillId="7" borderId="37" applyNumberFormat="0" applyAlignment="0" applyProtection="0"/>
    <xf numFmtId="0" fontId="13" fillId="0" borderId="0" applyNumberFormat="0" applyFill="0" applyBorder="0" applyAlignment="0" applyProtection="0"/>
    <xf numFmtId="0" fontId="5" fillId="27"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15"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3" fillId="4" borderId="20" applyNumberFormat="0" applyFont="0" applyAlignment="0" applyProtection="0"/>
    <xf numFmtId="0" fontId="15" fillId="0" borderId="0" applyNumberFormat="0" applyFill="0" applyBorder="0" applyAlignment="0" applyProtection="0"/>
    <xf numFmtId="0" fontId="19" fillId="0" borderId="31" applyNumberFormat="0" applyFill="0" applyAlignment="0" applyProtection="0"/>
    <xf numFmtId="0" fontId="18" fillId="0" borderId="0" applyNumberFormat="0" applyFill="0" applyBorder="0" applyAlignment="0" applyProtection="0"/>
    <xf numFmtId="0" fontId="3" fillId="4" borderId="20" applyNumberFormat="0" applyFont="0" applyAlignment="0" applyProtection="0"/>
    <xf numFmtId="0" fontId="17" fillId="37" borderId="8" applyNumberFormat="0" applyAlignment="0" applyProtection="0"/>
    <xf numFmtId="9" fontId="3" fillId="0" borderId="0" applyFont="0" applyFill="0" applyBorder="0" applyAlignment="0" applyProtection="0"/>
    <xf numFmtId="0" fontId="17" fillId="16" borderId="8" applyNumberFormat="0" applyAlignment="0" applyProtection="0"/>
    <xf numFmtId="0" fontId="3" fillId="0" borderId="0"/>
    <xf numFmtId="0" fontId="16" fillId="7" borderId="0" applyNumberFormat="0" applyBorder="0" applyAlignment="0" applyProtection="0"/>
    <xf numFmtId="0" fontId="15" fillId="0" borderId="6" applyNumberFormat="0" applyFill="0" applyAlignment="0" applyProtection="0"/>
    <xf numFmtId="0" fontId="14" fillId="7" borderId="15" applyNumberFormat="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7" fillId="16" borderId="15"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16" borderId="32" applyNumberFormat="0">
      <protection locked="0"/>
    </xf>
    <xf numFmtId="0" fontId="4" fillId="8"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3" fillId="0" borderId="0"/>
    <xf numFmtId="0" fontId="33"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15" borderId="0" applyNumberFormat="0" applyBorder="0" applyAlignment="0" applyProtection="0"/>
    <xf numFmtId="0" fontId="5" fillId="34"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5" fillId="22"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15" borderId="0" applyNumberFormat="0" applyBorder="0" applyAlignment="0" applyProtection="0"/>
    <xf numFmtId="0" fontId="5" fillId="13" borderId="0" applyNumberFormat="0" applyBorder="0" applyAlignment="0" applyProtection="0"/>
    <xf numFmtId="0" fontId="4" fillId="19"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16" fillId="7" borderId="0" applyNumberFormat="0" applyBorder="0" applyAlignment="0" applyProtection="0"/>
    <xf numFmtId="0" fontId="3" fillId="0" borderId="0"/>
    <xf numFmtId="0" fontId="4" fillId="7" borderId="0" applyNumberFormat="0" applyBorder="0" applyAlignment="0" applyProtection="0"/>
    <xf numFmtId="0" fontId="3" fillId="4" borderId="33" applyNumberFormat="0" applyFont="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15"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19" fillId="0" borderId="31" applyNumberFormat="0" applyFill="0" applyAlignment="0" applyProtection="0"/>
    <xf numFmtId="0" fontId="18" fillId="0" borderId="0" applyNumberFormat="0" applyFill="0" applyBorder="0" applyAlignment="0" applyProtection="0"/>
    <xf numFmtId="0" fontId="3" fillId="4" borderId="20" applyNumberFormat="0" applyFont="0" applyAlignment="0" applyProtection="0"/>
    <xf numFmtId="0" fontId="17" fillId="37" borderId="8" applyNumberFormat="0" applyAlignment="0" applyProtection="0"/>
    <xf numFmtId="9" fontId="3" fillId="0" borderId="0" applyFont="0" applyFill="0" applyBorder="0" applyAlignment="0" applyProtection="0"/>
    <xf numFmtId="0" fontId="4" fillId="4" borderId="0" applyNumberFormat="0" applyBorder="0" applyAlignment="0" applyProtection="0"/>
    <xf numFmtId="0" fontId="3" fillId="0" borderId="0"/>
    <xf numFmtId="0" fontId="16" fillId="7" borderId="0" applyNumberFormat="0" applyBorder="0" applyAlignment="0" applyProtection="0"/>
    <xf numFmtId="0" fontId="15" fillId="0" borderId="6" applyNumberFormat="0" applyFill="0" applyAlignment="0" applyProtection="0"/>
    <xf numFmtId="0" fontId="14" fillId="7" borderId="15" applyNumberFormat="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7" fillId="16" borderId="15"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16" borderId="32" applyNumberFormat="0">
      <protection locked="0"/>
    </xf>
    <xf numFmtId="0" fontId="4" fillId="8"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3" fillId="0" borderId="0"/>
    <xf numFmtId="0" fontId="33"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1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34" borderId="0" applyNumberFormat="0" applyBorder="0" applyAlignment="0" applyProtection="0"/>
    <xf numFmtId="0" fontId="7" fillId="16" borderId="37"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15"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3" fillId="4" borderId="33" applyNumberFormat="0" applyFont="0" applyAlignment="0" applyProtection="0"/>
    <xf numFmtId="0" fontId="17" fillId="37" borderId="34" applyNumberFormat="0" applyAlignment="0" applyProtection="0"/>
    <xf numFmtId="9" fontId="3" fillId="0" borderId="0" applyFont="0" applyFill="0" applyBorder="0" applyAlignment="0" applyProtection="0"/>
    <xf numFmtId="4" fontId="23" fillId="7" borderId="35" applyNumberFormat="0" applyProtection="0">
      <alignment vertical="center"/>
    </xf>
    <xf numFmtId="4" fontId="35" fillId="7" borderId="35" applyNumberFormat="0" applyProtection="0">
      <alignment vertical="center"/>
    </xf>
    <xf numFmtId="4" fontId="23" fillId="7" borderId="35" applyNumberFormat="0" applyProtection="0">
      <alignment horizontal="left" vertical="center" indent="1"/>
    </xf>
    <xf numFmtId="0" fontId="23" fillId="7" borderId="35" applyNumberFormat="0" applyProtection="0">
      <alignment horizontal="left" vertical="top" indent="1"/>
    </xf>
    <xf numFmtId="0" fontId="4" fillId="5" borderId="0" applyNumberFormat="0" applyBorder="0" applyAlignment="0" applyProtection="0"/>
    <xf numFmtId="4" fontId="22" fillId="8" borderId="35" applyNumberFormat="0" applyProtection="0">
      <alignment horizontal="right" vertical="center"/>
    </xf>
    <xf numFmtId="4" fontId="22" fillId="3" borderId="35" applyNumberFormat="0" applyProtection="0">
      <alignment horizontal="right" vertical="center"/>
    </xf>
    <xf numFmtId="4" fontId="22" fillId="14" borderId="35" applyNumberFormat="0" applyProtection="0">
      <alignment horizontal="right" vertical="center"/>
    </xf>
    <xf numFmtId="4" fontId="22" fillId="10" borderId="35" applyNumberFormat="0" applyProtection="0">
      <alignment horizontal="right" vertical="center"/>
    </xf>
    <xf numFmtId="4" fontId="22" fillId="23" borderId="35" applyNumberFormat="0" applyProtection="0">
      <alignment horizontal="right" vertical="center"/>
    </xf>
    <xf numFmtId="4" fontId="22" fillId="9" borderId="35" applyNumberFormat="0" applyProtection="0">
      <alignment horizontal="right" vertical="center"/>
    </xf>
    <xf numFmtId="4" fontId="22" fillId="34" borderId="35" applyNumberFormat="0" applyProtection="0">
      <alignment horizontal="right" vertical="center"/>
    </xf>
    <xf numFmtId="4" fontId="22" fillId="42" borderId="35" applyNumberFormat="0" applyProtection="0">
      <alignment horizontal="right" vertical="center"/>
    </xf>
    <xf numFmtId="4" fontId="22" fillId="20" borderId="35"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4" fontId="22" fillId="41" borderId="35" applyNumberFormat="0" applyProtection="0">
      <alignment horizontal="right" vertical="center"/>
    </xf>
    <xf numFmtId="0" fontId="3" fillId="0" borderId="0"/>
    <xf numFmtId="0" fontId="3" fillId="12" borderId="35" applyNumberFormat="0" applyProtection="0">
      <alignment horizontal="left" vertical="center" indent="1"/>
    </xf>
    <xf numFmtId="0" fontId="3" fillId="12" borderId="35" applyNumberFormat="0" applyProtection="0">
      <alignment horizontal="left" vertical="top" indent="1"/>
    </xf>
    <xf numFmtId="0" fontId="3" fillId="41" borderId="35" applyNumberFormat="0" applyProtection="0">
      <alignment horizontal="left" vertical="center" indent="1"/>
    </xf>
    <xf numFmtId="0" fontId="3" fillId="41" borderId="35" applyNumberFormat="0" applyProtection="0">
      <alignment horizontal="left" vertical="top" indent="1"/>
    </xf>
    <xf numFmtId="0" fontId="3" fillId="2" borderId="35" applyNumberFormat="0" applyProtection="0">
      <alignment horizontal="left" vertical="center" indent="1"/>
    </xf>
    <xf numFmtId="0" fontId="3" fillId="2" borderId="35" applyNumberFormat="0" applyProtection="0">
      <alignment horizontal="left" vertical="top" indent="1"/>
    </xf>
    <xf numFmtId="0" fontId="3" fillId="44" borderId="35" applyNumberFormat="0" applyProtection="0">
      <alignment horizontal="left" vertical="center" indent="1"/>
    </xf>
    <xf numFmtId="0" fontId="3" fillId="44" borderId="35" applyNumberFormat="0" applyProtection="0">
      <alignment horizontal="left" vertical="top" indent="1"/>
    </xf>
    <xf numFmtId="0" fontId="3" fillId="16" borderId="32" applyNumberFormat="0">
      <protection locked="0"/>
    </xf>
    <xf numFmtId="4" fontId="22" fillId="4" borderId="35" applyNumberFormat="0" applyProtection="0">
      <alignment vertical="center"/>
    </xf>
    <xf numFmtId="4" fontId="36" fillId="4" borderId="35" applyNumberFormat="0" applyProtection="0">
      <alignment vertical="center"/>
    </xf>
    <xf numFmtId="4" fontId="22" fillId="4" borderId="35" applyNumberFormat="0" applyProtection="0">
      <alignment horizontal="left" vertical="center" indent="1"/>
    </xf>
    <xf numFmtId="0" fontId="22" fillId="4" borderId="35" applyNumberFormat="0" applyProtection="0">
      <alignment horizontal="left" vertical="top" indent="1"/>
    </xf>
    <xf numFmtId="4" fontId="22" fillId="44" borderId="35" applyNumberFormat="0" applyProtection="0">
      <alignment horizontal="right" vertical="center"/>
    </xf>
    <xf numFmtId="4" fontId="36" fillId="44" borderId="35" applyNumberFormat="0" applyProtection="0">
      <alignment horizontal="right" vertical="center"/>
    </xf>
    <xf numFmtId="4" fontId="22" fillId="41" borderId="35" applyNumberFormat="0" applyProtection="0">
      <alignment horizontal="left" vertical="center" indent="1"/>
    </xf>
    <xf numFmtId="0" fontId="22" fillId="41" borderId="35" applyNumberFormat="0" applyProtection="0">
      <alignment horizontal="left" vertical="top" indent="1"/>
    </xf>
    <xf numFmtId="4" fontId="25" fillId="44" borderId="35" applyNumberFormat="0" applyProtection="0">
      <alignment horizontal="right" vertical="center"/>
    </xf>
    <xf numFmtId="0" fontId="33" fillId="0" borderId="0" applyNumberFormat="0" applyFill="0" applyBorder="0" applyAlignment="0" applyProtection="0"/>
    <xf numFmtId="0" fontId="19" fillId="0" borderId="36"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7" fillId="16" borderId="34" applyNumberFormat="0" applyAlignment="0" applyProtection="0"/>
    <xf numFmtId="0" fontId="18" fillId="0" borderId="0" applyNumberFormat="0" applyFill="0" applyBorder="0" applyAlignment="0" applyProtection="0"/>
    <xf numFmtId="0" fontId="19" fillId="0" borderId="38" applyNumberFormat="0" applyFill="0" applyAlignment="0" applyProtection="0"/>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38" applyNumberFormat="0" applyFill="0" applyAlignment="0" applyProtection="0"/>
    <xf numFmtId="0" fontId="18" fillId="0" borderId="0" applyNumberFormat="0" applyFill="0" applyBorder="0" applyAlignment="0" applyProtection="0"/>
    <xf numFmtId="0" fontId="17" fillId="16" borderId="34" applyNumberFormat="0" applyAlignment="0" applyProtection="0"/>
    <xf numFmtId="0" fontId="3" fillId="4" borderId="33"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7"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37"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37"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37"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37"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33" applyNumberFormat="0" applyFont="0" applyAlignment="0" applyProtection="0"/>
    <xf numFmtId="0" fontId="17" fillId="37" borderId="34" applyNumberFormat="0" applyAlignment="0" applyProtection="0"/>
    <xf numFmtId="9" fontId="3" fillId="0" borderId="0" applyFont="0" applyFill="0" applyBorder="0" applyAlignment="0" applyProtection="0"/>
    <xf numFmtId="4" fontId="23" fillId="7" borderId="35" applyNumberFormat="0" applyProtection="0">
      <alignment vertical="center"/>
    </xf>
    <xf numFmtId="4" fontId="35" fillId="7" borderId="35" applyNumberFormat="0" applyProtection="0">
      <alignment vertical="center"/>
    </xf>
    <xf numFmtId="4" fontId="23" fillId="7" borderId="35" applyNumberFormat="0" applyProtection="0">
      <alignment horizontal="left" vertical="center" indent="1"/>
    </xf>
    <xf numFmtId="0" fontId="23" fillId="7" borderId="35" applyNumberFormat="0" applyProtection="0">
      <alignment horizontal="left" vertical="top" indent="1"/>
    </xf>
    <xf numFmtId="0" fontId="4" fillId="6" borderId="0" applyNumberFormat="0" applyBorder="0" applyAlignment="0" applyProtection="0"/>
    <xf numFmtId="4" fontId="22" fillId="8" borderId="35" applyNumberFormat="0" applyProtection="0">
      <alignment horizontal="right" vertical="center"/>
    </xf>
    <xf numFmtId="4" fontId="22" fillId="3" borderId="35" applyNumberFormat="0" applyProtection="0">
      <alignment horizontal="right" vertical="center"/>
    </xf>
    <xf numFmtId="4" fontId="22" fillId="14" borderId="35" applyNumberFormat="0" applyProtection="0">
      <alignment horizontal="right" vertical="center"/>
    </xf>
    <xf numFmtId="4" fontId="22" fillId="10" borderId="35" applyNumberFormat="0" applyProtection="0">
      <alignment horizontal="right" vertical="center"/>
    </xf>
    <xf numFmtId="4" fontId="22" fillId="23" borderId="35" applyNumberFormat="0" applyProtection="0">
      <alignment horizontal="right" vertical="center"/>
    </xf>
    <xf numFmtId="4" fontId="22" fillId="9" borderId="35" applyNumberFormat="0" applyProtection="0">
      <alignment horizontal="right" vertical="center"/>
    </xf>
    <xf numFmtId="4" fontId="22" fillId="34" borderId="35" applyNumberFormat="0" applyProtection="0">
      <alignment horizontal="right" vertical="center"/>
    </xf>
    <xf numFmtId="4" fontId="22" fillId="42" borderId="35" applyNumberFormat="0" applyProtection="0">
      <alignment horizontal="right" vertical="center"/>
    </xf>
    <xf numFmtId="4" fontId="22" fillId="20" borderId="35"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35"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35" applyNumberFormat="0" applyProtection="0">
      <alignment horizontal="left" vertical="center" indent="1"/>
    </xf>
    <xf numFmtId="0" fontId="3" fillId="12" borderId="35" applyNumberFormat="0" applyProtection="0">
      <alignment horizontal="left" vertical="top" indent="1"/>
    </xf>
    <xf numFmtId="0" fontId="3" fillId="41" borderId="35" applyNumberFormat="0" applyProtection="0">
      <alignment horizontal="left" vertical="center" indent="1"/>
    </xf>
    <xf numFmtId="0" fontId="3" fillId="41" borderId="35" applyNumberFormat="0" applyProtection="0">
      <alignment horizontal="left" vertical="top" indent="1"/>
    </xf>
    <xf numFmtId="0" fontId="3" fillId="2" borderId="35" applyNumberFormat="0" applyProtection="0">
      <alignment horizontal="left" vertical="center" indent="1"/>
    </xf>
    <xf numFmtId="0" fontId="3" fillId="2" borderId="35" applyNumberFormat="0" applyProtection="0">
      <alignment horizontal="left" vertical="top" indent="1"/>
    </xf>
    <xf numFmtId="0" fontId="3" fillId="44" borderId="35" applyNumberFormat="0" applyProtection="0">
      <alignment horizontal="left" vertical="center" indent="1"/>
    </xf>
    <xf numFmtId="0" fontId="3" fillId="44" borderId="35" applyNumberFormat="0" applyProtection="0">
      <alignment horizontal="left" vertical="top" indent="1"/>
    </xf>
    <xf numFmtId="0" fontId="3" fillId="16" borderId="32" applyNumberFormat="0">
      <protection locked="0"/>
    </xf>
    <xf numFmtId="4" fontId="22" fillId="4" borderId="35" applyNumberFormat="0" applyProtection="0">
      <alignment vertical="center"/>
    </xf>
    <xf numFmtId="4" fontId="36" fillId="4" borderId="35" applyNumberFormat="0" applyProtection="0">
      <alignment vertical="center"/>
    </xf>
    <xf numFmtId="4" fontId="22" fillId="4" borderId="35" applyNumberFormat="0" applyProtection="0">
      <alignment horizontal="left" vertical="center" indent="1"/>
    </xf>
    <xf numFmtId="0" fontId="22" fillId="4" borderId="35" applyNumberFormat="0" applyProtection="0">
      <alignment horizontal="left" vertical="top" indent="1"/>
    </xf>
    <xf numFmtId="4" fontId="22" fillId="44" borderId="35" applyNumberFormat="0" applyProtection="0">
      <alignment horizontal="right" vertical="center"/>
    </xf>
    <xf numFmtId="4" fontId="36" fillId="44" borderId="35" applyNumberFormat="0" applyProtection="0">
      <alignment horizontal="right" vertical="center"/>
    </xf>
    <xf numFmtId="4" fontId="22" fillId="41" borderId="35" applyNumberFormat="0" applyProtection="0">
      <alignment horizontal="left" vertical="center" indent="1"/>
    </xf>
    <xf numFmtId="0" fontId="22" fillId="41" borderId="35" applyNumberFormat="0" applyProtection="0">
      <alignment horizontal="left" vertical="top" indent="1"/>
    </xf>
    <xf numFmtId="0" fontId="4" fillId="2" borderId="0" applyNumberFormat="0" applyBorder="0" applyAlignment="0" applyProtection="0"/>
    <xf numFmtId="4" fontId="25" fillId="44" borderId="35" applyNumberFormat="0" applyProtection="0">
      <alignment horizontal="right" vertical="center"/>
    </xf>
    <xf numFmtId="0" fontId="3" fillId="0" borderId="0"/>
    <xf numFmtId="0" fontId="33" fillId="0" borderId="0" applyNumberFormat="0" applyFill="0" applyBorder="0" applyAlignment="0" applyProtection="0"/>
    <xf numFmtId="0" fontId="19" fillId="0" borderId="36"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38" applyNumberFormat="0" applyFill="0" applyAlignment="0" applyProtection="0"/>
    <xf numFmtId="0" fontId="18" fillId="0" borderId="0" applyNumberFormat="0" applyFill="0" applyBorder="0" applyAlignment="0" applyProtection="0"/>
    <xf numFmtId="0" fontId="17" fillId="16" borderId="34" applyNumberFormat="0" applyAlignment="0" applyProtection="0"/>
    <xf numFmtId="0" fontId="3" fillId="4" borderId="33"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7"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37"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37"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37"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37"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33" applyNumberFormat="0" applyFont="0" applyAlignment="0" applyProtection="0"/>
    <xf numFmtId="0" fontId="17" fillId="37" borderId="34" applyNumberFormat="0" applyAlignment="0" applyProtection="0"/>
    <xf numFmtId="9" fontId="3" fillId="0" borderId="0" applyFont="0" applyFill="0" applyBorder="0" applyAlignment="0" applyProtection="0"/>
    <xf numFmtId="4" fontId="23" fillId="7" borderId="35" applyNumberFormat="0" applyProtection="0">
      <alignment vertical="center"/>
    </xf>
    <xf numFmtId="4" fontId="35" fillId="7" borderId="35" applyNumberFormat="0" applyProtection="0">
      <alignment vertical="center"/>
    </xf>
    <xf numFmtId="4" fontId="23" fillId="7" borderId="35" applyNumberFormat="0" applyProtection="0">
      <alignment horizontal="left" vertical="center" indent="1"/>
    </xf>
    <xf numFmtId="0" fontId="23" fillId="7" borderId="35" applyNumberFormat="0" applyProtection="0">
      <alignment horizontal="left" vertical="top" indent="1"/>
    </xf>
    <xf numFmtId="0" fontId="4" fillId="6" borderId="0" applyNumberFormat="0" applyBorder="0" applyAlignment="0" applyProtection="0"/>
    <xf numFmtId="4" fontId="22" fillId="8" borderId="35" applyNumberFormat="0" applyProtection="0">
      <alignment horizontal="right" vertical="center"/>
    </xf>
    <xf numFmtId="4" fontId="22" fillId="3" borderId="35" applyNumberFormat="0" applyProtection="0">
      <alignment horizontal="right" vertical="center"/>
    </xf>
    <xf numFmtId="4" fontId="22" fillId="14" borderId="35" applyNumberFormat="0" applyProtection="0">
      <alignment horizontal="right" vertical="center"/>
    </xf>
    <xf numFmtId="4" fontId="22" fillId="10" borderId="35" applyNumberFormat="0" applyProtection="0">
      <alignment horizontal="right" vertical="center"/>
    </xf>
    <xf numFmtId="4" fontId="22" fillId="23" borderId="35" applyNumberFormat="0" applyProtection="0">
      <alignment horizontal="right" vertical="center"/>
    </xf>
    <xf numFmtId="4" fontId="22" fillId="9" borderId="35" applyNumberFormat="0" applyProtection="0">
      <alignment horizontal="right" vertical="center"/>
    </xf>
    <xf numFmtId="4" fontId="22" fillId="34" borderId="35" applyNumberFormat="0" applyProtection="0">
      <alignment horizontal="right" vertical="center"/>
    </xf>
    <xf numFmtId="4" fontId="22" fillId="42" borderId="35" applyNumberFormat="0" applyProtection="0">
      <alignment horizontal="right" vertical="center"/>
    </xf>
    <xf numFmtId="4" fontId="22" fillId="20" borderId="35"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35"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35" applyNumberFormat="0" applyProtection="0">
      <alignment horizontal="left" vertical="center" indent="1"/>
    </xf>
    <xf numFmtId="0" fontId="3" fillId="12" borderId="35" applyNumberFormat="0" applyProtection="0">
      <alignment horizontal="left" vertical="top" indent="1"/>
    </xf>
    <xf numFmtId="0" fontId="3" fillId="41" borderId="35" applyNumberFormat="0" applyProtection="0">
      <alignment horizontal="left" vertical="center" indent="1"/>
    </xf>
    <xf numFmtId="0" fontId="3" fillId="41" borderId="35" applyNumberFormat="0" applyProtection="0">
      <alignment horizontal="left" vertical="top" indent="1"/>
    </xf>
    <xf numFmtId="0" fontId="3" fillId="2" borderId="35" applyNumberFormat="0" applyProtection="0">
      <alignment horizontal="left" vertical="center" indent="1"/>
    </xf>
    <xf numFmtId="0" fontId="3" fillId="2" borderId="35" applyNumberFormat="0" applyProtection="0">
      <alignment horizontal="left" vertical="top" indent="1"/>
    </xf>
    <xf numFmtId="0" fontId="3" fillId="44" borderId="35" applyNumberFormat="0" applyProtection="0">
      <alignment horizontal="left" vertical="center" indent="1"/>
    </xf>
    <xf numFmtId="0" fontId="3" fillId="44" borderId="35" applyNumberFormat="0" applyProtection="0">
      <alignment horizontal="left" vertical="top" indent="1"/>
    </xf>
    <xf numFmtId="0" fontId="3" fillId="16" borderId="32" applyNumberFormat="0">
      <protection locked="0"/>
    </xf>
    <xf numFmtId="4" fontId="22" fillId="4" borderId="35" applyNumberFormat="0" applyProtection="0">
      <alignment vertical="center"/>
    </xf>
    <xf numFmtId="4" fontId="36" fillId="4" borderId="35" applyNumberFormat="0" applyProtection="0">
      <alignment vertical="center"/>
    </xf>
    <xf numFmtId="4" fontId="22" fillId="4" borderId="35" applyNumberFormat="0" applyProtection="0">
      <alignment horizontal="left" vertical="center" indent="1"/>
    </xf>
    <xf numFmtId="0" fontId="22" fillId="4" borderId="35" applyNumberFormat="0" applyProtection="0">
      <alignment horizontal="left" vertical="top" indent="1"/>
    </xf>
    <xf numFmtId="4" fontId="22" fillId="44" borderId="35" applyNumberFormat="0" applyProtection="0">
      <alignment horizontal="right" vertical="center"/>
    </xf>
    <xf numFmtId="4" fontId="36" fillId="44" borderId="35" applyNumberFormat="0" applyProtection="0">
      <alignment horizontal="right" vertical="center"/>
    </xf>
    <xf numFmtId="4" fontId="22" fillId="41" borderId="35" applyNumberFormat="0" applyProtection="0">
      <alignment horizontal="left" vertical="center" indent="1"/>
    </xf>
    <xf numFmtId="0" fontId="22" fillId="41" borderId="35" applyNumberFormat="0" applyProtection="0">
      <alignment horizontal="left" vertical="top" indent="1"/>
    </xf>
    <xf numFmtId="0" fontId="4" fillId="2" borderId="0" applyNumberFormat="0" applyBorder="0" applyAlignment="0" applyProtection="0"/>
    <xf numFmtId="4" fontId="25" fillId="44" borderId="35" applyNumberFormat="0" applyProtection="0">
      <alignment horizontal="right" vertical="center"/>
    </xf>
    <xf numFmtId="0" fontId="33" fillId="0" borderId="0" applyNumberFormat="0" applyFill="0" applyBorder="0" applyAlignment="0" applyProtection="0"/>
    <xf numFmtId="0" fontId="19" fillId="0" borderId="36"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44" applyNumberFormat="0" applyFill="0" applyAlignment="0" applyProtection="0"/>
    <xf numFmtId="0" fontId="18" fillId="0" borderId="0" applyNumberFormat="0" applyFill="0" applyBorder="0" applyAlignment="0" applyProtection="0"/>
    <xf numFmtId="0" fontId="17" fillId="16" borderId="41" applyNumberFormat="0" applyAlignment="0" applyProtection="0"/>
    <xf numFmtId="0" fontId="3" fillId="4" borderId="40"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8"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39"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39"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39"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39"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40" applyNumberFormat="0" applyFont="0" applyAlignment="0" applyProtection="0"/>
    <xf numFmtId="0" fontId="17" fillId="37" borderId="41" applyNumberFormat="0" applyAlignment="0" applyProtection="0"/>
    <xf numFmtId="9" fontId="3" fillId="0" borderId="0" applyFont="0" applyFill="0" applyBorder="0" applyAlignment="0" applyProtection="0"/>
    <xf numFmtId="4" fontId="23" fillId="7" borderId="42" applyNumberFormat="0" applyProtection="0">
      <alignment vertical="center"/>
    </xf>
    <xf numFmtId="4" fontId="35" fillId="7" borderId="42" applyNumberFormat="0" applyProtection="0">
      <alignment vertical="center"/>
    </xf>
    <xf numFmtId="4" fontId="23" fillId="7" borderId="42" applyNumberFormat="0" applyProtection="0">
      <alignment horizontal="left" vertical="center" indent="1"/>
    </xf>
    <xf numFmtId="0" fontId="23" fillId="7" borderId="42" applyNumberFormat="0" applyProtection="0">
      <alignment horizontal="left" vertical="top" indent="1"/>
    </xf>
    <xf numFmtId="0" fontId="4" fillId="6" borderId="0" applyNumberFormat="0" applyBorder="0" applyAlignment="0" applyProtection="0"/>
    <xf numFmtId="4" fontId="22" fillId="8" borderId="42" applyNumberFormat="0" applyProtection="0">
      <alignment horizontal="right" vertical="center"/>
    </xf>
    <xf numFmtId="4" fontId="22" fillId="3" borderId="42" applyNumberFormat="0" applyProtection="0">
      <alignment horizontal="right" vertical="center"/>
    </xf>
    <xf numFmtId="4" fontId="22" fillId="14" borderId="42" applyNumberFormat="0" applyProtection="0">
      <alignment horizontal="right" vertical="center"/>
    </xf>
    <xf numFmtId="4" fontId="22" fillId="10" borderId="42" applyNumberFormat="0" applyProtection="0">
      <alignment horizontal="right" vertical="center"/>
    </xf>
    <xf numFmtId="4" fontId="22" fillId="23" borderId="42" applyNumberFormat="0" applyProtection="0">
      <alignment horizontal="right" vertical="center"/>
    </xf>
    <xf numFmtId="4" fontId="22" fillId="9" borderId="42" applyNumberFormat="0" applyProtection="0">
      <alignment horizontal="right" vertical="center"/>
    </xf>
    <xf numFmtId="4" fontId="22" fillId="34" borderId="42" applyNumberFormat="0" applyProtection="0">
      <alignment horizontal="right" vertical="center"/>
    </xf>
    <xf numFmtId="4" fontId="22" fillId="42" borderId="42" applyNumberFormat="0" applyProtection="0">
      <alignment horizontal="right" vertical="center"/>
    </xf>
    <xf numFmtId="4" fontId="22" fillId="20" borderId="42"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42"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42" applyNumberFormat="0" applyProtection="0">
      <alignment horizontal="left" vertical="center" indent="1"/>
    </xf>
    <xf numFmtId="0" fontId="3" fillId="12" borderId="42" applyNumberFormat="0" applyProtection="0">
      <alignment horizontal="left" vertical="top" indent="1"/>
    </xf>
    <xf numFmtId="0" fontId="3" fillId="41" borderId="42" applyNumberFormat="0" applyProtection="0">
      <alignment horizontal="left" vertical="center" indent="1"/>
    </xf>
    <xf numFmtId="0" fontId="3" fillId="41" borderId="42" applyNumberFormat="0" applyProtection="0">
      <alignment horizontal="left" vertical="top" indent="1"/>
    </xf>
    <xf numFmtId="0" fontId="3" fillId="2" borderId="42" applyNumberFormat="0" applyProtection="0">
      <alignment horizontal="left" vertical="center" indent="1"/>
    </xf>
    <xf numFmtId="0" fontId="3" fillId="2" borderId="42" applyNumberFormat="0" applyProtection="0">
      <alignment horizontal="left" vertical="top" indent="1"/>
    </xf>
    <xf numFmtId="0" fontId="3" fillId="44" borderId="42" applyNumberFormat="0" applyProtection="0">
      <alignment horizontal="left" vertical="center" indent="1"/>
    </xf>
    <xf numFmtId="0" fontId="3" fillId="44" borderId="42" applyNumberFormat="0" applyProtection="0">
      <alignment horizontal="left" vertical="top" indent="1"/>
    </xf>
    <xf numFmtId="0" fontId="3" fillId="16" borderId="32" applyNumberFormat="0">
      <protection locked="0"/>
    </xf>
    <xf numFmtId="4" fontId="22" fillId="4" borderId="42" applyNumberFormat="0" applyProtection="0">
      <alignment vertical="center"/>
    </xf>
    <xf numFmtId="4" fontId="36" fillId="4" borderId="42" applyNumberFormat="0" applyProtection="0">
      <alignment vertical="center"/>
    </xf>
    <xf numFmtId="4" fontId="22" fillId="4" borderId="42" applyNumberFormat="0" applyProtection="0">
      <alignment horizontal="left" vertical="center" indent="1"/>
    </xf>
    <xf numFmtId="0" fontId="22" fillId="4" borderId="42" applyNumberFormat="0" applyProtection="0">
      <alignment horizontal="left" vertical="top" indent="1"/>
    </xf>
    <xf numFmtId="4" fontId="22" fillId="44" borderId="42" applyNumberFormat="0" applyProtection="0">
      <alignment horizontal="right" vertical="center"/>
    </xf>
    <xf numFmtId="4" fontId="36" fillId="44" borderId="42" applyNumberFormat="0" applyProtection="0">
      <alignment horizontal="right" vertical="center"/>
    </xf>
    <xf numFmtId="4" fontId="22" fillId="41" borderId="42" applyNumberFormat="0" applyProtection="0">
      <alignment horizontal="left" vertical="center" indent="1"/>
    </xf>
    <xf numFmtId="0" fontId="22" fillId="41" borderId="42" applyNumberFormat="0" applyProtection="0">
      <alignment horizontal="left" vertical="top" indent="1"/>
    </xf>
    <xf numFmtId="0" fontId="4" fillId="2" borderId="0" applyNumberFormat="0" applyBorder="0" applyAlignment="0" applyProtection="0"/>
    <xf numFmtId="4" fontId="25" fillId="44" borderId="42" applyNumberFormat="0" applyProtection="0">
      <alignment horizontal="right" vertical="center"/>
    </xf>
    <xf numFmtId="0" fontId="33" fillId="0" borderId="0" applyNumberFormat="0" applyFill="0" applyBorder="0" applyAlignment="0" applyProtection="0"/>
    <xf numFmtId="0" fontId="19" fillId="0" borderId="43"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5" fillId="0" borderId="0" applyNumberFormat="0" applyFill="0" applyBorder="0" applyAlignment="0" applyProtection="0"/>
    <xf numFmtId="0" fontId="5" fillId="6" borderId="0" applyNumberFormat="0" applyBorder="0" applyAlignment="0" applyProtection="0"/>
    <xf numFmtId="0" fontId="4" fillId="7" borderId="0" applyNumberFormat="0" applyBorder="0" applyAlignment="0" applyProtection="0"/>
    <xf numFmtId="0" fontId="15" fillId="0" borderId="0" applyNumberFormat="0" applyFill="0" applyBorder="0" applyAlignment="0" applyProtection="0"/>
    <xf numFmtId="0" fontId="19" fillId="0" borderId="44" applyNumberFormat="0" applyFill="0" applyAlignment="0" applyProtection="0"/>
    <xf numFmtId="0" fontId="18" fillId="0" borderId="0" applyNumberFormat="0" applyFill="0" applyBorder="0" applyAlignment="0" applyProtection="0"/>
    <xf numFmtId="0" fontId="17" fillId="16" borderId="41" applyNumberForma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3" fillId="4" borderId="40" applyNumberFormat="0" applyFont="0" applyAlignment="0" applyProtection="0"/>
    <xf numFmtId="0" fontId="4" fillId="8" borderId="0" applyNumberFormat="0" applyBorder="0" applyAlignment="0" applyProtection="0"/>
    <xf numFmtId="0" fontId="3" fillId="0" borderId="0"/>
    <xf numFmtId="0" fontId="5" fillId="27" borderId="0" applyNumberFormat="0" applyBorder="0" applyAlignment="0" applyProtection="0"/>
    <xf numFmtId="0" fontId="16" fillId="7" borderId="0" applyNumberFormat="0" applyBorder="0" applyAlignment="0" applyProtection="0"/>
    <xf numFmtId="0" fontId="15" fillId="0" borderId="6" applyNumberFormat="0" applyFill="0" applyAlignment="0" applyProtection="0"/>
    <xf numFmtId="0" fontId="14" fillId="7" borderId="39" applyNumberFormat="0" applyAlignment="0" applyProtection="0"/>
    <xf numFmtId="0" fontId="5" fillId="14" borderId="0" applyNumberFormat="0" applyBorder="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5" fillId="34" borderId="0" applyNumberFormat="0" applyBorder="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5" fillId="22" borderId="0" applyNumberFormat="0" applyBorder="0" applyAlignment="0" applyProtection="0"/>
    <xf numFmtId="0" fontId="8" fillId="17" borderId="2" applyNumberFormat="0" applyAlignment="0" applyProtection="0"/>
    <xf numFmtId="0" fontId="7" fillId="16" borderId="39" applyNumberFormat="0" applyAlignment="0" applyProtection="0"/>
    <xf numFmtId="0" fontId="6" fillId="15"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39"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39"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4" borderId="40" applyNumberFormat="0" applyFont="0" applyAlignment="0" applyProtection="0"/>
    <xf numFmtId="0" fontId="17" fillId="37" borderId="41" applyNumberFormat="0" applyAlignment="0" applyProtection="0"/>
    <xf numFmtId="9" fontId="3" fillId="0" borderId="0" applyFont="0" applyFill="0" applyBorder="0" applyAlignment="0" applyProtection="0"/>
    <xf numFmtId="4" fontId="23" fillId="7" borderId="42" applyNumberFormat="0" applyProtection="0">
      <alignment vertical="center"/>
    </xf>
    <xf numFmtId="4" fontId="35" fillId="7" borderId="42" applyNumberFormat="0" applyProtection="0">
      <alignment vertical="center"/>
    </xf>
    <xf numFmtId="4" fontId="23" fillId="7" borderId="42" applyNumberFormat="0" applyProtection="0">
      <alignment horizontal="left" vertical="center" indent="1"/>
    </xf>
    <xf numFmtId="0" fontId="23" fillId="7" borderId="42" applyNumberFormat="0" applyProtection="0">
      <alignment horizontal="left" vertical="top" indent="1"/>
    </xf>
    <xf numFmtId="0" fontId="4" fillId="3" borderId="0" applyNumberFormat="0" applyBorder="0" applyAlignment="0" applyProtection="0"/>
    <xf numFmtId="4" fontId="22" fillId="8" borderId="42" applyNumberFormat="0" applyProtection="0">
      <alignment horizontal="right" vertical="center"/>
    </xf>
    <xf numFmtId="4" fontId="22" fillId="3" borderId="42" applyNumberFormat="0" applyProtection="0">
      <alignment horizontal="right" vertical="center"/>
    </xf>
    <xf numFmtId="4" fontId="22" fillId="14" borderId="42" applyNumberFormat="0" applyProtection="0">
      <alignment horizontal="right" vertical="center"/>
    </xf>
    <xf numFmtId="4" fontId="22" fillId="10" borderId="42" applyNumberFormat="0" applyProtection="0">
      <alignment horizontal="right" vertical="center"/>
    </xf>
    <xf numFmtId="4" fontId="22" fillId="23" borderId="42" applyNumberFormat="0" applyProtection="0">
      <alignment horizontal="right" vertical="center"/>
    </xf>
    <xf numFmtId="4" fontId="22" fillId="9" borderId="42" applyNumberFormat="0" applyProtection="0">
      <alignment horizontal="right" vertical="center"/>
    </xf>
    <xf numFmtId="4" fontId="22" fillId="34" borderId="42" applyNumberFormat="0" applyProtection="0">
      <alignment horizontal="right" vertical="center"/>
    </xf>
    <xf numFmtId="4" fontId="22" fillId="42" borderId="42" applyNumberFormat="0" applyProtection="0">
      <alignment horizontal="right" vertical="center"/>
    </xf>
    <xf numFmtId="4" fontId="22" fillId="20" borderId="42" applyNumberFormat="0" applyProtection="0">
      <alignment horizontal="right" vertical="center"/>
    </xf>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4" fontId="22" fillId="41" borderId="42" applyNumberFormat="0" applyProtection="0">
      <alignment horizontal="right" vertical="center"/>
    </xf>
    <xf numFmtId="0" fontId="4" fillId="5" borderId="0" applyNumberFormat="0" applyBorder="0" applyAlignment="0" applyProtection="0"/>
    <xf numFmtId="0" fontId="4" fillId="4" borderId="0" applyNumberFormat="0" applyBorder="0" applyAlignment="0" applyProtection="0"/>
    <xf numFmtId="0" fontId="3" fillId="12" borderId="42" applyNumberFormat="0" applyProtection="0">
      <alignment horizontal="left" vertical="center" indent="1"/>
    </xf>
    <xf numFmtId="0" fontId="3" fillId="12" borderId="42" applyNumberFormat="0" applyProtection="0">
      <alignment horizontal="left" vertical="top" indent="1"/>
    </xf>
    <xf numFmtId="0" fontId="3" fillId="41" borderId="42" applyNumberFormat="0" applyProtection="0">
      <alignment horizontal="left" vertical="center" indent="1"/>
    </xf>
    <xf numFmtId="0" fontId="3" fillId="41" borderId="42" applyNumberFormat="0" applyProtection="0">
      <alignment horizontal="left" vertical="top" indent="1"/>
    </xf>
    <xf numFmtId="0" fontId="3" fillId="2" borderId="42" applyNumberFormat="0" applyProtection="0">
      <alignment horizontal="left" vertical="center" indent="1"/>
    </xf>
    <xf numFmtId="0" fontId="3" fillId="2" borderId="42" applyNumberFormat="0" applyProtection="0">
      <alignment horizontal="left" vertical="top" indent="1"/>
    </xf>
    <xf numFmtId="0" fontId="3" fillId="44" borderId="42" applyNumberFormat="0" applyProtection="0">
      <alignment horizontal="left" vertical="center" indent="1"/>
    </xf>
    <xf numFmtId="0" fontId="3" fillId="44" borderId="42" applyNumberFormat="0" applyProtection="0">
      <alignment horizontal="left" vertical="top" indent="1"/>
    </xf>
    <xf numFmtId="0" fontId="3" fillId="16" borderId="32" applyNumberFormat="0">
      <protection locked="0"/>
    </xf>
    <xf numFmtId="4" fontId="22" fillId="4" borderId="42" applyNumberFormat="0" applyProtection="0">
      <alignment vertical="center"/>
    </xf>
    <xf numFmtId="4" fontId="36" fillId="4" borderId="42" applyNumberFormat="0" applyProtection="0">
      <alignment vertical="center"/>
    </xf>
    <xf numFmtId="4" fontId="22" fillId="4" borderId="42" applyNumberFormat="0" applyProtection="0">
      <alignment horizontal="left" vertical="center" indent="1"/>
    </xf>
    <xf numFmtId="0" fontId="22" fillId="4" borderId="42" applyNumberFormat="0" applyProtection="0">
      <alignment horizontal="left" vertical="top" indent="1"/>
    </xf>
    <xf numFmtId="4" fontId="22" fillId="44" borderId="42" applyNumberFormat="0" applyProtection="0">
      <alignment horizontal="right" vertical="center"/>
    </xf>
    <xf numFmtId="4" fontId="36" fillId="44" borderId="42" applyNumberFormat="0" applyProtection="0">
      <alignment horizontal="right" vertical="center"/>
    </xf>
    <xf numFmtId="4" fontId="22" fillId="41" borderId="42" applyNumberFormat="0" applyProtection="0">
      <alignment horizontal="left" vertical="center" indent="1"/>
    </xf>
    <xf numFmtId="0" fontId="22" fillId="41" borderId="42" applyNumberFormat="0" applyProtection="0">
      <alignment horizontal="left" vertical="top" indent="1"/>
    </xf>
    <xf numFmtId="0" fontId="4" fillId="3" borderId="0" applyNumberFormat="0" applyBorder="0" applyAlignment="0" applyProtection="0"/>
    <xf numFmtId="4" fontId="25" fillId="44" borderId="42" applyNumberFormat="0" applyProtection="0">
      <alignment horizontal="right" vertical="center"/>
    </xf>
    <xf numFmtId="0" fontId="4" fillId="2" borderId="0" applyNumberFormat="0" applyBorder="0" applyAlignment="0" applyProtection="0"/>
    <xf numFmtId="0" fontId="33" fillId="0" borderId="0" applyNumberFormat="0" applyFill="0" applyBorder="0" applyAlignment="0" applyProtection="0"/>
    <xf numFmtId="0" fontId="19" fillId="0" borderId="43"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5" fillId="6" borderId="0" applyNumberFormat="0" applyBorder="0" applyAlignment="0" applyProtection="0"/>
    <xf numFmtId="0" fontId="4" fillId="7" borderId="0" applyNumberFormat="0" applyBorder="0" applyAlignment="0" applyProtection="0"/>
    <xf numFmtId="0" fontId="15" fillId="0" borderId="0" applyNumberFormat="0" applyFill="0" applyBorder="0" applyAlignment="0" applyProtection="0"/>
    <xf numFmtId="0" fontId="19" fillId="0" borderId="50" applyNumberFormat="0" applyFill="0" applyAlignment="0" applyProtection="0"/>
    <xf numFmtId="0" fontId="18" fillId="0" borderId="0" applyNumberFormat="0" applyFill="0" applyBorder="0" applyAlignment="0" applyProtection="0"/>
    <xf numFmtId="0" fontId="17" fillId="16" borderId="47" applyNumberForma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3" fillId="4" borderId="46" applyNumberFormat="0" applyFont="0" applyAlignment="0" applyProtection="0"/>
    <xf numFmtId="0" fontId="3" fillId="0" borderId="0"/>
    <xf numFmtId="0" fontId="5" fillId="27" borderId="0" applyNumberFormat="0" applyBorder="0" applyAlignment="0" applyProtection="0"/>
    <xf numFmtId="0" fontId="16" fillId="7" borderId="0" applyNumberFormat="0" applyBorder="0" applyAlignment="0" applyProtection="0"/>
    <xf numFmtId="0" fontId="15" fillId="0" borderId="6" applyNumberFormat="0" applyFill="0" applyAlignment="0" applyProtection="0"/>
    <xf numFmtId="0" fontId="14" fillId="7" borderId="45" applyNumberFormat="0" applyAlignment="0" applyProtection="0"/>
    <xf numFmtId="0" fontId="5" fillId="14" borderId="0" applyNumberFormat="0" applyBorder="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5" fillId="34" borderId="0" applyNumberFormat="0" applyBorder="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5" fillId="22" borderId="0" applyNumberFormat="0" applyBorder="0" applyAlignment="0" applyProtection="0"/>
    <xf numFmtId="0" fontId="8" fillId="17" borderId="2" applyNumberFormat="0" applyAlignment="0" applyProtection="0"/>
    <xf numFmtId="0" fontId="7" fillId="16" borderId="45" applyNumberFormat="0" applyAlignment="0" applyProtection="0"/>
    <xf numFmtId="0" fontId="6" fillId="15"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45"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45"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4" borderId="46" applyNumberFormat="0" applyFont="0" applyAlignment="0" applyProtection="0"/>
    <xf numFmtId="0" fontId="17" fillId="37" borderId="47" applyNumberFormat="0" applyAlignment="0" applyProtection="0"/>
    <xf numFmtId="9" fontId="3" fillId="0" borderId="0" applyFont="0" applyFill="0" applyBorder="0" applyAlignment="0" applyProtection="0"/>
    <xf numFmtId="4" fontId="23" fillId="7" borderId="48" applyNumberFormat="0" applyProtection="0">
      <alignment vertical="center"/>
    </xf>
    <xf numFmtId="4" fontId="35" fillId="7" borderId="48" applyNumberFormat="0" applyProtection="0">
      <alignment vertical="center"/>
    </xf>
    <xf numFmtId="4" fontId="23" fillId="7" borderId="48" applyNumberFormat="0" applyProtection="0">
      <alignment horizontal="left" vertical="center" indent="1"/>
    </xf>
    <xf numFmtId="0" fontId="23" fillId="7" borderId="48" applyNumberFormat="0" applyProtection="0">
      <alignment horizontal="left" vertical="top" indent="1"/>
    </xf>
    <xf numFmtId="0" fontId="4" fillId="3" borderId="0" applyNumberFormat="0" applyBorder="0" applyAlignment="0" applyProtection="0"/>
    <xf numFmtId="4" fontId="22" fillId="8" borderId="48" applyNumberFormat="0" applyProtection="0">
      <alignment horizontal="right" vertical="center"/>
    </xf>
    <xf numFmtId="4" fontId="22" fillId="3" borderId="48" applyNumberFormat="0" applyProtection="0">
      <alignment horizontal="right" vertical="center"/>
    </xf>
    <xf numFmtId="4" fontId="22" fillId="14" borderId="48" applyNumberFormat="0" applyProtection="0">
      <alignment horizontal="right" vertical="center"/>
    </xf>
    <xf numFmtId="4" fontId="22" fillId="10" borderId="48" applyNumberFormat="0" applyProtection="0">
      <alignment horizontal="right" vertical="center"/>
    </xf>
    <xf numFmtId="4" fontId="22" fillId="23" borderId="48" applyNumberFormat="0" applyProtection="0">
      <alignment horizontal="right" vertical="center"/>
    </xf>
    <xf numFmtId="4" fontId="22" fillId="9" borderId="48" applyNumberFormat="0" applyProtection="0">
      <alignment horizontal="right" vertical="center"/>
    </xf>
    <xf numFmtId="4" fontId="22" fillId="34" borderId="48" applyNumberFormat="0" applyProtection="0">
      <alignment horizontal="right" vertical="center"/>
    </xf>
    <xf numFmtId="4" fontId="22" fillId="42" borderId="48" applyNumberFormat="0" applyProtection="0">
      <alignment horizontal="right" vertical="center"/>
    </xf>
    <xf numFmtId="4" fontId="22" fillId="20" borderId="48" applyNumberFormat="0" applyProtection="0">
      <alignment horizontal="right" vertical="center"/>
    </xf>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4" fontId="22" fillId="41" borderId="48" applyNumberFormat="0" applyProtection="0">
      <alignment horizontal="right" vertical="center"/>
    </xf>
    <xf numFmtId="0" fontId="4" fillId="5" borderId="0" applyNumberFormat="0" applyBorder="0" applyAlignment="0" applyProtection="0"/>
    <xf numFmtId="0" fontId="4" fillId="4" borderId="0" applyNumberFormat="0" applyBorder="0" applyAlignment="0" applyProtection="0"/>
    <xf numFmtId="0" fontId="3" fillId="12" borderId="48" applyNumberFormat="0" applyProtection="0">
      <alignment horizontal="left" vertical="center" indent="1"/>
    </xf>
    <xf numFmtId="0" fontId="3" fillId="12" borderId="48" applyNumberFormat="0" applyProtection="0">
      <alignment horizontal="left" vertical="top" indent="1"/>
    </xf>
    <xf numFmtId="0" fontId="3" fillId="41" borderId="48" applyNumberFormat="0" applyProtection="0">
      <alignment horizontal="left" vertical="center" indent="1"/>
    </xf>
    <xf numFmtId="0" fontId="3" fillId="41" borderId="48" applyNumberFormat="0" applyProtection="0">
      <alignment horizontal="left" vertical="top" indent="1"/>
    </xf>
    <xf numFmtId="0" fontId="3" fillId="2" borderId="48" applyNumberFormat="0" applyProtection="0">
      <alignment horizontal="left" vertical="center" indent="1"/>
    </xf>
    <xf numFmtId="0" fontId="3" fillId="2" borderId="48" applyNumberFormat="0" applyProtection="0">
      <alignment horizontal="left" vertical="top" indent="1"/>
    </xf>
    <xf numFmtId="0" fontId="3" fillId="44" borderId="48" applyNumberFormat="0" applyProtection="0">
      <alignment horizontal="left" vertical="center" indent="1"/>
    </xf>
    <xf numFmtId="0" fontId="3" fillId="44" borderId="48" applyNumberFormat="0" applyProtection="0">
      <alignment horizontal="left" vertical="top" indent="1"/>
    </xf>
    <xf numFmtId="0" fontId="3" fillId="16" borderId="32" applyNumberFormat="0">
      <protection locked="0"/>
    </xf>
    <xf numFmtId="4" fontId="22" fillId="4" borderId="48" applyNumberFormat="0" applyProtection="0">
      <alignment vertical="center"/>
    </xf>
    <xf numFmtId="4" fontId="36" fillId="4" borderId="48" applyNumberFormat="0" applyProtection="0">
      <alignment vertical="center"/>
    </xf>
    <xf numFmtId="4" fontId="22" fillId="4" borderId="48" applyNumberFormat="0" applyProtection="0">
      <alignment horizontal="left" vertical="center" indent="1"/>
    </xf>
    <xf numFmtId="0" fontId="22" fillId="4" borderId="48" applyNumberFormat="0" applyProtection="0">
      <alignment horizontal="left" vertical="top" indent="1"/>
    </xf>
    <xf numFmtId="4" fontId="22" fillId="44" borderId="48" applyNumberFormat="0" applyProtection="0">
      <alignment horizontal="right" vertical="center"/>
    </xf>
    <xf numFmtId="4" fontId="36" fillId="44" borderId="48" applyNumberFormat="0" applyProtection="0">
      <alignment horizontal="right" vertical="center"/>
    </xf>
    <xf numFmtId="4" fontId="22" fillId="41" borderId="48" applyNumberFormat="0" applyProtection="0">
      <alignment horizontal="left" vertical="center" indent="1"/>
    </xf>
    <xf numFmtId="0" fontId="22" fillId="41" borderId="48" applyNumberFormat="0" applyProtection="0">
      <alignment horizontal="left" vertical="top" indent="1"/>
    </xf>
    <xf numFmtId="0" fontId="4" fillId="3" borderId="0" applyNumberFormat="0" applyBorder="0" applyAlignment="0" applyProtection="0"/>
    <xf numFmtId="4" fontId="25" fillId="44" borderId="48" applyNumberFormat="0" applyProtection="0">
      <alignment horizontal="right" vertical="center"/>
    </xf>
    <xf numFmtId="0" fontId="4" fillId="2" borderId="0" applyNumberFormat="0" applyBorder="0" applyAlignment="0" applyProtection="0"/>
    <xf numFmtId="0" fontId="33" fillId="0" borderId="0" applyNumberFormat="0" applyFill="0" applyBorder="0" applyAlignment="0" applyProtection="0"/>
    <xf numFmtId="0" fontId="19" fillId="0" borderId="49"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3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45" applyNumberFormat="0" applyAlignment="0" applyProtection="0"/>
    <xf numFmtId="0" fontId="8" fillId="17" borderId="2"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45"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3" fillId="4" borderId="46" applyNumberFormat="0" applyFont="0" applyAlignment="0" applyProtection="0"/>
    <xf numFmtId="0" fontId="17" fillId="37" borderId="47" applyNumberFormat="0" applyAlignment="0" applyProtection="0"/>
    <xf numFmtId="9" fontId="3" fillId="0" borderId="0" applyFont="0" applyFill="0" applyBorder="0" applyAlignment="0" applyProtection="0"/>
    <xf numFmtId="4" fontId="23" fillId="7" borderId="48" applyNumberFormat="0" applyProtection="0">
      <alignment vertical="center"/>
    </xf>
    <xf numFmtId="4" fontId="35" fillId="7" borderId="48" applyNumberFormat="0" applyProtection="0">
      <alignment vertical="center"/>
    </xf>
    <xf numFmtId="4" fontId="23" fillId="7" borderId="48" applyNumberFormat="0" applyProtection="0">
      <alignment horizontal="left" vertical="center" indent="1"/>
    </xf>
    <xf numFmtId="0" fontId="23" fillId="7" borderId="48" applyNumberFormat="0" applyProtection="0">
      <alignment horizontal="left" vertical="top" indent="1"/>
    </xf>
    <xf numFmtId="4" fontId="22" fillId="8" borderId="48" applyNumberFormat="0" applyProtection="0">
      <alignment horizontal="right" vertical="center"/>
    </xf>
    <xf numFmtId="4" fontId="22" fillId="3" borderId="48" applyNumberFormat="0" applyProtection="0">
      <alignment horizontal="right" vertical="center"/>
    </xf>
    <xf numFmtId="4" fontId="22" fillId="14" borderId="48" applyNumberFormat="0" applyProtection="0">
      <alignment horizontal="right" vertical="center"/>
    </xf>
    <xf numFmtId="4" fontId="22" fillId="10" borderId="48" applyNumberFormat="0" applyProtection="0">
      <alignment horizontal="right" vertical="center"/>
    </xf>
    <xf numFmtId="4" fontId="22" fillId="23" borderId="48" applyNumberFormat="0" applyProtection="0">
      <alignment horizontal="right" vertical="center"/>
    </xf>
    <xf numFmtId="4" fontId="22" fillId="9" borderId="48" applyNumberFormat="0" applyProtection="0">
      <alignment horizontal="right" vertical="center"/>
    </xf>
    <xf numFmtId="4" fontId="22" fillId="34" borderId="48" applyNumberFormat="0" applyProtection="0">
      <alignment horizontal="right" vertical="center"/>
    </xf>
    <xf numFmtId="4" fontId="22" fillId="42" borderId="48" applyNumberFormat="0" applyProtection="0">
      <alignment horizontal="right" vertical="center"/>
    </xf>
    <xf numFmtId="4" fontId="22" fillId="20" borderId="48" applyNumberFormat="0" applyProtection="0">
      <alignment horizontal="right" vertical="center"/>
    </xf>
    <xf numFmtId="4" fontId="22" fillId="41" borderId="48" applyNumberFormat="0" applyProtection="0">
      <alignment horizontal="right" vertical="center"/>
    </xf>
    <xf numFmtId="0" fontId="3" fillId="12" borderId="48" applyNumberFormat="0" applyProtection="0">
      <alignment horizontal="left" vertical="center" indent="1"/>
    </xf>
    <xf numFmtId="0" fontId="3" fillId="12" borderId="48" applyNumberFormat="0" applyProtection="0">
      <alignment horizontal="left" vertical="top" indent="1"/>
    </xf>
    <xf numFmtId="0" fontId="3" fillId="41" borderId="48" applyNumberFormat="0" applyProtection="0">
      <alignment horizontal="left" vertical="center" indent="1"/>
    </xf>
    <xf numFmtId="0" fontId="3" fillId="41" borderId="48" applyNumberFormat="0" applyProtection="0">
      <alignment horizontal="left" vertical="top" indent="1"/>
    </xf>
    <xf numFmtId="0" fontId="3" fillId="2" borderId="48" applyNumberFormat="0" applyProtection="0">
      <alignment horizontal="left" vertical="center" indent="1"/>
    </xf>
    <xf numFmtId="0" fontId="3" fillId="2" borderId="48" applyNumberFormat="0" applyProtection="0">
      <alignment horizontal="left" vertical="top" indent="1"/>
    </xf>
    <xf numFmtId="0" fontId="3" fillId="44" borderId="48" applyNumberFormat="0" applyProtection="0">
      <alignment horizontal="left" vertical="center" indent="1"/>
    </xf>
    <xf numFmtId="0" fontId="3" fillId="44" borderId="48" applyNumberFormat="0" applyProtection="0">
      <alignment horizontal="left" vertical="top" indent="1"/>
    </xf>
    <xf numFmtId="0" fontId="3" fillId="16" borderId="32" applyNumberFormat="0">
      <protection locked="0"/>
    </xf>
    <xf numFmtId="4" fontId="22" fillId="4" borderId="48" applyNumberFormat="0" applyProtection="0">
      <alignment vertical="center"/>
    </xf>
    <xf numFmtId="4" fontId="36" fillId="4" borderId="48" applyNumberFormat="0" applyProtection="0">
      <alignment vertical="center"/>
    </xf>
    <xf numFmtId="4" fontId="22" fillId="4" borderId="48" applyNumberFormat="0" applyProtection="0">
      <alignment horizontal="left" vertical="center" indent="1"/>
    </xf>
    <xf numFmtId="0" fontId="22" fillId="4" borderId="48" applyNumberFormat="0" applyProtection="0">
      <alignment horizontal="left" vertical="top" indent="1"/>
    </xf>
    <xf numFmtId="4" fontId="22" fillId="44" borderId="48" applyNumberFormat="0" applyProtection="0">
      <alignment horizontal="right" vertical="center"/>
    </xf>
    <xf numFmtId="4" fontId="36" fillId="44" borderId="48" applyNumberFormat="0" applyProtection="0">
      <alignment horizontal="right" vertical="center"/>
    </xf>
    <xf numFmtId="4" fontId="22" fillId="41" borderId="48" applyNumberFormat="0" applyProtection="0">
      <alignment horizontal="left" vertical="center" indent="1"/>
    </xf>
    <xf numFmtId="0" fontId="22" fillId="41" borderId="48" applyNumberFormat="0" applyProtection="0">
      <alignment horizontal="left" vertical="top" indent="1"/>
    </xf>
    <xf numFmtId="4" fontId="25" fillId="44" borderId="48" applyNumberFormat="0" applyProtection="0">
      <alignment horizontal="right" vertical="center"/>
    </xf>
    <xf numFmtId="0" fontId="33" fillId="0" borderId="0" applyNumberFormat="0" applyFill="0" applyBorder="0" applyAlignment="0" applyProtection="0"/>
    <xf numFmtId="0" fontId="19" fillId="0" borderId="49" applyNumberFormat="0" applyFill="0" applyAlignment="0" applyProtection="0"/>
    <xf numFmtId="0" fontId="15" fillId="0" borderId="0" applyNumberFormat="0" applyFill="0" applyBorder="0" applyAlignment="0" applyProtection="0"/>
    <xf numFmtId="0" fontId="3" fillId="16" borderId="32" applyNumberFormat="0">
      <protection locked="0"/>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6" fillId="0" borderId="0" applyFont="0" applyFill="0" applyBorder="0" applyAlignment="0" applyProtection="0"/>
    <xf numFmtId="44" fontId="56"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8" fillId="0" borderId="0"/>
    <xf numFmtId="0" fontId="5" fillId="9"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3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27" fillId="37" borderId="67" applyNumberFormat="0" applyAlignment="0" applyProtection="0"/>
    <xf numFmtId="0" fontId="3" fillId="52" borderId="0">
      <protection locked="0"/>
    </xf>
    <xf numFmtId="0" fontId="5" fillId="27" borderId="0" applyNumberFormat="0" applyBorder="0" applyAlignment="0" applyProtection="0"/>
    <xf numFmtId="0" fontId="3" fillId="53" borderId="61">
      <alignment horizontal="center" vertical="center"/>
      <protection locked="0"/>
    </xf>
    <xf numFmtId="181" fontId="58" fillId="0" borderId="0" applyFont="0" applyFill="0" applyBorder="0" applyAlignment="0" applyProtection="0"/>
    <xf numFmtId="43" fontId="58" fillId="0" borderId="0" applyFont="0" applyFill="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43" fontId="3" fillId="0" borderId="0" applyFont="0" applyFill="0" applyBorder="0" applyAlignment="0" applyProtection="0"/>
    <xf numFmtId="0" fontId="5" fillId="14" borderId="0" applyNumberFormat="0" applyBorder="0" applyAlignment="0" applyProtection="0"/>
    <xf numFmtId="0" fontId="5" fillId="27" borderId="0" applyNumberFormat="0" applyBorder="0" applyAlignment="0" applyProtection="0"/>
    <xf numFmtId="0" fontId="14" fillId="5" borderId="67"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3" fillId="0" borderId="0"/>
    <xf numFmtId="182" fontId="3" fillId="0" borderId="0"/>
    <xf numFmtId="182" fontId="3" fillId="0" borderId="0"/>
    <xf numFmtId="182" fontId="3" fillId="0" borderId="0"/>
    <xf numFmtId="167" fontId="3" fillId="0" borderId="0"/>
    <xf numFmtId="167" fontId="3" fillId="0" borderId="0"/>
    <xf numFmtId="168" fontId="3" fillId="0" borderId="0"/>
    <xf numFmtId="0" fontId="3" fillId="0" borderId="0"/>
    <xf numFmtId="0" fontId="3" fillId="0" borderId="0"/>
    <xf numFmtId="167" fontId="3" fillId="0" borderId="0"/>
    <xf numFmtId="167" fontId="3" fillId="0" borderId="0"/>
    <xf numFmtId="0" fontId="4" fillId="0" borderId="0"/>
    <xf numFmtId="0" fontId="3" fillId="0" borderId="0"/>
    <xf numFmtId="0" fontId="3" fillId="0" borderId="0"/>
    <xf numFmtId="182" fontId="4" fillId="0" borderId="0"/>
    <xf numFmtId="0" fontId="4" fillId="0" borderId="0"/>
    <xf numFmtId="182" fontId="4" fillId="0" borderId="0"/>
    <xf numFmtId="182" fontId="4" fillId="0" borderId="0"/>
    <xf numFmtId="167" fontId="3" fillId="0" borderId="0"/>
    <xf numFmtId="182" fontId="3" fillId="0" borderId="0"/>
    <xf numFmtId="182" fontId="3" fillId="0" borderId="0"/>
    <xf numFmtId="182" fontId="3" fillId="0" borderId="0"/>
    <xf numFmtId="167" fontId="3" fillId="0" borderId="0"/>
    <xf numFmtId="167" fontId="3" fillId="0" borderId="0"/>
    <xf numFmtId="168" fontId="3" fillId="0" borderId="0"/>
    <xf numFmtId="0" fontId="4" fillId="4" borderId="68" applyNumberFormat="0" applyFont="0" applyAlignment="0" applyProtection="0"/>
    <xf numFmtId="0" fontId="4" fillId="4" borderId="68" applyNumberFormat="0" applyFont="0" applyAlignment="0" applyProtection="0"/>
    <xf numFmtId="0" fontId="3" fillId="4" borderId="68" applyNumberFormat="0" applyFont="0" applyAlignment="0" applyProtection="0"/>
    <xf numFmtId="0" fontId="17" fillId="37" borderId="69" applyNumberFormat="0" applyAlignment="0" applyProtection="0"/>
    <xf numFmtId="9" fontId="58" fillId="0" borderId="0" applyFont="0" applyFill="0" applyBorder="0" applyAlignment="0" applyProtection="0"/>
    <xf numFmtId="9" fontId="58" fillId="0" borderId="0" applyFont="0" applyFill="0" applyBorder="0" applyAlignment="0" applyProtection="0"/>
    <xf numFmtId="9" fontId="4" fillId="0" borderId="0" applyFont="0" applyFill="0" applyBorder="0" applyAlignment="0" applyProtection="0"/>
    <xf numFmtId="0" fontId="3" fillId="53" borderId="60">
      <alignment vertical="center"/>
      <protection locked="0"/>
    </xf>
    <xf numFmtId="0" fontId="19" fillId="0" borderId="70" applyNumberFormat="0" applyFill="0" applyAlignment="0" applyProtection="0"/>
    <xf numFmtId="0" fontId="5" fillId="9"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0" fontId="5" fillId="14" borderId="0" applyNumberFormat="0" applyBorder="0" applyAlignment="0" applyProtection="0"/>
    <xf numFmtId="0" fontId="5" fillId="27" borderId="0" applyNumberFormat="0" applyBorder="0" applyAlignment="0" applyProtection="0"/>
    <xf numFmtId="0" fontId="27" fillId="37" borderId="67" applyNumberFormat="0" applyAlignment="0" applyProtection="0"/>
    <xf numFmtId="0" fontId="3" fillId="53" borderId="95">
      <alignment horizontal="center" vertical="center"/>
      <protection locked="0"/>
    </xf>
    <xf numFmtId="181" fontId="3" fillId="0" borderId="0" applyFont="0" applyFill="0" applyBorder="0" applyAlignment="0" applyProtection="0"/>
    <xf numFmtId="18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4" fillId="5" borderId="67" applyNumberFormat="0" applyAlignment="0" applyProtection="0"/>
    <xf numFmtId="0"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167" fontId="3" fillId="0" borderId="0"/>
    <xf numFmtId="0" fontId="3" fillId="0" borderId="0"/>
    <xf numFmtId="167" fontId="3" fillId="0" borderId="0"/>
    <xf numFmtId="168" fontId="3" fillId="0" borderId="0"/>
    <xf numFmtId="0" fontId="3" fillId="0" borderId="0"/>
    <xf numFmtId="167"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4" fillId="0" borderId="0"/>
    <xf numFmtId="0" fontId="1" fillId="0" borderId="0"/>
    <xf numFmtId="167" fontId="3" fillId="0" borderId="0"/>
    <xf numFmtId="182" fontId="4" fillId="0" borderId="0"/>
    <xf numFmtId="182" fontId="4" fillId="0" borderId="0"/>
    <xf numFmtId="182" fontId="4" fillId="0" borderId="0"/>
    <xf numFmtId="182" fontId="4" fillId="0" borderId="0"/>
    <xf numFmtId="182" fontId="4" fillId="0" borderId="0"/>
    <xf numFmtId="182" fontId="4" fillId="0" borderId="0"/>
    <xf numFmtId="182" fontId="4" fillId="0" borderId="0"/>
    <xf numFmtId="0" fontId="3" fillId="0" borderId="0"/>
    <xf numFmtId="0" fontId="3" fillId="0" borderId="0"/>
    <xf numFmtId="182" fontId="4" fillId="0" borderId="0"/>
    <xf numFmtId="182" fontId="4" fillId="0" borderId="0"/>
    <xf numFmtId="182" fontId="4" fillId="0" borderId="0"/>
    <xf numFmtId="182" fontId="4" fillId="0" borderId="0"/>
    <xf numFmtId="182" fontId="4" fillId="0" borderId="0"/>
    <xf numFmtId="182" fontId="4" fillId="0" borderId="0"/>
    <xf numFmtId="182" fontId="4" fillId="0" borderId="0"/>
    <xf numFmtId="182" fontId="4" fillId="0" borderId="0"/>
    <xf numFmtId="182" fontId="4" fillId="0" borderId="0"/>
    <xf numFmtId="182" fontId="4" fillId="0" borderId="0"/>
    <xf numFmtId="182" fontId="4" fillId="0" borderId="0"/>
    <xf numFmtId="182" fontId="4" fillId="0" borderId="0"/>
    <xf numFmtId="0" fontId="4" fillId="0" borderId="0"/>
    <xf numFmtId="0" fontId="4" fillId="0" borderId="0"/>
    <xf numFmtId="182" fontId="4" fillId="0" borderId="0"/>
    <xf numFmtId="182" fontId="4" fillId="0" borderId="0"/>
    <xf numFmtId="182" fontId="4" fillId="0" borderId="0"/>
    <xf numFmtId="182" fontId="4" fillId="0" borderId="0"/>
    <xf numFmtId="182" fontId="4" fillId="0" borderId="0"/>
    <xf numFmtId="167" fontId="3" fillId="0" borderId="0"/>
    <xf numFmtId="0" fontId="3" fillId="0" borderId="0"/>
    <xf numFmtId="0" fontId="3" fillId="0" borderId="0"/>
    <xf numFmtId="0" fontId="3" fillId="0" borderId="0"/>
    <xf numFmtId="0" fontId="3" fillId="0" borderId="0"/>
    <xf numFmtId="0" fontId="3" fillId="0" borderId="0"/>
    <xf numFmtId="167" fontId="3" fillId="0" borderId="0"/>
    <xf numFmtId="182" fontId="4" fillId="0" borderId="0"/>
    <xf numFmtId="0" fontId="3" fillId="0" borderId="0"/>
    <xf numFmtId="0" fontId="3" fillId="0" borderId="0"/>
    <xf numFmtId="167" fontId="3" fillId="0" borderId="0"/>
    <xf numFmtId="182" fontId="4" fillId="0" borderId="0"/>
    <xf numFmtId="182" fontId="4" fillId="0" borderId="0"/>
    <xf numFmtId="167" fontId="3" fillId="0" borderId="0"/>
    <xf numFmtId="182" fontId="1" fillId="0" borderId="0"/>
    <xf numFmtId="182" fontId="1" fillId="0" borderId="0"/>
    <xf numFmtId="167" fontId="3" fillId="0" borderId="0"/>
    <xf numFmtId="167" fontId="3" fillId="0" borderId="0"/>
    <xf numFmtId="0" fontId="3" fillId="0" borderId="0"/>
    <xf numFmtId="168" fontId="3" fillId="0" borderId="0"/>
    <xf numFmtId="0" fontId="3" fillId="0" borderId="0"/>
    <xf numFmtId="167"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0" fontId="3" fillId="0" borderId="0"/>
    <xf numFmtId="167" fontId="3" fillId="0" borderId="0"/>
    <xf numFmtId="0" fontId="3" fillId="0" borderId="0"/>
    <xf numFmtId="0" fontId="3" fillId="0" borderId="0"/>
    <xf numFmtId="0" fontId="3" fillId="0" borderId="0"/>
    <xf numFmtId="0" fontId="3" fillId="0" borderId="0"/>
    <xf numFmtId="0" fontId="3" fillId="0" borderId="0"/>
    <xf numFmtId="167" fontId="3" fillId="0" borderId="0"/>
    <xf numFmtId="167" fontId="3" fillId="0" borderId="0"/>
    <xf numFmtId="167" fontId="3" fillId="0" borderId="0"/>
    <xf numFmtId="167" fontId="3" fillId="0" borderId="0"/>
    <xf numFmtId="16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4" borderId="68" applyNumberFormat="0" applyFont="0" applyAlignment="0" applyProtection="0"/>
    <xf numFmtId="0" fontId="17" fillId="37" borderId="69" applyNumberFormat="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19" fillId="0" borderId="70" applyNumberFormat="0" applyFill="0" applyAlignment="0" applyProtection="0"/>
    <xf numFmtId="0" fontId="3" fillId="0" borderId="0"/>
  </cellStyleXfs>
  <cellXfs count="492">
    <xf numFmtId="0" fontId="0" fillId="0" borderId="0" xfId="0"/>
    <xf numFmtId="0" fontId="2" fillId="0" borderId="0" xfId="0" applyFont="1"/>
    <xf numFmtId="0" fontId="38" fillId="0" borderId="0" xfId="0" applyFont="1"/>
    <xf numFmtId="2" fontId="0" fillId="0" borderId="0" xfId="0" applyNumberFormat="1"/>
    <xf numFmtId="0" fontId="57" fillId="0" borderId="0" xfId="0" applyFont="1" applyFill="1" applyBorder="1" applyAlignment="1">
      <alignment horizontal="left" vertical="center"/>
    </xf>
    <xf numFmtId="0" fontId="3" fillId="0" borderId="0" xfId="0" applyFont="1" applyAlignment="1">
      <alignment vertical="center"/>
    </xf>
    <xf numFmtId="0" fontId="0" fillId="0" borderId="0" xfId="0" applyAlignment="1">
      <alignment horizontal="left" vertical="center"/>
    </xf>
    <xf numFmtId="177" fontId="0" fillId="0" borderId="0" xfId="0" applyNumberFormat="1"/>
    <xf numFmtId="178" fontId="0" fillId="0" borderId="0" xfId="0" applyNumberFormat="1"/>
    <xf numFmtId="9" fontId="0" fillId="0" borderId="0" xfId="1168" applyFont="1"/>
    <xf numFmtId="0" fontId="20" fillId="0" borderId="0" xfId="0" applyFont="1" applyFill="1" applyBorder="1"/>
    <xf numFmtId="0" fontId="20" fillId="0" borderId="0" xfId="0" applyFont="1" applyFill="1" applyBorder="1" applyAlignment="1">
      <alignment vertical="center" wrapText="1"/>
    </xf>
    <xf numFmtId="0" fontId="20" fillId="0" borderId="0" xfId="0" applyFont="1" applyFill="1" applyBorder="1" applyAlignment="1">
      <alignment horizontal="center" wrapText="1"/>
    </xf>
    <xf numFmtId="0" fontId="3" fillId="0" borderId="0" xfId="0" applyFont="1" applyFill="1" applyBorder="1" applyAlignment="1">
      <alignment horizontal="center" wrapText="1"/>
    </xf>
    <xf numFmtId="170" fontId="46" fillId="0" borderId="0" xfId="1166" applyNumberFormat="1" applyFont="1" applyFill="1" applyBorder="1"/>
    <xf numFmtId="170" fontId="20" fillId="0" borderId="0" xfId="1166" applyNumberFormat="1" applyFont="1" applyFill="1" applyBorder="1"/>
    <xf numFmtId="0" fontId="0" fillId="0" borderId="0" xfId="0" applyBorder="1"/>
    <xf numFmtId="0" fontId="2" fillId="0" borderId="0" xfId="0" applyFont="1" applyBorder="1"/>
    <xf numFmtId="0" fontId="0" fillId="0" borderId="0" xfId="0" applyFill="1" applyBorder="1"/>
    <xf numFmtId="0" fontId="42" fillId="0" borderId="0" xfId="0" applyFont="1" applyFill="1" applyBorder="1" applyAlignment="1">
      <alignment horizontal="justify" wrapText="1"/>
    </xf>
    <xf numFmtId="0" fontId="38" fillId="0" borderId="0" xfId="0" applyFont="1" applyFill="1" applyBorder="1" applyAlignment="1">
      <alignment horizontal="center" vertical="center" wrapText="1"/>
    </xf>
    <xf numFmtId="0" fontId="38" fillId="0" borderId="0" xfId="0" applyFont="1" applyBorder="1" applyAlignment="1">
      <alignment horizontal="center" vertical="center" wrapText="1"/>
    </xf>
    <xf numFmtId="4" fontId="38" fillId="0" borderId="0" xfId="0" applyNumberFormat="1" applyFont="1" applyBorder="1" applyAlignment="1">
      <alignment horizontal="center" vertical="center" wrapText="1"/>
    </xf>
    <xf numFmtId="0" fontId="40" fillId="0" borderId="0" xfId="0" applyFont="1" applyBorder="1" applyAlignment="1">
      <alignment horizontal="center" vertical="center" wrapText="1"/>
    </xf>
    <xf numFmtId="4" fontId="40" fillId="0" borderId="0" xfId="0" applyNumberFormat="1" applyFont="1" applyBorder="1" applyAlignment="1">
      <alignment horizontal="center" vertical="center" wrapText="1"/>
    </xf>
    <xf numFmtId="0" fontId="39" fillId="0" borderId="63" xfId="0" applyFont="1" applyBorder="1" applyAlignment="1">
      <alignment horizontal="center" vertical="center" wrapText="1"/>
    </xf>
    <xf numFmtId="0" fontId="39" fillId="0" borderId="25" xfId="0" applyFont="1" applyBorder="1" applyAlignment="1">
      <alignment horizontal="center" vertical="center" wrapText="1"/>
    </xf>
    <xf numFmtId="0" fontId="59" fillId="0" borderId="76" xfId="0" applyFont="1" applyBorder="1" applyAlignment="1">
      <alignment vertical="center"/>
    </xf>
    <xf numFmtId="0" fontId="59" fillId="0" borderId="77" xfId="0" applyFont="1" applyBorder="1" applyAlignment="1">
      <alignment vertical="center"/>
    </xf>
    <xf numFmtId="0" fontId="59" fillId="0" borderId="26" xfId="0" applyFont="1" applyBorder="1" applyAlignment="1">
      <alignment vertical="center"/>
    </xf>
    <xf numFmtId="0" fontId="59" fillId="0" borderId="77" xfId="0" applyFont="1" applyBorder="1" applyAlignment="1">
      <alignment vertical="center" wrapText="1"/>
    </xf>
    <xf numFmtId="0" fontId="20" fillId="46" borderId="83" xfId="0" applyFont="1" applyFill="1" applyBorder="1" applyAlignment="1">
      <alignment horizontal="left" indent="1"/>
    </xf>
    <xf numFmtId="0" fontId="0" fillId="0" borderId="0" xfId="0" applyFill="1"/>
    <xf numFmtId="0" fontId="2" fillId="47" borderId="77" xfId="0" applyFont="1" applyFill="1" applyBorder="1" applyAlignment="1">
      <alignment horizontal="center"/>
    </xf>
    <xf numFmtId="0" fontId="0" fillId="47" borderId="77" xfId="0" applyFill="1" applyBorder="1"/>
    <xf numFmtId="0" fontId="48" fillId="47" borderId="82" xfId="0" applyFont="1" applyFill="1" applyBorder="1" applyAlignment="1">
      <alignment horizontal="center" vertical="center" wrapText="1"/>
    </xf>
    <xf numFmtId="0" fontId="48" fillId="47" borderId="77" xfId="0" applyFont="1" applyFill="1" applyBorder="1" applyAlignment="1">
      <alignment horizontal="center" vertical="center" wrapText="1"/>
    </xf>
    <xf numFmtId="171" fontId="48" fillId="47" borderId="82" xfId="0" quotePrefix="1" applyNumberFormat="1" applyFont="1" applyFill="1" applyBorder="1" applyAlignment="1">
      <alignment horizontal="center" vertical="center" wrapText="1"/>
    </xf>
    <xf numFmtId="171" fontId="48" fillId="47" borderId="82" xfId="0" applyNumberFormat="1" applyFont="1" applyFill="1" applyBorder="1" applyAlignment="1">
      <alignment horizontal="center" vertical="center" wrapText="1"/>
    </xf>
    <xf numFmtId="0" fontId="49" fillId="49" borderId="77" xfId="0" applyFont="1" applyFill="1" applyBorder="1" applyAlignment="1">
      <alignment horizontal="left"/>
    </xf>
    <xf numFmtId="0" fontId="48" fillId="0" borderId="77" xfId="0" applyFont="1" applyFill="1" applyBorder="1" applyAlignment="1">
      <alignment horizontal="center" vertical="center" wrapText="1"/>
    </xf>
    <xf numFmtId="172" fontId="49" fillId="49" borderId="77" xfId="0" applyNumberFormat="1" applyFont="1" applyFill="1" applyBorder="1" applyAlignment="1">
      <alignment horizontal="center"/>
    </xf>
    <xf numFmtId="43" fontId="50" fillId="0" borderId="77" xfId="1166" applyNumberFormat="1" applyFont="1" applyFill="1" applyBorder="1" applyAlignment="1">
      <alignment horizontal="right" vertical="center" wrapText="1"/>
    </xf>
    <xf numFmtId="43" fontId="50" fillId="0" borderId="77" xfId="1168" applyNumberFormat="1" applyFont="1" applyFill="1" applyBorder="1" applyAlignment="1">
      <alignment horizontal="right" vertical="center" wrapText="1"/>
    </xf>
    <xf numFmtId="43" fontId="50" fillId="0" borderId="77" xfId="0" applyNumberFormat="1" applyFont="1" applyFill="1" applyBorder="1" applyAlignment="1">
      <alignment horizontal="right" vertical="center" wrapText="1"/>
    </xf>
    <xf numFmtId="0" fontId="0" fillId="0" borderId="77" xfId="0" applyBorder="1"/>
    <xf numFmtId="0" fontId="51" fillId="0" borderId="77" xfId="0" applyFont="1" applyBorder="1" applyAlignment="1">
      <alignment horizontal="left" vertical="center" wrapText="1"/>
    </xf>
    <xf numFmtId="0" fontId="50" fillId="0" borderId="77" xfId="0" applyFont="1" applyBorder="1" applyAlignment="1">
      <alignment horizontal="center" vertical="center" wrapText="1"/>
    </xf>
    <xf numFmtId="0" fontId="51" fillId="0" borderId="77" xfId="0" applyFont="1" applyBorder="1" applyAlignment="1">
      <alignment horizontal="center" vertical="center"/>
    </xf>
    <xf numFmtId="0" fontId="50" fillId="0" borderId="77" xfId="0" applyFont="1" applyFill="1" applyBorder="1" applyAlignment="1">
      <alignment horizontal="center" vertical="center" wrapText="1"/>
    </xf>
    <xf numFmtId="173" fontId="52" fillId="0" borderId="77" xfId="1166" applyNumberFormat="1" applyFont="1" applyBorder="1" applyAlignment="1">
      <alignment horizontal="right" vertical="center" wrapText="1"/>
    </xf>
    <xf numFmtId="0" fontId="49" fillId="49" borderId="77" xfId="0" applyFont="1" applyFill="1" applyBorder="1" applyAlignment="1">
      <alignment horizontal="center"/>
    </xf>
    <xf numFmtId="10" fontId="50" fillId="0" borderId="77" xfId="0" applyNumberFormat="1" applyFont="1" applyFill="1" applyBorder="1" applyAlignment="1">
      <alignment horizontal="right" vertical="center" wrapText="1"/>
    </xf>
    <xf numFmtId="174" fontId="50" fillId="0" borderId="77" xfId="1166" applyNumberFormat="1" applyFont="1" applyFill="1" applyBorder="1" applyAlignment="1">
      <alignment horizontal="right" vertical="center" wrapText="1"/>
    </xf>
    <xf numFmtId="175" fontId="50" fillId="50" borderId="77" xfId="1166" applyNumberFormat="1" applyFont="1" applyFill="1" applyBorder="1" applyAlignment="1">
      <alignment horizontal="right" vertical="center" wrapText="1"/>
    </xf>
    <xf numFmtId="175" fontId="52" fillId="0" borderId="77" xfId="1166" applyNumberFormat="1" applyFont="1" applyBorder="1" applyAlignment="1">
      <alignment horizontal="right" vertical="center" wrapText="1"/>
    </xf>
    <xf numFmtId="175" fontId="52" fillId="50" borderId="77" xfId="1166" applyNumberFormat="1" applyFont="1" applyFill="1" applyBorder="1" applyAlignment="1">
      <alignment horizontal="right" vertical="center" wrapText="1"/>
    </xf>
    <xf numFmtId="172" fontId="52" fillId="0" borderId="77" xfId="1168" applyNumberFormat="1" applyFont="1" applyBorder="1" applyAlignment="1">
      <alignment horizontal="right" vertical="center" wrapText="1"/>
    </xf>
    <xf numFmtId="0" fontId="48" fillId="50" borderId="77" xfId="0" applyFont="1" applyFill="1" applyBorder="1" applyAlignment="1">
      <alignment vertical="center" wrapText="1"/>
    </xf>
    <xf numFmtId="0" fontId="48" fillId="50" borderId="77" xfId="0" applyFont="1" applyFill="1" applyBorder="1" applyAlignment="1">
      <alignment horizontal="center" vertical="center" wrapText="1"/>
    </xf>
    <xf numFmtId="175" fontId="53" fillId="50" borderId="77" xfId="1166" applyNumberFormat="1" applyFont="1" applyFill="1" applyBorder="1" applyAlignment="1">
      <alignment horizontal="right" vertical="center" wrapText="1"/>
    </xf>
    <xf numFmtId="0" fontId="0" fillId="50" borderId="77" xfId="0" applyFill="1" applyBorder="1"/>
    <xf numFmtId="0" fontId="50" fillId="0" borderId="77" xfId="0" applyFont="1" applyBorder="1" applyAlignment="1">
      <alignment vertical="center" wrapText="1"/>
    </xf>
    <xf numFmtId="0" fontId="50" fillId="0" borderId="81" xfId="0" applyFont="1" applyBorder="1" applyAlignment="1">
      <alignment vertical="center" wrapText="1"/>
    </xf>
    <xf numFmtId="0" fontId="50" fillId="50" borderId="81" xfId="0" applyFont="1" applyFill="1" applyBorder="1" applyAlignment="1">
      <alignment vertical="center" wrapText="1"/>
    </xf>
    <xf numFmtId="0" fontId="50" fillId="50" borderId="77" xfId="0" applyFont="1" applyFill="1" applyBorder="1" applyAlignment="1">
      <alignment horizontal="center" vertical="center" wrapText="1"/>
    </xf>
    <xf numFmtId="175" fontId="52" fillId="0" borderId="77" xfId="1166" applyNumberFormat="1" applyFont="1" applyFill="1" applyBorder="1" applyAlignment="1">
      <alignment horizontal="right" vertical="center" wrapText="1"/>
    </xf>
    <xf numFmtId="0" fontId="48" fillId="50" borderId="81" xfId="0" applyFont="1" applyFill="1" applyBorder="1" applyAlignment="1">
      <alignment vertical="center" wrapText="1"/>
    </xf>
    <xf numFmtId="0" fontId="50" fillId="0" borderId="81" xfId="0" applyFont="1" applyFill="1" applyBorder="1" applyAlignment="1">
      <alignment vertical="center" wrapText="1"/>
    </xf>
    <xf numFmtId="0" fontId="50" fillId="0" borderId="77" xfId="0" applyFont="1" applyFill="1" applyBorder="1" applyAlignment="1">
      <alignment vertical="center" wrapText="1"/>
    </xf>
    <xf numFmtId="0" fontId="54" fillId="0" borderId="82" xfId="0" applyFont="1" applyFill="1" applyBorder="1" applyAlignment="1">
      <alignment vertical="center" wrapText="1"/>
    </xf>
    <xf numFmtId="0" fontId="55" fillId="50" borderId="82" xfId="0" applyFont="1" applyFill="1" applyBorder="1" applyAlignment="1">
      <alignment vertical="center" wrapText="1"/>
    </xf>
    <xf numFmtId="0" fontId="48" fillId="50" borderId="84" xfId="0" applyFont="1" applyFill="1" applyBorder="1" applyAlignment="1">
      <alignment horizontal="center" vertical="center" wrapText="1"/>
    </xf>
    <xf numFmtId="0" fontId="48" fillId="50" borderId="84" xfId="0" applyFont="1" applyFill="1" applyBorder="1" applyAlignment="1">
      <alignment vertical="center" wrapText="1"/>
    </xf>
    <xf numFmtId="0" fontId="54" fillId="50" borderId="77" xfId="0" applyFont="1" applyFill="1" applyBorder="1" applyAlignment="1">
      <alignment vertical="center" wrapText="1"/>
    </xf>
    <xf numFmtId="0" fontId="50" fillId="46" borderId="77" xfId="0" applyFont="1" applyFill="1" applyBorder="1" applyAlignment="1">
      <alignment vertical="center" wrapText="1"/>
    </xf>
    <xf numFmtId="0" fontId="50" fillId="46" borderId="77" xfId="0" applyFont="1" applyFill="1" applyBorder="1" applyAlignment="1">
      <alignment horizontal="center" vertical="center" wrapText="1"/>
    </xf>
    <xf numFmtId="0" fontId="48" fillId="46" borderId="77" xfId="0" applyFont="1" applyFill="1" applyBorder="1" applyAlignment="1">
      <alignment horizontal="center" vertical="center" wrapText="1"/>
    </xf>
    <xf numFmtId="0" fontId="55" fillId="50" borderId="77" xfId="0" applyFont="1" applyFill="1" applyBorder="1" applyAlignment="1">
      <alignment vertical="center" wrapText="1"/>
    </xf>
    <xf numFmtId="172" fontId="53" fillId="50" borderId="77" xfId="1168" applyNumberFormat="1" applyFont="1" applyFill="1" applyBorder="1" applyAlignment="1">
      <alignment horizontal="right" vertical="center" wrapText="1"/>
    </xf>
    <xf numFmtId="0" fontId="49" fillId="50" borderId="77" xfId="0" applyFont="1" applyFill="1" applyBorder="1" applyAlignment="1">
      <alignment horizontal="left"/>
    </xf>
    <xf numFmtId="172" fontId="49" fillId="50" borderId="77" xfId="0" applyNumberFormat="1" applyFont="1" applyFill="1" applyBorder="1" applyAlignment="1">
      <alignment horizontal="center"/>
    </xf>
    <xf numFmtId="43" fontId="50" fillId="50" borderId="77" xfId="1166" applyFont="1" applyFill="1" applyBorder="1" applyAlignment="1">
      <alignment horizontal="right" vertical="center" wrapText="1"/>
    </xf>
    <xf numFmtId="0" fontId="51" fillId="50" borderId="77" xfId="0" applyFont="1" applyFill="1" applyBorder="1" applyAlignment="1">
      <alignment horizontal="left" vertical="center" wrapText="1"/>
    </xf>
    <xf numFmtId="0" fontId="51" fillId="50" borderId="77" xfId="0" applyFont="1" applyFill="1" applyBorder="1" applyAlignment="1">
      <alignment horizontal="center" vertical="center"/>
    </xf>
    <xf numFmtId="173" fontId="52" fillId="50" borderId="77" xfId="1166" applyNumberFormat="1" applyFont="1" applyFill="1" applyBorder="1" applyAlignment="1">
      <alignment horizontal="right" vertical="center" wrapText="1"/>
    </xf>
    <xf numFmtId="0" fontId="49" fillId="50" borderId="77" xfId="0" applyFont="1" applyFill="1" applyBorder="1" applyAlignment="1">
      <alignment horizontal="center"/>
    </xf>
    <xf numFmtId="10" fontId="50" fillId="50" borderId="77" xfId="0" applyNumberFormat="1" applyFont="1" applyFill="1" applyBorder="1" applyAlignment="1">
      <alignment horizontal="right" vertical="center" wrapText="1"/>
    </xf>
    <xf numFmtId="174" fontId="50" fillId="0" borderId="77" xfId="1166" applyNumberFormat="1" applyFont="1" applyFill="1" applyBorder="1" applyAlignment="1">
      <alignment horizontal="center" vertical="center" wrapText="1"/>
    </xf>
    <xf numFmtId="176" fontId="52" fillId="50" borderId="77" xfId="1166" applyNumberFormat="1" applyFont="1" applyFill="1" applyBorder="1" applyAlignment="1">
      <alignment horizontal="right" vertical="center" wrapText="1"/>
    </xf>
    <xf numFmtId="0" fontId="50" fillId="0" borderId="77" xfId="0" quotePrefix="1" applyFont="1" applyBorder="1" applyAlignment="1">
      <alignment horizontal="center" vertical="center" wrapText="1"/>
    </xf>
    <xf numFmtId="0" fontId="54" fillId="0" borderId="77" xfId="0" applyFont="1" applyFill="1" applyBorder="1" applyAlignment="1">
      <alignment vertical="center" wrapText="1"/>
    </xf>
    <xf numFmtId="179" fontId="50" fillId="0" borderId="77" xfId="1166" applyNumberFormat="1" applyFont="1" applyFill="1" applyBorder="1" applyAlignment="1">
      <alignment horizontal="right" vertical="center" wrapText="1"/>
    </xf>
    <xf numFmtId="179" fontId="50" fillId="50" borderId="77" xfId="1166" applyNumberFormat="1" applyFont="1" applyFill="1" applyBorder="1" applyAlignment="1">
      <alignment horizontal="right" vertical="center" wrapText="1"/>
    </xf>
    <xf numFmtId="179" fontId="52" fillId="50" borderId="77" xfId="1166" applyNumberFormat="1" applyFont="1" applyFill="1" applyBorder="1" applyAlignment="1">
      <alignment horizontal="right" vertical="center" wrapText="1"/>
    </xf>
    <xf numFmtId="177" fontId="52" fillId="50" borderId="77" xfId="1166" applyNumberFormat="1" applyFont="1" applyFill="1" applyBorder="1" applyAlignment="1">
      <alignment horizontal="right" vertical="center" wrapText="1"/>
    </xf>
    <xf numFmtId="0" fontId="48" fillId="51" borderId="77" xfId="0" applyFont="1" applyFill="1" applyBorder="1" applyAlignment="1">
      <alignment vertical="center" wrapText="1"/>
    </xf>
    <xf numFmtId="0" fontId="48" fillId="51" borderId="77" xfId="0" applyFont="1" applyFill="1" applyBorder="1" applyAlignment="1">
      <alignment horizontal="center" vertical="center" wrapText="1"/>
    </xf>
    <xf numFmtId="179" fontId="53" fillId="51" borderId="77" xfId="1166" applyNumberFormat="1" applyFont="1" applyFill="1" applyBorder="1" applyAlignment="1">
      <alignment horizontal="right" vertical="center" wrapText="1"/>
    </xf>
    <xf numFmtId="0" fontId="0" fillId="51" borderId="77" xfId="0" applyFill="1" applyBorder="1"/>
    <xf numFmtId="179" fontId="52" fillId="0" borderId="77" xfId="1166" applyNumberFormat="1" applyFont="1" applyFill="1" applyBorder="1" applyAlignment="1">
      <alignment horizontal="right" vertical="center" wrapText="1"/>
    </xf>
    <xf numFmtId="0" fontId="48" fillId="51" borderId="81" xfId="0" applyFont="1" applyFill="1" applyBorder="1" applyAlignment="1">
      <alignment vertical="center" wrapText="1"/>
    </xf>
    <xf numFmtId="179" fontId="53" fillId="50" borderId="77" xfId="1166" applyNumberFormat="1" applyFont="1" applyFill="1" applyBorder="1" applyAlignment="1">
      <alignment horizontal="right" vertical="center" wrapText="1"/>
    </xf>
    <xf numFmtId="0" fontId="50" fillId="0" borderId="83" xfId="0" applyFont="1" applyFill="1" applyBorder="1" applyAlignment="1">
      <alignment horizontal="center" vertical="center" wrapText="1"/>
    </xf>
    <xf numFmtId="165" fontId="20" fillId="54" borderId="55" xfId="38" applyNumberFormat="1" applyFont="1" applyFill="1" applyBorder="1" applyAlignment="1" applyProtection="1">
      <alignment horizontal="center" vertical="center"/>
      <protection hidden="1"/>
    </xf>
    <xf numFmtId="0" fontId="38" fillId="54" borderId="10" xfId="0" applyFont="1" applyFill="1" applyBorder="1" applyAlignment="1">
      <alignment horizontal="center" vertical="center" wrapText="1"/>
    </xf>
    <xf numFmtId="2" fontId="22" fillId="0" borderId="0" xfId="38" applyNumberFormat="1" applyFont="1" applyFill="1" applyBorder="1" applyAlignment="1" applyProtection="1">
      <alignment horizontal="center"/>
      <protection hidden="1"/>
    </xf>
    <xf numFmtId="0" fontId="38" fillId="54" borderId="78" xfId="0" applyFont="1" applyFill="1" applyBorder="1" applyAlignment="1">
      <alignment horizontal="center" vertical="center"/>
    </xf>
    <xf numFmtId="0" fontId="38" fillId="54" borderId="79" xfId="0" applyFont="1" applyFill="1" applyBorder="1" applyAlignment="1">
      <alignment horizontal="center" vertical="center"/>
    </xf>
    <xf numFmtId="0" fontId="38" fillId="54" borderId="79" xfId="0" applyFont="1" applyFill="1" applyBorder="1" applyAlignment="1">
      <alignment horizontal="center" vertical="center" wrapText="1"/>
    </xf>
    <xf numFmtId="0" fontId="38" fillId="54" borderId="80" xfId="0" applyFont="1" applyFill="1" applyBorder="1" applyAlignment="1">
      <alignment horizontal="center" vertical="center" wrapText="1"/>
    </xf>
    <xf numFmtId="165" fontId="24" fillId="0" borderId="0" xfId="38" applyNumberFormat="1" applyFont="1" applyBorder="1" applyAlignment="1" applyProtection="1">
      <alignment horizontal="center"/>
      <protection locked="0"/>
    </xf>
    <xf numFmtId="164" fontId="3" fillId="0" borderId="0" xfId="38" applyNumberFormat="1" applyFont="1" applyBorder="1" applyAlignment="1" applyProtection="1">
      <alignment horizontal="center"/>
      <protection hidden="1"/>
    </xf>
    <xf numFmtId="165" fontId="3" fillId="0" borderId="86" xfId="38" applyNumberFormat="1" applyFont="1" applyBorder="1" applyAlignment="1" applyProtection="1">
      <alignment horizontal="center"/>
      <protection locked="0"/>
    </xf>
    <xf numFmtId="165" fontId="3" fillId="0" borderId="87" xfId="38" applyNumberFormat="1" applyFont="1" applyBorder="1" applyAlignment="1" applyProtection="1">
      <alignment horizontal="center"/>
      <protection locked="0"/>
    </xf>
    <xf numFmtId="165" fontId="3" fillId="0" borderId="64" xfId="38" applyNumberFormat="1" applyFont="1" applyBorder="1" applyAlignment="1" applyProtection="1">
      <alignment horizontal="center"/>
      <protection locked="0"/>
    </xf>
    <xf numFmtId="165" fontId="3" fillId="0" borderId="61" xfId="38" applyNumberFormat="1" applyFont="1" applyBorder="1" applyAlignment="1" applyProtection="1">
      <alignment horizontal="center"/>
      <protection locked="0"/>
    </xf>
    <xf numFmtId="165" fontId="3" fillId="0" borderId="66" xfId="38" applyNumberFormat="1" applyFont="1" applyBorder="1" applyAlignment="1" applyProtection="1">
      <alignment horizontal="center"/>
      <protection locked="0"/>
    </xf>
    <xf numFmtId="165" fontId="3" fillId="0" borderId="72" xfId="38" applyNumberFormat="1" applyFont="1" applyBorder="1" applyAlignment="1" applyProtection="1">
      <alignment horizontal="center"/>
      <protection locked="0"/>
    </xf>
    <xf numFmtId="0" fontId="43" fillId="0" borderId="0" xfId="0" applyFont="1" applyBorder="1" applyAlignment="1">
      <alignment horizontal="center" vertical="top" wrapText="1"/>
    </xf>
    <xf numFmtId="0" fontId="38" fillId="0" borderId="0" xfId="0" applyFont="1" applyBorder="1" applyAlignment="1">
      <alignment horizontal="center" vertical="top" wrapText="1"/>
    </xf>
    <xf numFmtId="0" fontId="43" fillId="0" borderId="0" xfId="0" applyFont="1" applyBorder="1" applyAlignment="1">
      <alignment horizontal="left" wrapText="1"/>
    </xf>
    <xf numFmtId="2" fontId="43" fillId="0" borderId="0" xfId="0" applyNumberFormat="1" applyFont="1" applyBorder="1" applyAlignment="1">
      <alignment horizontal="center" wrapText="1"/>
    </xf>
    <xf numFmtId="165" fontId="3" fillId="0" borderId="77" xfId="38" applyNumberFormat="1" applyFont="1" applyBorder="1" applyAlignment="1" applyProtection="1">
      <alignment horizontal="center"/>
      <protection locked="0"/>
    </xf>
    <xf numFmtId="165" fontId="3" fillId="0" borderId="63" xfId="38" applyNumberFormat="1" applyFont="1" applyBorder="1" applyAlignment="1" applyProtection="1">
      <alignment horizontal="center"/>
      <protection locked="0"/>
    </xf>
    <xf numFmtId="165" fontId="3" fillId="0" borderId="25" xfId="38" applyNumberFormat="1" applyFont="1" applyBorder="1" applyAlignment="1" applyProtection="1">
      <alignment horizontal="center"/>
      <protection locked="0"/>
    </xf>
    <xf numFmtId="165" fontId="3" fillId="0" borderId="26" xfId="38" applyNumberFormat="1" applyFont="1" applyBorder="1" applyAlignment="1" applyProtection="1">
      <alignment horizontal="center"/>
      <protection locked="0"/>
    </xf>
    <xf numFmtId="165" fontId="3" fillId="0" borderId="28" xfId="38" applyNumberFormat="1" applyFont="1" applyBorder="1" applyAlignment="1" applyProtection="1">
      <alignment horizontal="center"/>
      <protection locked="0"/>
    </xf>
    <xf numFmtId="165" fontId="3" fillId="0" borderId="29" xfId="38" applyNumberFormat="1" applyFont="1" applyBorder="1" applyAlignment="1" applyProtection="1">
      <alignment horizontal="center"/>
      <protection locked="0"/>
    </xf>
    <xf numFmtId="0" fontId="38" fillId="54" borderId="78" xfId="0" applyFont="1" applyFill="1" applyBorder="1" applyAlignment="1">
      <alignment horizontal="center"/>
    </xf>
    <xf numFmtId="0" fontId="38" fillId="54" borderId="79" xfId="0" applyFont="1" applyFill="1" applyBorder="1" applyAlignment="1">
      <alignment horizontal="center"/>
    </xf>
    <xf numFmtId="0" fontId="38" fillId="54" borderId="79" xfId="0" applyFont="1" applyFill="1" applyBorder="1" applyAlignment="1">
      <alignment horizontal="center" wrapText="1"/>
    </xf>
    <xf numFmtId="0" fontId="38" fillId="54" borderId="80" xfId="0" applyFont="1" applyFill="1" applyBorder="1" applyAlignment="1">
      <alignment horizontal="center" wrapText="1"/>
    </xf>
    <xf numFmtId="170" fontId="2" fillId="0" borderId="0" xfId="1166" applyNumberFormat="1" applyFont="1" applyFill="1" applyBorder="1"/>
    <xf numFmtId="0" fontId="2" fillId="0" borderId="0" xfId="0" applyFont="1" applyAlignment="1"/>
    <xf numFmtId="165" fontId="3" fillId="0" borderId="52" xfId="38" applyNumberFormat="1" applyFont="1" applyBorder="1" applyAlignment="1" applyProtection="1">
      <alignment horizontal="center"/>
      <protection hidden="1"/>
    </xf>
    <xf numFmtId="165" fontId="3" fillId="0" borderId="71" xfId="38" applyNumberFormat="1" applyFont="1" applyBorder="1" applyAlignment="1" applyProtection="1">
      <alignment horizontal="center"/>
      <protection hidden="1"/>
    </xf>
    <xf numFmtId="0" fontId="3" fillId="0" borderId="89" xfId="38" applyFont="1" applyBorder="1" applyProtection="1">
      <protection locked="0"/>
    </xf>
    <xf numFmtId="165" fontId="3" fillId="0" borderId="57" xfId="38" applyNumberFormat="1" applyFont="1" applyBorder="1" applyAlignment="1" applyProtection="1">
      <alignment horizontal="center"/>
      <protection hidden="1"/>
    </xf>
    <xf numFmtId="0" fontId="3" fillId="0" borderId="90" xfId="38" applyFont="1" applyBorder="1" applyProtection="1">
      <protection locked="0"/>
    </xf>
    <xf numFmtId="169" fontId="0" fillId="0" borderId="0" xfId="0" applyNumberFormat="1"/>
    <xf numFmtId="183" fontId="0" fillId="0" borderId="0" xfId="0" applyNumberFormat="1"/>
    <xf numFmtId="164" fontId="0" fillId="0" borderId="0" xfId="0" applyNumberFormat="1"/>
    <xf numFmtId="0" fontId="0" fillId="0" borderId="77" xfId="0" applyFont="1" applyBorder="1" applyAlignment="1">
      <alignment horizontal="center" vertical="center"/>
    </xf>
    <xf numFmtId="2" fontId="0" fillId="0" borderId="77" xfId="0" applyNumberFormat="1" applyFont="1" applyBorder="1" applyAlignment="1">
      <alignment horizontal="center" vertical="center"/>
    </xf>
    <xf numFmtId="0" fontId="2" fillId="54" borderId="77" xfId="0" applyFont="1" applyFill="1" applyBorder="1" applyAlignment="1">
      <alignment horizontal="center" vertical="center"/>
    </xf>
    <xf numFmtId="0" fontId="2" fillId="54" borderId="77" xfId="0" applyFont="1" applyFill="1" applyBorder="1" applyAlignment="1">
      <alignment horizontal="center" vertical="center" wrapText="1"/>
    </xf>
    <xf numFmtId="0" fontId="20" fillId="46" borderId="82" xfId="0" applyFont="1" applyFill="1" applyBorder="1" applyAlignment="1">
      <alignment horizontal="center" vertical="center" wrapText="1"/>
    </xf>
    <xf numFmtId="0" fontId="20" fillId="46" borderId="82" xfId="0" applyFont="1" applyFill="1" applyBorder="1"/>
    <xf numFmtId="0" fontId="20" fillId="0" borderId="0" xfId="0" applyFont="1" applyFill="1" applyBorder="1" applyAlignment="1">
      <alignment horizontal="center" vertical="center" wrapText="1"/>
    </xf>
    <xf numFmtId="170" fontId="45" fillId="0" borderId="0" xfId="1166" applyNumberFormat="1" applyFont="1" applyFill="1" applyBorder="1"/>
    <xf numFmtId="170" fontId="0" fillId="0" borderId="0" xfId="1166" applyNumberFormat="1" applyFont="1" applyFill="1" applyBorder="1"/>
    <xf numFmtId="2" fontId="43" fillId="0" borderId="0" xfId="0" applyNumberFormat="1" applyFont="1" applyBorder="1" applyAlignment="1">
      <alignment horizontal="center" vertical="top" wrapText="1"/>
    </xf>
    <xf numFmtId="0" fontId="40" fillId="54" borderId="86" xfId="0" applyFont="1" applyFill="1" applyBorder="1" applyAlignment="1">
      <alignment horizontal="justify" vertical="top" wrapText="1"/>
    </xf>
    <xf numFmtId="0" fontId="40" fillId="54" borderId="87" xfId="0" applyFont="1" applyFill="1" applyBorder="1" applyAlignment="1">
      <alignment horizontal="justify" vertical="top" wrapText="1"/>
    </xf>
    <xf numFmtId="0" fontId="39" fillId="54" borderId="87" xfId="0" applyFont="1" applyFill="1" applyBorder="1" applyAlignment="1">
      <alignment horizontal="center" vertical="center" wrapText="1"/>
    </xf>
    <xf numFmtId="0" fontId="39" fillId="54" borderId="88" xfId="0" applyFont="1" applyFill="1" applyBorder="1" applyAlignment="1">
      <alignment horizontal="center" vertical="center" wrapText="1"/>
    </xf>
    <xf numFmtId="0" fontId="39" fillId="0" borderId="92" xfId="0" applyFont="1" applyBorder="1" applyAlignment="1">
      <alignment horizontal="center" vertical="center" wrapText="1"/>
    </xf>
    <xf numFmtId="0" fontId="39" fillId="0" borderId="0" xfId="0" applyFont="1" applyBorder="1" applyAlignment="1">
      <alignment horizontal="center" vertical="center" wrapText="1"/>
    </xf>
    <xf numFmtId="0" fontId="59" fillId="0" borderId="0" xfId="0" applyFont="1" applyBorder="1" applyAlignment="1">
      <alignment vertical="center"/>
    </xf>
    <xf numFmtId="183" fontId="40" fillId="0" borderId="0" xfId="0" applyNumberFormat="1" applyFont="1" applyBorder="1" applyAlignment="1">
      <alignment horizontal="center" vertical="center" wrapText="1"/>
    </xf>
    <xf numFmtId="0" fontId="62" fillId="0" borderId="0" xfId="38" applyFont="1" applyBorder="1" applyProtection="1">
      <protection locked="0"/>
    </xf>
    <xf numFmtId="0" fontId="0" fillId="0" borderId="0" xfId="0" quotePrefix="1"/>
    <xf numFmtId="0" fontId="63" fillId="0" borderId="0" xfId="0" applyFont="1" applyFill="1" applyBorder="1"/>
    <xf numFmtId="0" fontId="0" fillId="0" borderId="0" xfId="0" applyAlignment="1">
      <alignment horizontal="center"/>
    </xf>
    <xf numFmtId="0" fontId="0" fillId="0" borderId="0" xfId="0" applyBorder="1" applyAlignment="1">
      <alignment horizontal="center"/>
    </xf>
    <xf numFmtId="2" fontId="3" fillId="0" borderId="91" xfId="38" applyNumberFormat="1" applyFont="1" applyFill="1" applyBorder="1" applyAlignment="1" applyProtection="1">
      <alignment horizontal="center"/>
      <protection hidden="1"/>
    </xf>
    <xf numFmtId="2" fontId="3" fillId="0" borderId="95" xfId="38" applyNumberFormat="1" applyFont="1" applyFill="1" applyBorder="1" applyAlignment="1" applyProtection="1">
      <alignment horizontal="center"/>
      <protection hidden="1"/>
    </xf>
    <xf numFmtId="2" fontId="3" fillId="0" borderId="94" xfId="38" applyNumberFormat="1" applyFont="1" applyFill="1" applyBorder="1" applyAlignment="1" applyProtection="1">
      <alignment horizontal="center"/>
      <protection hidden="1"/>
    </xf>
    <xf numFmtId="164" fontId="3" fillId="0" borderId="72" xfId="38" applyNumberFormat="1" applyFont="1" applyFill="1" applyBorder="1" applyAlignment="1" applyProtection="1">
      <alignment horizontal="center"/>
      <protection hidden="1"/>
    </xf>
    <xf numFmtId="164" fontId="3" fillId="0" borderId="87" xfId="38" applyNumberFormat="1" applyFont="1" applyFill="1" applyBorder="1" applyAlignment="1" applyProtection="1">
      <alignment horizontal="center"/>
      <protection hidden="1"/>
    </xf>
    <xf numFmtId="2" fontId="3" fillId="0" borderId="88" xfId="38" applyNumberFormat="1" applyFont="1" applyFill="1" applyBorder="1" applyAlignment="1" applyProtection="1">
      <alignment horizontal="center"/>
      <protection hidden="1"/>
    </xf>
    <xf numFmtId="164" fontId="3" fillId="0" borderId="61" xfId="38" applyNumberFormat="1" applyFont="1" applyFill="1" applyBorder="1" applyAlignment="1" applyProtection="1">
      <alignment horizontal="center"/>
      <protection hidden="1"/>
    </xf>
    <xf numFmtId="2" fontId="3" fillId="0" borderId="61" xfId="38" applyNumberFormat="1" applyFont="1" applyFill="1" applyBorder="1" applyAlignment="1" applyProtection="1">
      <alignment horizontal="center"/>
      <protection hidden="1"/>
    </xf>
    <xf numFmtId="2" fontId="3" fillId="0" borderId="65" xfId="38" applyNumberFormat="1" applyFont="1" applyFill="1" applyBorder="1" applyAlignment="1" applyProtection="1">
      <alignment horizontal="center"/>
      <protection hidden="1"/>
    </xf>
    <xf numFmtId="2" fontId="3" fillId="0" borderId="72" xfId="38" applyNumberFormat="1" applyFont="1" applyFill="1" applyBorder="1" applyAlignment="1" applyProtection="1">
      <alignment horizontal="center"/>
      <protection hidden="1"/>
    </xf>
    <xf numFmtId="2" fontId="3" fillId="0" borderId="53" xfId="38" applyNumberFormat="1" applyFont="1" applyFill="1" applyBorder="1" applyAlignment="1" applyProtection="1">
      <alignment horizontal="center"/>
      <protection hidden="1"/>
    </xf>
    <xf numFmtId="0" fontId="48" fillId="47" borderId="77" xfId="0" applyFont="1" applyFill="1" applyBorder="1" applyAlignment="1">
      <alignment horizontal="center"/>
    </xf>
    <xf numFmtId="0" fontId="2" fillId="0" borderId="0" xfId="0" applyFont="1" applyAlignment="1">
      <alignment horizontal="left"/>
    </xf>
    <xf numFmtId="0" fontId="48" fillId="47" borderId="77" xfId="0" applyFont="1" applyFill="1" applyBorder="1" applyAlignment="1">
      <alignment horizontal="center"/>
    </xf>
    <xf numFmtId="0" fontId="0" fillId="0" borderId="0" xfId="0" applyAlignment="1">
      <alignment horizontal="left" vertical="center" wrapText="1"/>
    </xf>
    <xf numFmtId="0" fontId="61" fillId="46" borderId="89" xfId="0" applyFont="1" applyFill="1" applyBorder="1"/>
    <xf numFmtId="0" fontId="3" fillId="55" borderId="95" xfId="0" applyFont="1" applyFill="1" applyBorder="1" applyAlignment="1">
      <alignment horizontal="center" wrapText="1"/>
    </xf>
    <xf numFmtId="0" fontId="3" fillId="46" borderId="95" xfId="0" applyFont="1" applyFill="1" applyBorder="1" applyAlignment="1">
      <alignment horizontal="center" wrapText="1"/>
    </xf>
    <xf numFmtId="0" fontId="3" fillId="56" borderId="95" xfId="0" applyFont="1" applyFill="1" applyBorder="1" applyAlignment="1">
      <alignment horizontal="center" wrapText="1"/>
    </xf>
    <xf numFmtId="0" fontId="44" fillId="46" borderId="89" xfId="0" applyFont="1" applyFill="1" applyBorder="1" applyAlignment="1">
      <alignment horizontal="left" indent="1"/>
    </xf>
    <xf numFmtId="170" fontId="44" fillId="55" borderId="95" xfId="1166" applyNumberFormat="1" applyFont="1" applyFill="1" applyBorder="1"/>
    <xf numFmtId="170" fontId="44" fillId="46" borderId="95" xfId="1166" applyNumberFormat="1" applyFont="1" applyFill="1" applyBorder="1"/>
    <xf numFmtId="0" fontId="3" fillId="46" borderId="89" xfId="0" applyFont="1" applyFill="1" applyBorder="1" applyAlignment="1">
      <alignment horizontal="left" indent="1"/>
    </xf>
    <xf numFmtId="170" fontId="3" fillId="55" borderId="95" xfId="1166" applyNumberFormat="1" applyFont="1" applyFill="1" applyBorder="1"/>
    <xf numFmtId="170" fontId="3" fillId="46" borderId="95" xfId="1166" applyNumberFormat="1" applyFont="1" applyFill="1" applyBorder="1"/>
    <xf numFmtId="170" fontId="0" fillId="56" borderId="95" xfId="1166" applyNumberFormat="1" applyFont="1" applyFill="1" applyBorder="1"/>
    <xf numFmtId="0" fontId="61" fillId="46" borderId="89" xfId="0" applyFont="1" applyFill="1" applyBorder="1" applyAlignment="1">
      <alignment horizontal="left"/>
    </xf>
    <xf numFmtId="0" fontId="20" fillId="46" borderId="89" xfId="0" applyFont="1" applyFill="1" applyBorder="1"/>
    <xf numFmtId="170" fontId="20" fillId="55" borderId="95" xfId="1166" applyNumberFormat="1" applyFont="1" applyFill="1" applyBorder="1"/>
    <xf numFmtId="170" fontId="20" fillId="46" borderId="95" xfId="1166" applyNumberFormat="1" applyFont="1" applyFill="1" applyBorder="1"/>
    <xf numFmtId="170" fontId="20" fillId="56" borderId="95" xfId="1166" applyNumberFormat="1" applyFont="1" applyFill="1" applyBorder="1"/>
    <xf numFmtId="0" fontId="2" fillId="0" borderId="0" xfId="0" applyFont="1" applyFill="1"/>
    <xf numFmtId="172" fontId="0" fillId="0" borderId="0" xfId="1168" applyNumberFormat="1" applyFont="1"/>
    <xf numFmtId="0" fontId="0" fillId="0" borderId="77" xfId="0" applyBorder="1" applyAlignment="1">
      <alignment vertical="top"/>
    </xf>
    <xf numFmtId="0" fontId="64" fillId="0" borderId="0" xfId="0" applyFont="1"/>
    <xf numFmtId="2" fontId="0" fillId="0" borderId="77" xfId="1166" applyNumberFormat="1" applyFont="1" applyBorder="1" applyAlignment="1">
      <alignment horizontal="center" vertical="center"/>
    </xf>
    <xf numFmtId="0" fontId="0" fillId="47" borderId="77" xfId="0" applyFill="1" applyBorder="1" applyAlignment="1">
      <alignment vertical="top"/>
    </xf>
    <xf numFmtId="0" fontId="3" fillId="0" borderId="0" xfId="38" applyFont="1" applyFill="1" applyBorder="1" applyAlignment="1" applyProtection="1">
      <alignment horizontal="left"/>
      <protection locked="0"/>
    </xf>
    <xf numFmtId="169" fontId="3" fillId="0" borderId="0" xfId="38" applyNumberFormat="1" applyFont="1" applyFill="1" applyBorder="1" applyAlignment="1" applyProtection="1">
      <alignment horizontal="center"/>
      <protection hidden="1"/>
    </xf>
    <xf numFmtId="0" fontId="3" fillId="0" borderId="0" xfId="38" applyFont="1" applyFill="1" applyBorder="1" applyProtection="1">
      <protection locked="0"/>
    </xf>
    <xf numFmtId="164" fontId="3" fillId="0" borderId="0" xfId="38" applyNumberFormat="1" applyFont="1" applyFill="1" applyBorder="1" applyProtection="1">
      <protection hidden="1"/>
    </xf>
    <xf numFmtId="0" fontId="60" fillId="0" borderId="0" xfId="0" applyFont="1" applyFill="1" applyBorder="1"/>
    <xf numFmtId="169" fontId="43" fillId="0" borderId="0" xfId="0" applyNumberFormat="1" applyFont="1" applyBorder="1" applyAlignment="1">
      <alignment horizontal="center" wrapText="1"/>
    </xf>
    <xf numFmtId="0" fontId="40" fillId="54" borderId="97" xfId="0" applyFont="1" applyFill="1" applyBorder="1" applyAlignment="1">
      <alignment horizontal="justify" vertical="top" wrapText="1"/>
    </xf>
    <xf numFmtId="0" fontId="39" fillId="54" borderId="97" xfId="0" applyFont="1" applyFill="1" applyBorder="1" applyAlignment="1">
      <alignment horizontal="center" vertical="center" wrapText="1"/>
    </xf>
    <xf numFmtId="0" fontId="43" fillId="0" borderId="97" xfId="0" applyFont="1" applyFill="1" applyBorder="1" applyAlignment="1">
      <alignment horizontal="center" vertical="top" wrapText="1"/>
    </xf>
    <xf numFmtId="3" fontId="43" fillId="0" borderId="97" xfId="0" applyNumberFormat="1" applyFont="1" applyFill="1" applyBorder="1" applyAlignment="1">
      <alignment horizontal="center" vertical="top" wrapText="1"/>
    </xf>
    <xf numFmtId="172" fontId="43" fillId="0" borderId="97" xfId="0" applyNumberFormat="1" applyFont="1" applyFill="1" applyBorder="1" applyAlignment="1">
      <alignment horizontal="center" vertical="center" wrapText="1"/>
    </xf>
    <xf numFmtId="186" fontId="43" fillId="0" borderId="97" xfId="1166" applyNumberFormat="1" applyFont="1" applyFill="1" applyBorder="1" applyAlignment="1">
      <alignment horizontal="center" vertical="center" wrapText="1"/>
    </xf>
    <xf numFmtId="0" fontId="0" fillId="0" borderId="77" xfId="0" applyFill="1" applyBorder="1" applyAlignment="1">
      <alignment vertical="top"/>
    </xf>
    <xf numFmtId="2" fontId="40" fillId="0" borderId="0" xfId="0" applyNumberFormat="1" applyFont="1" applyFill="1" applyBorder="1" applyAlignment="1">
      <alignment horizontal="center" vertical="center" wrapText="1"/>
    </xf>
    <xf numFmtId="185" fontId="40" fillId="0" borderId="0" xfId="0" applyNumberFormat="1"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80" fontId="40" fillId="0" borderId="0" xfId="0" applyNumberFormat="1" applyFont="1" applyFill="1" applyBorder="1" applyAlignment="1">
      <alignment horizontal="center" vertical="center" wrapText="1"/>
    </xf>
    <xf numFmtId="183" fontId="40" fillId="0" borderId="0" xfId="0" applyNumberFormat="1" applyFont="1" applyFill="1" applyBorder="1" applyAlignment="1">
      <alignment horizontal="center" vertical="center" wrapText="1"/>
    </xf>
    <xf numFmtId="1" fontId="0" fillId="0" borderId="0" xfId="0" applyNumberFormat="1"/>
    <xf numFmtId="0" fontId="22" fillId="0" borderId="0" xfId="0" applyFont="1" applyFill="1" applyBorder="1" applyAlignment="1">
      <alignment horizontal="center" wrapText="1"/>
    </xf>
    <xf numFmtId="15" fontId="22" fillId="0" borderId="0" xfId="37" applyNumberFormat="1" applyFont="1" applyFill="1" applyBorder="1" applyAlignment="1">
      <alignment horizontal="center" wrapText="1"/>
    </xf>
    <xf numFmtId="0" fontId="39" fillId="0" borderId="0" xfId="0" applyFont="1" applyFill="1" applyBorder="1" applyAlignment="1">
      <alignment horizontal="center" vertical="center" wrapText="1"/>
    </xf>
    <xf numFmtId="1" fontId="3" fillId="0" borderId="0" xfId="1174" applyNumberFormat="1" applyFont="1" applyFill="1" applyBorder="1" applyAlignment="1">
      <alignment horizontal="center"/>
    </xf>
    <xf numFmtId="0" fontId="60" fillId="0" borderId="0" xfId="0" applyFont="1" applyBorder="1" applyAlignment="1">
      <alignment horizontal="center"/>
    </xf>
    <xf numFmtId="0" fontId="20" fillId="55" borderId="97" xfId="0" applyFont="1" applyFill="1" applyBorder="1" applyAlignment="1">
      <alignment horizontal="center" wrapText="1"/>
    </xf>
    <xf numFmtId="0" fontId="20" fillId="46" borderId="97" xfId="0" applyFont="1" applyFill="1" applyBorder="1" applyAlignment="1">
      <alignment horizontal="center" wrapText="1"/>
    </xf>
    <xf numFmtId="0" fontId="20" fillId="56" borderId="97" xfId="0" applyFont="1" applyFill="1" applyBorder="1" applyAlignment="1">
      <alignment horizontal="center" wrapText="1"/>
    </xf>
    <xf numFmtId="170" fontId="20" fillId="55" borderId="96" xfId="1166" applyNumberFormat="1" applyFont="1" applyFill="1" applyBorder="1"/>
    <xf numFmtId="170" fontId="20" fillId="46" borderId="96" xfId="1166" applyNumberFormat="1" applyFont="1" applyFill="1" applyBorder="1"/>
    <xf numFmtId="170" fontId="2" fillId="56" borderId="96" xfId="1166" applyNumberFormat="1" applyFont="1" applyFill="1" applyBorder="1"/>
    <xf numFmtId="170" fontId="20" fillId="56" borderId="96" xfId="1166" applyNumberFormat="1" applyFont="1" applyFill="1" applyBorder="1"/>
    <xf numFmtId="170" fontId="20" fillId="55" borderId="97" xfId="1166" applyNumberFormat="1" applyFont="1" applyFill="1" applyBorder="1"/>
    <xf numFmtId="170" fontId="20" fillId="46" borderId="97" xfId="1166" applyNumberFormat="1" applyFont="1" applyFill="1" applyBorder="1"/>
    <xf numFmtId="170" fontId="2" fillId="56" borderId="97" xfId="1166" applyNumberFormat="1" applyFont="1" applyFill="1" applyBorder="1"/>
    <xf numFmtId="170" fontId="44" fillId="56" borderId="95" xfId="1166" applyNumberFormat="1" applyFont="1" applyFill="1" applyBorder="1"/>
    <xf numFmtId="0" fontId="47" fillId="47" borderId="97" xfId="0" applyFont="1" applyFill="1" applyBorder="1" applyAlignment="1">
      <alignment horizontal="left"/>
    </xf>
    <xf numFmtId="0" fontId="48" fillId="47" borderId="97" xfId="0" applyFont="1" applyFill="1" applyBorder="1" applyAlignment="1">
      <alignment horizontal="center"/>
    </xf>
    <xf numFmtId="179" fontId="50" fillId="46" borderId="97" xfId="0" applyNumberFormat="1" applyFont="1" applyFill="1" applyBorder="1" applyAlignment="1">
      <alignment vertical="center" wrapText="1"/>
    </xf>
    <xf numFmtId="0" fontId="0" fillId="0" borderId="97" xfId="0" applyBorder="1"/>
    <xf numFmtId="179" fontId="50" fillId="57" borderId="97" xfId="0" applyNumberFormat="1" applyFont="1" applyFill="1" applyBorder="1" applyAlignment="1">
      <alignment vertical="center" wrapText="1"/>
    </xf>
    <xf numFmtId="0" fontId="48" fillId="57" borderId="97" xfId="0" applyFont="1" applyFill="1" applyBorder="1" applyAlignment="1">
      <alignment horizontal="center" vertical="center" wrapText="1"/>
    </xf>
    <xf numFmtId="179" fontId="53" fillId="57" borderId="97" xfId="1167" applyNumberFormat="1" applyFont="1" applyFill="1" applyBorder="1" applyAlignment="1">
      <alignment vertical="center" wrapText="1"/>
    </xf>
    <xf numFmtId="0" fontId="2" fillId="57" borderId="97" xfId="0" applyFont="1" applyFill="1" applyBorder="1"/>
    <xf numFmtId="0" fontId="48" fillId="47" borderId="77" xfId="0" applyFont="1" applyFill="1" applyBorder="1" applyAlignment="1">
      <alignment horizontal="center"/>
    </xf>
    <xf numFmtId="0" fontId="0" fillId="0" borderId="0" xfId="0" applyAlignment="1">
      <alignment horizontal="left" vertical="center" wrapText="1"/>
    </xf>
    <xf numFmtId="0" fontId="0" fillId="0" borderId="0" xfId="0" applyAlignment="1">
      <alignment horizontal="left"/>
    </xf>
    <xf numFmtId="0" fontId="48" fillId="47" borderId="77" xfId="0" applyFont="1" applyFill="1" applyBorder="1" applyAlignment="1">
      <alignment horizontal="left"/>
    </xf>
    <xf numFmtId="43" fontId="50" fillId="0" borderId="77" xfId="0" applyNumberFormat="1" applyFont="1" applyFill="1" applyBorder="1" applyAlignment="1">
      <alignment horizontal="left" vertical="center" wrapText="1"/>
    </xf>
    <xf numFmtId="173" fontId="52" fillId="0" borderId="77" xfId="1166" applyNumberFormat="1" applyFont="1" applyBorder="1" applyAlignment="1">
      <alignment horizontal="left" vertical="center" wrapText="1"/>
    </xf>
    <xf numFmtId="10" fontId="50" fillId="0" borderId="77" xfId="0" applyNumberFormat="1" applyFont="1" applyFill="1" applyBorder="1" applyAlignment="1">
      <alignment horizontal="left" vertical="center" wrapText="1"/>
    </xf>
    <xf numFmtId="174" fontId="50" fillId="0" borderId="77" xfId="1166" applyNumberFormat="1" applyFont="1" applyFill="1" applyBorder="1" applyAlignment="1">
      <alignment horizontal="left" vertical="center" wrapText="1"/>
    </xf>
    <xf numFmtId="175" fontId="52" fillId="0" borderId="77" xfId="1166" applyNumberFormat="1" applyFont="1" applyBorder="1" applyAlignment="1">
      <alignment horizontal="left" vertical="center" wrapText="1"/>
    </xf>
    <xf numFmtId="172" fontId="52" fillId="0" borderId="77" xfId="1168" applyNumberFormat="1" applyFont="1" applyBorder="1" applyAlignment="1">
      <alignment horizontal="left" vertical="center" wrapText="1"/>
    </xf>
    <xf numFmtId="175" fontId="53" fillId="50" borderId="77" xfId="1166" applyNumberFormat="1" applyFont="1" applyFill="1" applyBorder="1" applyAlignment="1">
      <alignment horizontal="left" vertical="center" wrapText="1"/>
    </xf>
    <xf numFmtId="175" fontId="52" fillId="50" borderId="77" xfId="1166" applyNumberFormat="1" applyFont="1" applyFill="1" applyBorder="1" applyAlignment="1">
      <alignment horizontal="left" vertical="center" wrapText="1"/>
    </xf>
    <xf numFmtId="175" fontId="52" fillId="0" borderId="77" xfId="1166" applyNumberFormat="1" applyFont="1" applyFill="1" applyBorder="1" applyAlignment="1">
      <alignment horizontal="left" vertical="center" wrapText="1"/>
    </xf>
    <xf numFmtId="172" fontId="53" fillId="50" borderId="77" xfId="1168" applyNumberFormat="1" applyFont="1" applyFill="1" applyBorder="1" applyAlignment="1">
      <alignment horizontal="left" vertical="center" wrapText="1"/>
    </xf>
    <xf numFmtId="43" fontId="50" fillId="50" borderId="77" xfId="1166" applyFont="1" applyFill="1" applyBorder="1" applyAlignment="1">
      <alignment horizontal="left" vertical="center" wrapText="1"/>
    </xf>
    <xf numFmtId="173" fontId="52" fillId="50" borderId="77" xfId="1166" applyNumberFormat="1" applyFont="1" applyFill="1" applyBorder="1" applyAlignment="1">
      <alignment horizontal="left" vertical="center" wrapText="1"/>
    </xf>
    <xf numFmtId="10" fontId="50" fillId="50" borderId="77" xfId="0" applyNumberFormat="1" applyFont="1" applyFill="1" applyBorder="1" applyAlignment="1">
      <alignment horizontal="left" vertical="center" wrapText="1"/>
    </xf>
    <xf numFmtId="176" fontId="52" fillId="50" borderId="77" xfId="1166" applyNumberFormat="1" applyFont="1" applyFill="1" applyBorder="1" applyAlignment="1">
      <alignment horizontal="left" vertical="center" wrapText="1"/>
    </xf>
    <xf numFmtId="2" fontId="43" fillId="0" borderId="97" xfId="0" applyNumberFormat="1" applyFont="1" applyFill="1" applyBorder="1" applyAlignment="1">
      <alignment horizontal="center" vertical="top" wrapText="1"/>
    </xf>
    <xf numFmtId="1" fontId="43" fillId="0" borderId="97" xfId="0" applyNumberFormat="1" applyFont="1" applyFill="1" applyBorder="1" applyAlignment="1">
      <alignment horizontal="center" vertical="center" wrapText="1"/>
    </xf>
    <xf numFmtId="0" fontId="60" fillId="0" borderId="0" xfId="0" applyFont="1" applyBorder="1"/>
    <xf numFmtId="1" fontId="60" fillId="0" borderId="0" xfId="0" applyNumberFormat="1" applyFont="1" applyBorder="1" applyAlignment="1">
      <alignment horizontal="center" vertical="center"/>
    </xf>
    <xf numFmtId="0" fontId="38" fillId="0" borderId="0" xfId="0" applyFont="1" applyFill="1" applyBorder="1" applyAlignment="1">
      <alignment horizontal="center" vertical="top" wrapText="1"/>
    </xf>
    <xf numFmtId="0" fontId="0" fillId="0" borderId="0" xfId="0" quotePrefix="1" applyFill="1"/>
    <xf numFmtId="0" fontId="38" fillId="54" borderId="54" xfId="0" applyFont="1" applyFill="1" applyBorder="1" applyAlignment="1">
      <alignment horizontal="center" vertical="center" wrapText="1"/>
    </xf>
    <xf numFmtId="180" fontId="40" fillId="0" borderId="85" xfId="0" applyNumberFormat="1" applyFont="1" applyFill="1" applyBorder="1" applyAlignment="1">
      <alignment horizontal="center" vertical="center" wrapText="1"/>
    </xf>
    <xf numFmtId="2" fontId="40" fillId="0" borderId="76" xfId="0" applyNumberFormat="1" applyFont="1" applyFill="1" applyBorder="1" applyAlignment="1">
      <alignment horizontal="center" vertical="center" wrapText="1"/>
    </xf>
    <xf numFmtId="2" fontId="40" fillId="0" borderId="77" xfId="0" applyNumberFormat="1" applyFont="1" applyFill="1" applyBorder="1" applyAlignment="1">
      <alignment horizontal="center" vertical="center" wrapText="1"/>
    </xf>
    <xf numFmtId="185" fontId="40" fillId="0" borderId="77" xfId="0" applyNumberFormat="1" applyFont="1" applyFill="1" applyBorder="1" applyAlignment="1">
      <alignment horizontal="center" vertical="center" wrapText="1"/>
    </xf>
    <xf numFmtId="3" fontId="40" fillId="0" borderId="77" xfId="0" applyNumberFormat="1" applyFont="1" applyFill="1" applyBorder="1" applyAlignment="1">
      <alignment horizontal="center" vertical="center" wrapText="1"/>
    </xf>
    <xf numFmtId="183" fontId="40" fillId="0" borderId="77" xfId="0" applyNumberFormat="1" applyFont="1" applyFill="1" applyBorder="1" applyAlignment="1">
      <alignment horizontal="center" vertical="center" wrapText="1"/>
    </xf>
    <xf numFmtId="0" fontId="2" fillId="0" borderId="0" xfId="0" applyFont="1" applyBorder="1" applyAlignment="1"/>
    <xf numFmtId="0" fontId="43" fillId="0" borderId="0" xfId="0" applyFont="1" applyFill="1" applyBorder="1" applyAlignment="1">
      <alignment horizontal="center" vertical="top" wrapText="1"/>
    </xf>
    <xf numFmtId="2" fontId="43" fillId="0" borderId="0" xfId="0" applyNumberFormat="1" applyFont="1" applyFill="1" applyBorder="1" applyAlignment="1">
      <alignment horizontal="center" vertical="top" wrapText="1"/>
    </xf>
    <xf numFmtId="172" fontId="43" fillId="0" borderId="0" xfId="0" applyNumberFormat="1" applyFont="1" applyFill="1" applyBorder="1" applyAlignment="1">
      <alignment horizontal="center" vertical="center" wrapText="1"/>
    </xf>
    <xf numFmtId="1" fontId="43" fillId="0" borderId="0" xfId="0" applyNumberFormat="1" applyFont="1" applyFill="1" applyBorder="1" applyAlignment="1">
      <alignment horizontal="center" vertical="center" wrapText="1"/>
    </xf>
    <xf numFmtId="186" fontId="43" fillId="0" borderId="0" xfId="1166" applyNumberFormat="1" applyFont="1" applyFill="1" applyBorder="1" applyAlignment="1">
      <alignment horizontal="center" vertical="center" wrapText="1"/>
    </xf>
    <xf numFmtId="2" fontId="40" fillId="0" borderId="75" xfId="0" applyNumberFormat="1" applyFont="1" applyFill="1" applyBorder="1" applyAlignment="1">
      <alignment horizontal="center" vertical="center" wrapText="1"/>
    </xf>
    <xf numFmtId="2" fontId="40" fillId="0" borderId="85" xfId="0" applyNumberFormat="1" applyFont="1" applyFill="1" applyBorder="1" applyAlignment="1">
      <alignment horizontal="center" vertical="center" wrapText="1"/>
    </xf>
    <xf numFmtId="185" fontId="40" fillId="0" borderId="85" xfId="0" applyNumberFormat="1" applyFont="1" applyFill="1" applyBorder="1" applyAlignment="1">
      <alignment horizontal="center" vertical="center" wrapText="1"/>
    </xf>
    <xf numFmtId="3" fontId="40" fillId="0" borderId="85" xfId="0" applyNumberFormat="1" applyFont="1" applyFill="1" applyBorder="1" applyAlignment="1">
      <alignment horizontal="center" vertical="center" wrapText="1"/>
    </xf>
    <xf numFmtId="0" fontId="0" fillId="0" borderId="97" xfId="0" applyBorder="1" applyAlignment="1">
      <alignment vertical="top"/>
    </xf>
    <xf numFmtId="183" fontId="43" fillId="0" borderId="97" xfId="0" applyNumberFormat="1" applyFont="1" applyFill="1" applyBorder="1" applyAlignment="1">
      <alignment horizontal="center" vertical="center"/>
    </xf>
    <xf numFmtId="0" fontId="38" fillId="54" borderId="96" xfId="0" applyFont="1" applyFill="1" applyBorder="1" applyAlignment="1">
      <alignment horizontal="center" vertical="center" wrapText="1"/>
    </xf>
    <xf numFmtId="0" fontId="38" fillId="54" borderId="96" xfId="0" applyFont="1" applyFill="1" applyBorder="1" applyAlignment="1">
      <alignment horizontal="center" vertical="center"/>
    </xf>
    <xf numFmtId="0" fontId="43" fillId="0" borderId="77" xfId="0" applyFont="1" applyBorder="1" applyAlignment="1">
      <alignment horizontal="center" vertical="top" wrapText="1"/>
    </xf>
    <xf numFmtId="0" fontId="38" fillId="54" borderId="51" xfId="0" applyFont="1" applyFill="1" applyBorder="1" applyAlignment="1">
      <alignment horizontal="center" vertical="center" wrapText="1"/>
    </xf>
    <xf numFmtId="0" fontId="38" fillId="54" borderId="12" xfId="0" applyFont="1" applyFill="1" applyBorder="1" applyAlignment="1">
      <alignment horizontal="center" vertical="center" wrapText="1"/>
    </xf>
    <xf numFmtId="183" fontId="40" fillId="0" borderId="26" xfId="0" applyNumberFormat="1" applyFont="1" applyFill="1" applyBorder="1" applyAlignment="1">
      <alignment horizontal="center" vertical="center" wrapText="1"/>
    </xf>
    <xf numFmtId="183" fontId="40" fillId="0" borderId="85" xfId="0" applyNumberFormat="1" applyFont="1" applyFill="1" applyBorder="1" applyAlignment="1">
      <alignment horizontal="center" vertical="center" wrapText="1"/>
    </xf>
    <xf numFmtId="0" fontId="38" fillId="54" borderId="54" xfId="0" applyFont="1" applyFill="1" applyBorder="1" applyAlignment="1">
      <alignment horizontal="center" vertical="top" wrapText="1"/>
    </xf>
    <xf numFmtId="183" fontId="40" fillId="0" borderId="27" xfId="0" applyNumberFormat="1" applyFont="1" applyFill="1" applyBorder="1" applyAlignment="1">
      <alignment horizontal="center" vertical="center" wrapText="1"/>
    </xf>
    <xf numFmtId="180" fontId="43" fillId="0" borderId="97" xfId="0" applyNumberFormat="1" applyFont="1" applyFill="1" applyBorder="1" applyAlignment="1">
      <alignment horizontal="center" vertical="center"/>
    </xf>
    <xf numFmtId="180" fontId="43" fillId="0" borderId="97" xfId="1166" applyNumberFormat="1" applyFont="1" applyFill="1" applyBorder="1" applyAlignment="1">
      <alignment horizontal="center" vertical="center"/>
    </xf>
    <xf numFmtId="0" fontId="43" fillId="0" borderId="62" xfId="0" applyFont="1" applyBorder="1" applyAlignment="1">
      <alignment horizontal="center" wrapText="1"/>
    </xf>
    <xf numFmtId="0" fontId="43" fillId="0" borderId="103" xfId="0" applyFont="1" applyBorder="1" applyAlignment="1">
      <alignment horizontal="center" wrapText="1"/>
    </xf>
    <xf numFmtId="0" fontId="43" fillId="0" borderId="62" xfId="0" applyFont="1" applyBorder="1" applyAlignment="1">
      <alignment horizontal="center" vertical="top" wrapText="1"/>
    </xf>
    <xf numFmtId="0" fontId="43" fillId="0" borderId="73" xfId="0" applyFont="1" applyFill="1" applyBorder="1" applyAlignment="1">
      <alignment horizontal="center" wrapText="1"/>
    </xf>
    <xf numFmtId="0" fontId="43" fillId="0" borderId="104" xfId="0" applyFont="1" applyFill="1" applyBorder="1" applyAlignment="1">
      <alignment horizontal="center" wrapText="1"/>
    </xf>
    <xf numFmtId="0" fontId="43" fillId="0" borderId="73" xfId="0" applyFont="1" applyFill="1" applyBorder="1" applyAlignment="1">
      <alignment horizontal="center" vertical="top" wrapText="1"/>
    </xf>
    <xf numFmtId="0" fontId="43" fillId="0" borderId="73" xfId="0" applyFont="1" applyBorder="1" applyAlignment="1">
      <alignment horizontal="center" wrapText="1"/>
    </xf>
    <xf numFmtId="0" fontId="43" fillId="0" borderId="104" xfId="0" applyFont="1" applyBorder="1" applyAlignment="1">
      <alignment horizontal="center" wrapText="1"/>
    </xf>
    <xf numFmtId="0" fontId="43" fillId="0" borderId="73" xfId="0" applyFont="1" applyBorder="1" applyAlignment="1">
      <alignment horizontal="center" vertical="top" wrapText="1"/>
    </xf>
    <xf numFmtId="0" fontId="43" fillId="0" borderId="73" xfId="0" applyFont="1" applyBorder="1" applyAlignment="1">
      <alignment horizontal="center" vertical="center" wrapText="1"/>
    </xf>
    <xf numFmtId="0" fontId="43" fillId="0" borderId="104" xfId="0" applyFont="1" applyBorder="1" applyAlignment="1">
      <alignment horizontal="center" vertical="center" wrapText="1"/>
    </xf>
    <xf numFmtId="0" fontId="43" fillId="0" borderId="74" xfId="0" applyFont="1" applyBorder="1" applyAlignment="1">
      <alignment horizontal="center" wrapText="1"/>
    </xf>
    <xf numFmtId="0" fontId="43" fillId="0" borderId="105" xfId="0" applyFont="1" applyBorder="1" applyAlignment="1">
      <alignment horizontal="center" wrapText="1"/>
    </xf>
    <xf numFmtId="0" fontId="43" fillId="0" borderId="74" xfId="0" applyFont="1" applyBorder="1" applyAlignment="1">
      <alignment horizontal="center" vertical="top" wrapText="1"/>
    </xf>
    <xf numFmtId="164" fontId="20" fillId="54" borderId="0" xfId="38" applyNumberFormat="1" applyFont="1" applyFill="1" applyBorder="1" applyAlignment="1" applyProtection="1">
      <alignment horizontal="center" vertical="center" wrapText="1"/>
      <protection hidden="1"/>
    </xf>
    <xf numFmtId="164" fontId="20" fillId="0" borderId="0" xfId="38" quotePrefix="1" applyNumberFormat="1" applyFont="1" applyFill="1" applyBorder="1" applyAlignment="1" applyProtection="1">
      <alignment horizontal="center" vertical="center" wrapText="1"/>
      <protection hidden="1"/>
    </xf>
    <xf numFmtId="0" fontId="20" fillId="47" borderId="97" xfId="0" applyFont="1" applyFill="1" applyBorder="1" applyAlignment="1">
      <alignment horizontal="center" vertical="center" wrapText="1"/>
    </xf>
    <xf numFmtId="0" fontId="65" fillId="47" borderId="97" xfId="0" applyFont="1" applyFill="1" applyBorder="1" applyAlignment="1">
      <alignment vertical="center"/>
    </xf>
    <xf numFmtId="0" fontId="66" fillId="47" borderId="97" xfId="0" applyFont="1" applyFill="1" applyBorder="1" applyAlignment="1">
      <alignment vertical="center" wrapText="1"/>
    </xf>
    <xf numFmtId="0" fontId="20" fillId="47" borderId="97" xfId="0" applyFont="1" applyFill="1" applyBorder="1" applyAlignment="1">
      <alignment horizontal="center" vertical="center"/>
    </xf>
    <xf numFmtId="4" fontId="0" fillId="0" borderId="97" xfId="0" applyNumberFormat="1" applyBorder="1" applyAlignment="1">
      <alignment horizontal="center" vertical="center"/>
    </xf>
    <xf numFmtId="165" fontId="3" fillId="0" borderId="97" xfId="38" applyNumberFormat="1" applyFont="1" applyFill="1" applyBorder="1" applyAlignment="1" applyProtection="1">
      <alignment horizontal="center" vertical="center"/>
      <protection hidden="1"/>
    </xf>
    <xf numFmtId="0" fontId="3" fillId="0" borderId="97" xfId="38" applyFont="1" applyFill="1" applyBorder="1" applyAlignment="1" applyProtection="1">
      <alignment vertical="center"/>
      <protection locked="0"/>
    </xf>
    <xf numFmtId="0" fontId="38" fillId="54" borderId="97" xfId="0" applyFont="1" applyFill="1" applyBorder="1" applyAlignment="1">
      <alignment horizontal="center" wrapText="1"/>
    </xf>
    <xf numFmtId="0" fontId="43" fillId="0" borderId="97" xfId="0" applyFont="1" applyBorder="1" applyAlignment="1">
      <alignment horizontal="center" wrapText="1"/>
    </xf>
    <xf numFmtId="0" fontId="23" fillId="54" borderId="52" xfId="38" applyFont="1" applyFill="1" applyBorder="1" applyAlignment="1" applyProtection="1">
      <alignment horizontal="center" vertical="center"/>
      <protection locked="0"/>
    </xf>
    <xf numFmtId="164" fontId="23" fillId="54" borderId="54" xfId="38" applyNumberFormat="1" applyFont="1" applyFill="1" applyBorder="1" applyAlignment="1" applyProtection="1">
      <alignment horizontal="center" vertical="center"/>
      <protection hidden="1"/>
    </xf>
    <xf numFmtId="0" fontId="23" fillId="54" borderId="106" xfId="38" applyFont="1" applyFill="1" applyBorder="1" applyAlignment="1" applyProtection="1">
      <alignment horizontal="center" vertical="center"/>
      <protection locked="0"/>
    </xf>
    <xf numFmtId="0" fontId="38" fillId="54" borderId="59" xfId="0" applyFont="1" applyFill="1" applyBorder="1" applyAlignment="1">
      <alignment horizontal="center" vertical="top" wrapText="1"/>
    </xf>
    <xf numFmtId="0" fontId="38" fillId="54" borderId="0" xfId="0" applyFont="1" applyFill="1" applyBorder="1" applyAlignment="1">
      <alignment horizontal="center" vertical="top" wrapText="1"/>
    </xf>
    <xf numFmtId="0" fontId="43" fillId="0" borderId="54" xfId="0" applyFont="1" applyBorder="1" applyAlignment="1">
      <alignment horizontal="left" wrapText="1"/>
    </xf>
    <xf numFmtId="0" fontId="43" fillId="0" borderId="58" xfId="0" applyFont="1" applyBorder="1" applyAlignment="1">
      <alignment horizontal="left" wrapText="1"/>
    </xf>
    <xf numFmtId="0" fontId="43" fillId="0" borderId="13" xfId="0" applyFont="1" applyBorder="1" applyAlignment="1">
      <alignment horizontal="left" wrapText="1"/>
    </xf>
    <xf numFmtId="2" fontId="3" fillId="0" borderId="0" xfId="38" applyNumberFormat="1" applyFont="1" applyFill="1" applyBorder="1" applyAlignment="1" applyProtection="1">
      <alignment horizontal="center"/>
      <protection hidden="1"/>
    </xf>
    <xf numFmtId="0" fontId="20" fillId="54" borderId="101" xfId="38" applyFont="1" applyFill="1" applyBorder="1" applyAlignment="1" applyProtection="1">
      <alignment horizontal="center" vertical="center"/>
      <protection hidden="1"/>
    </xf>
    <xf numFmtId="0" fontId="3" fillId="0" borderId="102" xfId="38" applyFont="1" applyBorder="1" applyProtection="1">
      <protection locked="0"/>
    </xf>
    <xf numFmtId="0" fontId="20" fillId="54" borderId="55" xfId="38" applyFont="1" applyFill="1" applyBorder="1" applyAlignment="1" applyProtection="1">
      <alignment horizontal="center" vertical="center" wrapText="1"/>
      <protection hidden="1"/>
    </xf>
    <xf numFmtId="184" fontId="3" fillId="0" borderId="52" xfId="1166" applyNumberFormat="1" applyFont="1" applyBorder="1" applyAlignment="1" applyProtection="1">
      <alignment horizontal="center"/>
      <protection locked="0"/>
    </xf>
    <xf numFmtId="184" fontId="3" fillId="0" borderId="91" xfId="1166" applyNumberFormat="1" applyFont="1" applyFill="1" applyBorder="1" applyAlignment="1" applyProtection="1">
      <alignment horizontal="center"/>
      <protection hidden="1"/>
    </xf>
    <xf numFmtId="184" fontId="3" fillId="0" borderId="51" xfId="1166" applyNumberFormat="1" applyFont="1" applyFill="1" applyBorder="1" applyAlignment="1" applyProtection="1">
      <alignment horizontal="center"/>
      <protection hidden="1"/>
    </xf>
    <xf numFmtId="184" fontId="3" fillId="0" borderId="52" xfId="1166" applyNumberFormat="1" applyFont="1" applyFill="1" applyBorder="1" applyAlignment="1" applyProtection="1">
      <alignment horizontal="center"/>
      <protection hidden="1"/>
    </xf>
    <xf numFmtId="184" fontId="3" fillId="0" borderId="107" xfId="1166" applyNumberFormat="1" applyFont="1" applyBorder="1" applyAlignment="1" applyProtection="1">
      <alignment horizontal="center"/>
      <protection locked="0"/>
    </xf>
    <xf numFmtId="184" fontId="3" fillId="0" borderId="95" xfId="1166" applyNumberFormat="1" applyFont="1" applyFill="1" applyBorder="1" applyAlignment="1" applyProtection="1">
      <alignment horizontal="center"/>
      <protection hidden="1"/>
    </xf>
    <xf numFmtId="184" fontId="3" fillId="0" borderId="59" xfId="1166" applyNumberFormat="1" applyFont="1" applyFill="1" applyBorder="1" applyAlignment="1" applyProtection="1">
      <alignment horizontal="center"/>
      <protection hidden="1"/>
    </xf>
    <xf numFmtId="184" fontId="3" fillId="0" borderId="107" xfId="1166" applyNumberFormat="1" applyFont="1" applyFill="1" applyBorder="1" applyAlignment="1" applyProtection="1">
      <alignment horizontal="center"/>
      <protection hidden="1"/>
    </xf>
    <xf numFmtId="184" fontId="3" fillId="0" borderId="57" xfId="1166" applyNumberFormat="1" applyFont="1" applyBorder="1" applyAlignment="1" applyProtection="1">
      <alignment horizontal="center"/>
      <protection locked="0"/>
    </xf>
    <xf numFmtId="184" fontId="3" fillId="0" borderId="94" xfId="1166" applyNumberFormat="1" applyFont="1" applyFill="1" applyBorder="1" applyAlignment="1" applyProtection="1">
      <alignment horizontal="center"/>
      <protection hidden="1"/>
    </xf>
    <xf numFmtId="184" fontId="3" fillId="0" borderId="11" xfId="1166" applyNumberFormat="1" applyFont="1" applyFill="1" applyBorder="1" applyAlignment="1" applyProtection="1">
      <alignment horizontal="center"/>
      <protection hidden="1"/>
    </xf>
    <xf numFmtId="184" fontId="3" fillId="0" borderId="57" xfId="1166" applyNumberFormat="1" applyFont="1" applyFill="1" applyBorder="1" applyAlignment="1" applyProtection="1">
      <alignment horizontal="center"/>
      <protection hidden="1"/>
    </xf>
    <xf numFmtId="164" fontId="20" fillId="54" borderId="107" xfId="38" applyNumberFormat="1" applyFont="1" applyFill="1" applyBorder="1" applyAlignment="1" applyProtection="1">
      <alignment horizontal="center" vertical="center" wrapText="1"/>
      <protection hidden="1"/>
    </xf>
    <xf numFmtId="184" fontId="0" fillId="0" borderId="54" xfId="1166" applyNumberFormat="1" applyFont="1" applyBorder="1" applyAlignment="1">
      <alignment horizontal="center"/>
    </xf>
    <xf numFmtId="184" fontId="0" fillId="0" borderId="58" xfId="1166" applyNumberFormat="1" applyFont="1" applyBorder="1" applyAlignment="1">
      <alignment horizontal="center"/>
    </xf>
    <xf numFmtId="184" fontId="0" fillId="0" borderId="13" xfId="1166" applyNumberFormat="1" applyFont="1" applyBorder="1" applyAlignment="1">
      <alignment horizontal="center"/>
    </xf>
    <xf numFmtId="2" fontId="3" fillId="0" borderId="87" xfId="1166" applyNumberFormat="1" applyFont="1" applyFill="1" applyBorder="1" applyAlignment="1" applyProtection="1">
      <alignment horizontal="center"/>
      <protection hidden="1"/>
    </xf>
    <xf numFmtId="165" fontId="3" fillId="0" borderId="0" xfId="38" applyNumberFormat="1" applyFont="1" applyBorder="1" applyAlignment="1" applyProtection="1">
      <alignment horizontal="center"/>
      <protection locked="0"/>
    </xf>
    <xf numFmtId="164" fontId="3" fillId="0" borderId="0" xfId="38" applyNumberFormat="1" applyFont="1" applyFill="1" applyBorder="1" applyAlignment="1" applyProtection="1">
      <alignment horizontal="center"/>
      <protection hidden="1"/>
    </xf>
    <xf numFmtId="165" fontId="3" fillId="0" borderId="91" xfId="38" applyNumberFormat="1" applyFont="1" applyBorder="1" applyAlignment="1" applyProtection="1">
      <alignment horizontal="center"/>
      <protection locked="0"/>
    </xf>
    <xf numFmtId="2" fontId="3" fillId="0" borderId="91" xfId="38" applyNumberFormat="1" applyFont="1" applyFill="1" applyBorder="1" applyAlignment="1" applyProtection="1">
      <alignment horizontal="center"/>
      <protection locked="0"/>
    </xf>
    <xf numFmtId="165" fontId="3" fillId="0" borderId="98" xfId="38" applyNumberFormat="1" applyFont="1" applyBorder="1" applyAlignment="1" applyProtection="1">
      <alignment horizontal="center"/>
      <protection locked="0"/>
    </xf>
    <xf numFmtId="165" fontId="3" fillId="0" borderId="95" xfId="38" applyNumberFormat="1" applyFont="1" applyBorder="1" applyAlignment="1" applyProtection="1">
      <alignment horizontal="center"/>
      <protection locked="0"/>
    </xf>
    <xf numFmtId="2" fontId="3" fillId="0" borderId="95" xfId="38" applyNumberFormat="1" applyFont="1" applyFill="1" applyBorder="1" applyAlignment="1" applyProtection="1">
      <alignment horizontal="center"/>
      <protection locked="0"/>
    </xf>
    <xf numFmtId="165" fontId="3" fillId="0" borderId="94" xfId="38" applyNumberFormat="1" applyFont="1" applyBorder="1" applyAlignment="1" applyProtection="1">
      <alignment horizontal="center"/>
      <protection locked="0"/>
    </xf>
    <xf numFmtId="2" fontId="3" fillId="0" borderId="94" xfId="38" applyNumberFormat="1" applyFont="1" applyFill="1" applyBorder="1" applyAlignment="1" applyProtection="1">
      <alignment horizontal="center"/>
      <protection locked="0"/>
    </xf>
    <xf numFmtId="0" fontId="2" fillId="0" borderId="0" xfId="0" applyFont="1" applyFill="1" applyBorder="1" applyAlignment="1">
      <alignment wrapText="1"/>
    </xf>
    <xf numFmtId="1" fontId="0" fillId="0" borderId="0" xfId="0" applyNumberFormat="1" applyFill="1" applyBorder="1"/>
    <xf numFmtId="1" fontId="3" fillId="0" borderId="97" xfId="1174" applyNumberFormat="1" applyFont="1" applyFill="1" applyBorder="1" applyAlignment="1">
      <alignment horizontal="center"/>
    </xf>
    <xf numFmtId="0" fontId="60" fillId="0" borderId="97" xfId="0" applyFont="1" applyFill="1" applyBorder="1" applyAlignment="1">
      <alignment horizontal="center" vertical="center"/>
    </xf>
    <xf numFmtId="186" fontId="60" fillId="0" borderId="97" xfId="1166" applyNumberFormat="1" applyFont="1" applyFill="1" applyBorder="1" applyAlignment="1">
      <alignment horizontal="center" vertical="center"/>
    </xf>
    <xf numFmtId="186" fontId="0" fillId="0" borderId="97" xfId="1166" applyNumberFormat="1" applyFont="1" applyFill="1" applyBorder="1" applyAlignment="1">
      <alignment horizontal="center"/>
    </xf>
    <xf numFmtId="186" fontId="0" fillId="0" borderId="97" xfId="1166" applyNumberFormat="1" applyFont="1" applyFill="1" applyBorder="1" applyAlignment="1">
      <alignment horizontal="center" vertical="center"/>
    </xf>
    <xf numFmtId="0" fontId="0" fillId="0" borderId="97" xfId="0" applyFill="1" applyBorder="1" applyAlignment="1">
      <alignment horizontal="center"/>
    </xf>
    <xf numFmtId="1" fontId="60" fillId="0" borderId="97" xfId="0" applyNumberFormat="1" applyFont="1" applyFill="1" applyBorder="1" applyAlignment="1">
      <alignment horizontal="center" vertical="center"/>
    </xf>
    <xf numFmtId="0" fontId="60" fillId="0" borderId="97" xfId="0" applyFont="1" applyFill="1" applyBorder="1" applyAlignment="1">
      <alignment horizontal="center"/>
    </xf>
    <xf numFmtId="0" fontId="60" fillId="0" borderId="93" xfId="0" applyFont="1" applyFill="1" applyBorder="1" applyAlignment="1"/>
    <xf numFmtId="0" fontId="60" fillId="0" borderId="84" xfId="0" applyFont="1" applyFill="1" applyBorder="1" applyAlignment="1"/>
    <xf numFmtId="0" fontId="60" fillId="0" borderId="82" xfId="0" applyFont="1" applyFill="1" applyBorder="1" applyAlignment="1">
      <alignment horizontal="center"/>
    </xf>
    <xf numFmtId="1" fontId="0" fillId="0" borderId="97" xfId="0" applyNumberFormat="1" applyFill="1" applyBorder="1" applyAlignment="1">
      <alignment horizontal="center"/>
    </xf>
    <xf numFmtId="0" fontId="0" fillId="47" borderId="97" xfId="0" applyFill="1" applyBorder="1" applyAlignment="1">
      <alignment horizontal="left" vertical="top"/>
    </xf>
    <xf numFmtId="2" fontId="43" fillId="0" borderId="97" xfId="0" applyNumberFormat="1" applyFont="1" applyBorder="1" applyAlignment="1">
      <alignment horizontal="center" wrapText="1"/>
    </xf>
    <xf numFmtId="2" fontId="43" fillId="0" borderId="100" xfId="0" applyNumberFormat="1" applyFont="1" applyBorder="1" applyAlignment="1">
      <alignment horizontal="center" wrapText="1"/>
    </xf>
    <xf numFmtId="2" fontId="43" fillId="0" borderId="54" xfId="0" applyNumberFormat="1" applyFont="1" applyBorder="1" applyAlignment="1">
      <alignment horizontal="center" wrapText="1"/>
    </xf>
    <xf numFmtId="2" fontId="43" fillId="0" borderId="51" xfId="0" applyNumberFormat="1" applyFont="1" applyBorder="1" applyAlignment="1">
      <alignment horizontal="center" wrapText="1"/>
    </xf>
    <xf numFmtId="2" fontId="43" fillId="0" borderId="58" xfId="0" applyNumberFormat="1" applyFont="1" applyBorder="1" applyAlignment="1">
      <alignment horizontal="center" wrapText="1"/>
    </xf>
    <xf numFmtId="2" fontId="43" fillId="0" borderId="59" xfId="0" applyNumberFormat="1" applyFont="1" applyBorder="1" applyAlignment="1">
      <alignment horizontal="center" wrapText="1"/>
    </xf>
    <xf numFmtId="2" fontId="43" fillId="0" borderId="99" xfId="0" applyNumberFormat="1" applyFont="1" applyBorder="1" applyAlignment="1">
      <alignment horizontal="center" wrapText="1"/>
    </xf>
    <xf numFmtId="2" fontId="43" fillId="0" borderId="13" xfId="0" applyNumberFormat="1" applyFont="1" applyBorder="1" applyAlignment="1">
      <alignment horizontal="center" wrapText="1"/>
    </xf>
    <xf numFmtId="2" fontId="43" fillId="0" borderId="11" xfId="0" applyNumberFormat="1" applyFont="1" applyBorder="1" applyAlignment="1">
      <alignment horizontal="center" wrapText="1"/>
    </xf>
    <xf numFmtId="2" fontId="3" fillId="0" borderId="29" xfId="38" applyNumberFormat="1" applyFont="1" applyFill="1" applyBorder="1" applyAlignment="1" applyProtection="1">
      <alignment horizontal="center"/>
    </xf>
    <xf numFmtId="2" fontId="3" fillId="0" borderId="30" xfId="38" applyNumberFormat="1" applyFont="1" applyFill="1" applyBorder="1" applyAlignment="1" applyProtection="1">
      <alignment horizontal="center"/>
    </xf>
    <xf numFmtId="2" fontId="3" fillId="0" borderId="77" xfId="38" applyNumberFormat="1" applyFont="1" applyFill="1" applyBorder="1" applyAlignment="1" applyProtection="1">
      <alignment horizontal="center"/>
    </xf>
    <xf numFmtId="2" fontId="3" fillId="0" borderId="85" xfId="38" applyNumberFormat="1" applyFont="1" applyFill="1" applyBorder="1" applyAlignment="1" applyProtection="1">
      <alignment horizontal="center"/>
    </xf>
    <xf numFmtId="2" fontId="3" fillId="0" borderId="26" xfId="38" applyNumberFormat="1" applyFont="1" applyFill="1" applyBorder="1" applyAlignment="1" applyProtection="1">
      <alignment horizontal="center"/>
    </xf>
    <xf numFmtId="2" fontId="3" fillId="0" borderId="27" xfId="38" applyNumberFormat="1" applyFont="1" applyFill="1" applyBorder="1" applyAlignment="1" applyProtection="1">
      <alignment horizontal="center"/>
    </xf>
    <xf numFmtId="184" fontId="3" fillId="0" borderId="100" xfId="1166" applyNumberFormat="1" applyFont="1" applyFill="1" applyBorder="1" applyAlignment="1" applyProtection="1">
      <alignment horizontal="center"/>
      <protection hidden="1"/>
    </xf>
    <xf numFmtId="184" fontId="3" fillId="0" borderId="0" xfId="1166" applyNumberFormat="1" applyFont="1" applyFill="1" applyBorder="1" applyAlignment="1" applyProtection="1">
      <alignment horizontal="center"/>
      <protection hidden="1"/>
    </xf>
    <xf numFmtId="184" fontId="3" fillId="0" borderId="108" xfId="1166" applyNumberFormat="1" applyFont="1" applyFill="1" applyBorder="1" applyAlignment="1" applyProtection="1">
      <alignment horizontal="center"/>
      <protection hidden="1"/>
    </xf>
    <xf numFmtId="0" fontId="38" fillId="54" borderId="56" xfId="0" applyFont="1" applyFill="1" applyBorder="1" applyAlignment="1">
      <alignment horizontal="center" vertical="center" wrapText="1"/>
    </xf>
    <xf numFmtId="3" fontId="0" fillId="0" borderId="0" xfId="0" applyNumberFormat="1"/>
    <xf numFmtId="0" fontId="3" fillId="0" borderId="110" xfId="38" applyFont="1" applyFill="1" applyBorder="1" applyProtection="1">
      <protection locked="0"/>
    </xf>
    <xf numFmtId="164" fontId="3" fillId="0" borderId="62" xfId="38" applyNumberFormat="1" applyFont="1" applyFill="1" applyBorder="1" applyProtection="1">
      <protection hidden="1"/>
    </xf>
    <xf numFmtId="164" fontId="3" fillId="0" borderId="111" xfId="38" applyNumberFormat="1" applyFont="1" applyFill="1" applyBorder="1" applyProtection="1">
      <protection locked="0"/>
    </xf>
    <xf numFmtId="0" fontId="3" fillId="0" borderId="112" xfId="38" applyFont="1" applyFill="1" applyBorder="1" applyProtection="1">
      <protection locked="0"/>
    </xf>
    <xf numFmtId="164" fontId="3" fillId="0" borderId="73" xfId="38" applyNumberFormat="1" applyFont="1" applyFill="1" applyBorder="1" applyProtection="1">
      <protection hidden="1"/>
    </xf>
    <xf numFmtId="164" fontId="3" fillId="0" borderId="93" xfId="38" applyNumberFormat="1" applyFont="1" applyFill="1" applyBorder="1" applyProtection="1">
      <protection locked="0"/>
    </xf>
    <xf numFmtId="164" fontId="60" fillId="0" borderId="93" xfId="0" applyNumberFormat="1" applyFont="1" applyFill="1" applyBorder="1"/>
    <xf numFmtId="166" fontId="3" fillId="0" borderId="112" xfId="38" applyNumberFormat="1" applyFont="1" applyFill="1" applyBorder="1" applyProtection="1">
      <protection locked="0"/>
    </xf>
    <xf numFmtId="166" fontId="3" fillId="0" borderId="113" xfId="38" applyNumberFormat="1" applyFont="1" applyFill="1" applyBorder="1" applyProtection="1">
      <protection locked="0"/>
    </xf>
    <xf numFmtId="164" fontId="3" fillId="0" borderId="74" xfId="38" applyNumberFormat="1" applyFont="1" applyFill="1" applyBorder="1" applyProtection="1">
      <protection hidden="1"/>
    </xf>
    <xf numFmtId="164" fontId="3" fillId="0" borderId="114" xfId="38" applyNumberFormat="1" applyFont="1" applyFill="1" applyBorder="1" applyProtection="1">
      <protection locked="0"/>
    </xf>
    <xf numFmtId="164" fontId="60" fillId="0" borderId="114" xfId="0" applyNumberFormat="1" applyFont="1" applyFill="1" applyBorder="1"/>
    <xf numFmtId="1" fontId="0" fillId="0" borderId="0" xfId="0" applyNumberFormat="1" applyFill="1" applyBorder="1" applyAlignment="1">
      <alignment horizontal="center"/>
    </xf>
    <xf numFmtId="2" fontId="38" fillId="0" borderId="0" xfId="0" applyNumberFormat="1" applyFont="1" applyFill="1" applyBorder="1" applyAlignment="1">
      <alignment horizontal="center" vertical="center" wrapText="1"/>
    </xf>
    <xf numFmtId="0" fontId="0" fillId="0" borderId="97" xfId="0" quotePrefix="1" applyBorder="1" applyAlignment="1">
      <alignment horizontal="center"/>
    </xf>
    <xf numFmtId="2" fontId="0" fillId="0" borderId="97" xfId="0" applyNumberFormat="1" applyBorder="1" applyAlignment="1">
      <alignment horizontal="center"/>
    </xf>
    <xf numFmtId="0" fontId="2" fillId="58" borderId="97" xfId="0" applyFont="1" applyFill="1" applyBorder="1" applyAlignment="1">
      <alignment horizontal="center" vertical="center"/>
    </xf>
    <xf numFmtId="0" fontId="2" fillId="58" borderId="97" xfId="0" applyFont="1" applyFill="1" applyBorder="1" applyAlignment="1">
      <alignment vertical="center" wrapText="1"/>
    </xf>
    <xf numFmtId="0" fontId="2" fillId="58" borderId="97" xfId="0" applyFont="1" applyFill="1" applyBorder="1" applyAlignment="1">
      <alignment horizontal="center" vertical="center" wrapText="1"/>
    </xf>
    <xf numFmtId="183" fontId="0" fillId="0" borderId="0" xfId="0" applyNumberFormat="1" applyBorder="1"/>
    <xf numFmtId="180" fontId="0" fillId="0" borderId="0" xfId="0" quotePrefix="1" applyNumberFormat="1" applyBorder="1"/>
    <xf numFmtId="0" fontId="0" fillId="0" borderId="95" xfId="0" applyBorder="1" applyAlignment="1">
      <alignment horizontal="left" vertical="top"/>
    </xf>
    <xf numFmtId="0" fontId="38" fillId="54" borderId="97" xfId="0" applyFont="1" applyFill="1" applyBorder="1" applyAlignment="1">
      <alignment horizontal="center" vertical="center" wrapText="1"/>
    </xf>
    <xf numFmtId="183" fontId="43" fillId="0" borderId="97" xfId="0" applyNumberFormat="1" applyFont="1" applyFill="1" applyBorder="1" applyAlignment="1">
      <alignment horizontal="center" vertical="top" wrapText="1"/>
    </xf>
    <xf numFmtId="0" fontId="43" fillId="0" borderId="97" xfId="0" applyFont="1" applyBorder="1" applyAlignment="1">
      <alignment horizontal="center" vertical="top" wrapText="1"/>
    </xf>
    <xf numFmtId="180" fontId="43" fillId="0" borderId="97" xfId="0" applyNumberFormat="1" applyFont="1" applyFill="1" applyBorder="1" applyAlignment="1">
      <alignment horizontal="center" vertical="top" wrapText="1"/>
    </xf>
    <xf numFmtId="0" fontId="0" fillId="0" borderId="97" xfId="0" applyFont="1" applyFill="1" applyBorder="1" applyAlignment="1">
      <alignment horizontal="center" vertical="center" wrapText="1"/>
    </xf>
    <xf numFmtId="0" fontId="67" fillId="54" borderId="97" xfId="0" applyFont="1" applyFill="1" applyBorder="1" applyAlignment="1">
      <alignment horizontal="center" wrapText="1"/>
    </xf>
    <xf numFmtId="187" fontId="67" fillId="54" borderId="97" xfId="0" applyNumberFormat="1" applyFont="1" applyFill="1" applyBorder="1" applyAlignment="1">
      <alignment horizontal="center" wrapText="1"/>
    </xf>
    <xf numFmtId="0" fontId="2" fillId="54" borderId="97" xfId="0" applyFont="1" applyFill="1" applyBorder="1" applyAlignment="1">
      <alignment horizontal="center" wrapText="1"/>
    </xf>
    <xf numFmtId="0" fontId="38" fillId="54" borderId="97" xfId="0" applyFont="1" applyFill="1" applyBorder="1" applyAlignment="1">
      <alignment horizontal="center" vertical="center"/>
    </xf>
    <xf numFmtId="2" fontId="38" fillId="54" borderId="97" xfId="0" applyNumberFormat="1" applyFont="1" applyFill="1" applyBorder="1" applyAlignment="1">
      <alignment horizontal="center" vertical="center" wrapText="1"/>
    </xf>
    <xf numFmtId="165" fontId="3" fillId="0" borderId="97" xfId="38" applyNumberFormat="1" applyFont="1" applyFill="1" applyBorder="1" applyAlignment="1" applyProtection="1">
      <alignment horizontal="center"/>
      <protection locked="0"/>
    </xf>
    <xf numFmtId="165" fontId="3" fillId="0" borderId="97" xfId="38" applyNumberFormat="1" applyFont="1" applyFill="1" applyBorder="1" applyAlignment="1" applyProtection="1">
      <alignment horizontal="left"/>
      <protection locked="0"/>
    </xf>
    <xf numFmtId="3" fontId="22" fillId="0" borderId="97" xfId="38" applyNumberFormat="1" applyFont="1" applyFill="1" applyBorder="1" applyAlignment="1" applyProtection="1">
      <alignment horizontal="center"/>
    </xf>
    <xf numFmtId="3" fontId="0" fillId="0" borderId="97" xfId="0" applyNumberFormat="1" applyFill="1" applyBorder="1" applyAlignment="1">
      <alignment horizontal="center"/>
    </xf>
    <xf numFmtId="9" fontId="0" fillId="0" borderId="97" xfId="1168" applyFont="1" applyFill="1" applyBorder="1" applyAlignment="1">
      <alignment horizontal="center"/>
    </xf>
    <xf numFmtId="0" fontId="0" fillId="0" borderId="96" xfId="0" applyBorder="1" applyAlignment="1">
      <alignment horizontal="left" vertical="top"/>
    </xf>
    <xf numFmtId="0" fontId="0" fillId="0" borderId="29" xfId="0" applyBorder="1" applyAlignment="1">
      <alignment horizontal="left" vertical="top"/>
    </xf>
    <xf numFmtId="0" fontId="0" fillId="47" borderId="96" xfId="0" applyFill="1" applyBorder="1" applyAlignment="1">
      <alignment horizontal="left" vertical="top"/>
    </xf>
    <xf numFmtId="0" fontId="0" fillId="47" borderId="95" xfId="0" applyFill="1" applyBorder="1" applyAlignment="1">
      <alignment horizontal="left" vertical="top"/>
    </xf>
    <xf numFmtId="0" fontId="0" fillId="0" borderId="95" xfId="0" applyBorder="1" applyAlignment="1">
      <alignment horizontal="left" vertical="top"/>
    </xf>
    <xf numFmtId="0" fontId="0" fillId="47" borderId="96" xfId="0" applyFont="1" applyFill="1" applyBorder="1" applyAlignment="1">
      <alignment horizontal="left" vertical="top"/>
    </xf>
    <xf numFmtId="0" fontId="0" fillId="47" borderId="95" xfId="0" applyFont="1" applyFill="1" applyBorder="1" applyAlignment="1">
      <alignment horizontal="left" vertical="top"/>
    </xf>
    <xf numFmtId="0" fontId="0" fillId="47" borderId="29" xfId="0" applyFont="1" applyFill="1" applyBorder="1" applyAlignment="1">
      <alignment horizontal="left" vertical="top"/>
    </xf>
    <xf numFmtId="0" fontId="0" fillId="0" borderId="96" xfId="0" applyFont="1" applyFill="1" applyBorder="1" applyAlignment="1">
      <alignment horizontal="left" vertical="top"/>
    </xf>
    <xf numFmtId="0" fontId="0" fillId="0" borderId="95" xfId="0" applyFont="1" applyFill="1" applyBorder="1" applyAlignment="1">
      <alignment horizontal="left" vertical="top"/>
    </xf>
    <xf numFmtId="0" fontId="0" fillId="0" borderId="29" xfId="0" applyFont="1" applyFill="1" applyBorder="1" applyAlignment="1">
      <alignment horizontal="left" vertical="top"/>
    </xf>
    <xf numFmtId="0" fontId="0" fillId="47" borderId="29" xfId="0" applyFill="1" applyBorder="1" applyAlignment="1">
      <alignment horizontal="left" vertical="top"/>
    </xf>
    <xf numFmtId="0" fontId="0" fillId="0" borderId="96" xfId="0" applyFill="1" applyBorder="1" applyAlignment="1">
      <alignment horizontal="left" vertical="top"/>
    </xf>
    <xf numFmtId="0" fontId="0" fillId="0" borderId="95" xfId="0" applyFill="1" applyBorder="1" applyAlignment="1">
      <alignment horizontal="left" vertical="top"/>
    </xf>
    <xf numFmtId="0" fontId="0" fillId="0" borderId="109" xfId="0" applyBorder="1" applyAlignment="1">
      <alignment horizontal="left" vertical="top"/>
    </xf>
    <xf numFmtId="0" fontId="0" fillId="0" borderId="109" xfId="0" applyFill="1" applyBorder="1" applyAlignment="1">
      <alignment horizontal="left" vertical="top"/>
    </xf>
    <xf numFmtId="0" fontId="38" fillId="54" borderId="54" xfId="0" applyFont="1" applyFill="1" applyBorder="1" applyAlignment="1">
      <alignment horizontal="justify" vertical="center" wrapText="1"/>
    </xf>
    <xf numFmtId="0" fontId="38" fillId="54" borderId="58" xfId="0" applyFont="1" applyFill="1" applyBorder="1" applyAlignment="1">
      <alignment horizontal="justify" vertical="center" wrapText="1"/>
    </xf>
    <xf numFmtId="0" fontId="38" fillId="54" borderId="56" xfId="0" applyFont="1" applyFill="1" applyBorder="1" applyAlignment="1">
      <alignment horizontal="center" vertical="top" wrapText="1"/>
    </xf>
    <xf numFmtId="0" fontId="38" fillId="54" borderId="10" xfId="0" applyFont="1" applyFill="1" applyBorder="1" applyAlignment="1">
      <alignment horizontal="center" vertical="top" wrapText="1"/>
    </xf>
    <xf numFmtId="0" fontId="38" fillId="54" borderId="97" xfId="0" applyFont="1" applyFill="1" applyBorder="1" applyAlignment="1">
      <alignment horizontal="center" wrapText="1"/>
    </xf>
    <xf numFmtId="0" fontId="2" fillId="0" borderId="0" xfId="0" applyFont="1" applyAlignment="1">
      <alignment horizontal="left"/>
    </xf>
    <xf numFmtId="0" fontId="20" fillId="46" borderId="96" xfId="0" applyFont="1" applyFill="1" applyBorder="1" applyAlignment="1">
      <alignment horizontal="center" vertical="center"/>
    </xf>
    <xf numFmtId="0" fontId="20" fillId="46" borderId="29" xfId="0" applyFont="1" applyFill="1" applyBorder="1" applyAlignment="1">
      <alignment horizontal="center" vertical="center"/>
    </xf>
    <xf numFmtId="0" fontId="20" fillId="46" borderId="82" xfId="0" applyFont="1" applyFill="1" applyBorder="1" applyAlignment="1">
      <alignment horizontal="center" vertical="center" wrapText="1"/>
    </xf>
    <xf numFmtId="0" fontId="20" fillId="46" borderId="84" xfId="0" applyFont="1" applyFill="1" applyBorder="1" applyAlignment="1">
      <alignment horizontal="center" vertical="center" wrapText="1"/>
    </xf>
    <xf numFmtId="0" fontId="2" fillId="54" borderId="57" xfId="0" applyFont="1" applyFill="1" applyBorder="1" applyAlignment="1">
      <alignment horizontal="center" vertical="center" wrapText="1"/>
    </xf>
    <xf numFmtId="0" fontId="2" fillId="54" borderId="108" xfId="0" applyFont="1" applyFill="1" applyBorder="1" applyAlignment="1">
      <alignment horizontal="center" vertical="center" wrapText="1"/>
    </xf>
    <xf numFmtId="164" fontId="20" fillId="54" borderId="57" xfId="38" applyNumberFormat="1" applyFont="1" applyFill="1" applyBorder="1" applyAlignment="1" applyProtection="1">
      <alignment horizontal="center" vertical="center" wrapText="1"/>
      <protection hidden="1"/>
    </xf>
    <xf numFmtId="164" fontId="20" fillId="54" borderId="108" xfId="38" applyNumberFormat="1" applyFont="1" applyFill="1" applyBorder="1" applyAlignment="1" applyProtection="1">
      <alignment horizontal="center" vertical="center" wrapText="1"/>
      <protection hidden="1"/>
    </xf>
    <xf numFmtId="164" fontId="20" fillId="54" borderId="11" xfId="38" applyNumberFormat="1" applyFont="1" applyFill="1" applyBorder="1" applyAlignment="1" applyProtection="1">
      <alignment horizontal="center" vertical="center" wrapText="1"/>
      <protection hidden="1"/>
    </xf>
    <xf numFmtId="164" fontId="20" fillId="54" borderId="55" xfId="38" applyNumberFormat="1" applyFont="1" applyFill="1" applyBorder="1" applyAlignment="1" applyProtection="1">
      <alignment horizontal="center" vertical="center" wrapText="1"/>
      <protection hidden="1"/>
    </xf>
    <xf numFmtId="164" fontId="20" fillId="54" borderId="56" xfId="38" applyNumberFormat="1" applyFont="1" applyFill="1" applyBorder="1" applyAlignment="1" applyProtection="1">
      <alignment horizontal="center" vertical="center" wrapText="1"/>
      <protection hidden="1"/>
    </xf>
    <xf numFmtId="164" fontId="20" fillId="54" borderId="10" xfId="38" applyNumberFormat="1" applyFont="1" applyFill="1" applyBorder="1" applyAlignment="1" applyProtection="1">
      <alignment horizontal="center" vertical="center" wrapText="1"/>
      <protection hidden="1"/>
    </xf>
    <xf numFmtId="0" fontId="38" fillId="54" borderId="54" xfId="0" applyFont="1" applyFill="1" applyBorder="1" applyAlignment="1">
      <alignment horizontal="center" vertical="center" wrapText="1"/>
    </xf>
    <xf numFmtId="0" fontId="38" fillId="54" borderId="13" xfId="0" applyFont="1" applyFill="1" applyBorder="1" applyAlignment="1">
      <alignment horizontal="center" vertical="center" wrapText="1"/>
    </xf>
    <xf numFmtId="0" fontId="2" fillId="58" borderId="82" xfId="0" applyFont="1" applyFill="1" applyBorder="1" applyAlignment="1">
      <alignment horizontal="center" vertical="center" wrapText="1"/>
    </xf>
    <xf numFmtId="0" fontId="2" fillId="58" borderId="84" xfId="0" applyFont="1" applyFill="1" applyBorder="1" applyAlignment="1">
      <alignment horizontal="center" vertical="center" wrapText="1"/>
    </xf>
    <xf numFmtId="0" fontId="47" fillId="47" borderId="77" xfId="0" applyFont="1" applyFill="1" applyBorder="1" applyAlignment="1">
      <alignment horizontal="left"/>
    </xf>
    <xf numFmtId="14" fontId="2" fillId="48" borderId="82" xfId="0" applyNumberFormat="1" applyFont="1" applyFill="1" applyBorder="1" applyAlignment="1">
      <alignment horizontal="center"/>
    </xf>
    <xf numFmtId="14" fontId="2" fillId="48" borderId="93" xfId="0" applyNumberFormat="1" applyFont="1" applyFill="1" applyBorder="1" applyAlignment="1">
      <alignment horizontal="center"/>
    </xf>
    <xf numFmtId="14" fontId="2" fillId="48" borderId="84" xfId="0" applyNumberFormat="1" applyFont="1" applyFill="1" applyBorder="1" applyAlignment="1">
      <alignment horizontal="center"/>
    </xf>
    <xf numFmtId="0" fontId="48" fillId="47" borderId="96" xfId="0" applyFont="1" applyFill="1" applyBorder="1" applyAlignment="1">
      <alignment horizontal="left"/>
    </xf>
    <xf numFmtId="0" fontId="48" fillId="47" borderId="29" xfId="0" applyFont="1" applyFill="1" applyBorder="1" applyAlignment="1">
      <alignment horizontal="left"/>
    </xf>
    <xf numFmtId="0" fontId="3" fillId="0" borderId="0" xfId="0" applyFont="1" applyAlignment="1">
      <alignment horizontal="left" vertical="center" wrapText="1"/>
    </xf>
    <xf numFmtId="0" fontId="0" fillId="0" borderId="0" xfId="0" applyAlignment="1">
      <alignment horizontal="left" vertical="center" wrapText="1"/>
    </xf>
    <xf numFmtId="0" fontId="47" fillId="47" borderId="82" xfId="0" applyFont="1" applyFill="1" applyBorder="1" applyAlignment="1">
      <alignment horizontal="left"/>
    </xf>
    <xf numFmtId="0" fontId="47" fillId="47" borderId="93" xfId="0" applyFont="1" applyFill="1" applyBorder="1" applyAlignment="1">
      <alignment horizontal="left"/>
    </xf>
    <xf numFmtId="0" fontId="47" fillId="47" borderId="84" xfId="0" applyFont="1" applyFill="1" applyBorder="1" applyAlignment="1">
      <alignment horizontal="left"/>
    </xf>
    <xf numFmtId="179" fontId="50" fillId="46" borderId="96" xfId="0" applyNumberFormat="1" applyFont="1" applyFill="1" applyBorder="1" applyAlignment="1">
      <alignment horizontal="right" vertical="center" wrapText="1"/>
    </xf>
    <xf numFmtId="179" fontId="50" fillId="46" borderId="95" xfId="0" applyNumberFormat="1" applyFont="1" applyFill="1" applyBorder="1" applyAlignment="1">
      <alignment horizontal="right" vertical="center" wrapText="1"/>
    </xf>
    <xf numFmtId="179" fontId="50" fillId="46" borderId="29" xfId="0" applyNumberFormat="1" applyFont="1" applyFill="1" applyBorder="1" applyAlignment="1">
      <alignment horizontal="right" vertical="center" wrapText="1"/>
    </xf>
    <xf numFmtId="0" fontId="2" fillId="47" borderId="96" xfId="0" applyFont="1" applyFill="1" applyBorder="1" applyAlignment="1">
      <alignment horizontal="left"/>
    </xf>
    <xf numFmtId="0" fontId="2" fillId="47" borderId="95" xfId="0" applyFont="1" applyFill="1" applyBorder="1" applyAlignment="1">
      <alignment horizontal="left"/>
    </xf>
    <xf numFmtId="0" fontId="2" fillId="47" borderId="29" xfId="0" applyFont="1" applyFill="1" applyBorder="1" applyAlignment="1">
      <alignment horizontal="left"/>
    </xf>
    <xf numFmtId="0" fontId="0" fillId="0" borderId="82" xfId="0" applyFill="1" applyBorder="1" applyAlignment="1">
      <alignment horizontal="left"/>
    </xf>
    <xf numFmtId="0" fontId="0" fillId="0" borderId="84" xfId="0" applyFill="1" applyBorder="1" applyAlignment="1">
      <alignment horizontal="left"/>
    </xf>
  </cellXfs>
  <cellStyles count="1407">
    <cellStyle name="%" xfId="45"/>
    <cellStyle name="_APPFEE" xfId="46"/>
    <cellStyle name="_Other" xfId="47"/>
    <cellStyle name="=C:\WINNT\SYSTEM32\COMMAND.COM" xfId="48"/>
    <cellStyle name="20% - Accent1 10" xfId="968"/>
    <cellStyle name="20% - Accent1 11" xfId="1085"/>
    <cellStyle name="20% - Accent1 2" xfId="1"/>
    <cellStyle name="20% - Accent1 2 10" xfId="979"/>
    <cellStyle name="20% - Accent1 2 11" xfId="1090"/>
    <cellStyle name="20% - Accent1 2 2" xfId="49"/>
    <cellStyle name="20% - Accent1 2 3" xfId="211"/>
    <cellStyle name="20% - Accent1 2 4" xfId="251"/>
    <cellStyle name="20% - Accent1 2 5" xfId="339"/>
    <cellStyle name="20% - Accent1 2 6" xfId="506"/>
    <cellStyle name="20% - Accent1 2 7" xfId="625"/>
    <cellStyle name="20% - Accent1 2 8" xfId="743"/>
    <cellStyle name="20% - Accent1 2 9" xfId="861"/>
    <cellStyle name="20% - Accent1 3" xfId="162"/>
    <cellStyle name="20% - Accent1 4" xfId="315"/>
    <cellStyle name="20% - Accent1 5" xfId="403"/>
    <cellStyle name="20% - Accent1 6" xfId="471"/>
    <cellStyle name="20% - Accent1 7" xfId="611"/>
    <cellStyle name="20% - Accent1 8" xfId="730"/>
    <cellStyle name="20% - Accent1 9" xfId="848"/>
    <cellStyle name="20% - Accent2 10" xfId="966"/>
    <cellStyle name="20% - Accent2 11" xfId="1083"/>
    <cellStyle name="20% - Accent2 2" xfId="2"/>
    <cellStyle name="20% - Accent2 2 10" xfId="980"/>
    <cellStyle name="20% - Accent2 2 11" xfId="1091"/>
    <cellStyle name="20% - Accent2 2 2" xfId="50"/>
    <cellStyle name="20% - Accent2 2 3" xfId="212"/>
    <cellStyle name="20% - Accent2 2 4" xfId="250"/>
    <cellStyle name="20% - Accent2 2 5" xfId="338"/>
    <cellStyle name="20% - Accent2 2 6" xfId="507"/>
    <cellStyle name="20% - Accent2 2 7" xfId="626"/>
    <cellStyle name="20% - Accent2 2 8" xfId="744"/>
    <cellStyle name="20% - Accent2 2 9" xfId="862"/>
    <cellStyle name="20% - Accent2 3" xfId="163"/>
    <cellStyle name="20% - Accent2 4" xfId="314"/>
    <cellStyle name="20% - Accent2 5" xfId="402"/>
    <cellStyle name="20% - Accent2 6" xfId="470"/>
    <cellStyle name="20% - Accent2 7" xfId="593"/>
    <cellStyle name="20% - Accent2 8" xfId="712"/>
    <cellStyle name="20% - Accent2 9" xfId="830"/>
    <cellStyle name="20% - Accent3 10" xfId="948"/>
    <cellStyle name="20% - Accent3 11" xfId="1065"/>
    <cellStyle name="20% - Accent3 2" xfId="3"/>
    <cellStyle name="20% - Accent3 2 10" xfId="981"/>
    <cellStyle name="20% - Accent3 2 11" xfId="1092"/>
    <cellStyle name="20% - Accent3 2 2" xfId="51"/>
    <cellStyle name="20% - Accent3 2 3" xfId="213"/>
    <cellStyle name="20% - Accent3 2 4" xfId="249"/>
    <cellStyle name="20% - Accent3 2 5" xfId="337"/>
    <cellStyle name="20% - Accent3 2 6" xfId="508"/>
    <cellStyle name="20% - Accent3 2 7" xfId="627"/>
    <cellStyle name="20% - Accent3 2 8" xfId="745"/>
    <cellStyle name="20% - Accent3 2 9" xfId="863"/>
    <cellStyle name="20% - Accent3 3" xfId="164"/>
    <cellStyle name="20% - Accent3 4" xfId="313"/>
    <cellStyle name="20% - Accent3 5" xfId="401"/>
    <cellStyle name="20% - Accent3 6" xfId="469"/>
    <cellStyle name="20% - Accent3 7" xfId="592"/>
    <cellStyle name="20% - Accent3 8" xfId="711"/>
    <cellStyle name="20% - Accent3 9" xfId="829"/>
    <cellStyle name="20% - Accent4 10" xfId="947"/>
    <cellStyle name="20% - Accent4 11" xfId="1064"/>
    <cellStyle name="20% - Accent4 2" xfId="4"/>
    <cellStyle name="20% - Accent4 2 10" xfId="982"/>
    <cellStyle name="20% - Accent4 2 11" xfId="1093"/>
    <cellStyle name="20% - Accent4 2 2" xfId="52"/>
    <cellStyle name="20% - Accent4 2 3" xfId="214"/>
    <cellStyle name="20% - Accent4 2 4" xfId="247"/>
    <cellStyle name="20% - Accent4 2 5" xfId="335"/>
    <cellStyle name="20% - Accent4 2 6" xfId="509"/>
    <cellStyle name="20% - Accent4 2 7" xfId="628"/>
    <cellStyle name="20% - Accent4 2 8" xfId="746"/>
    <cellStyle name="20% - Accent4 2 9" xfId="864"/>
    <cellStyle name="20% - Accent4 3" xfId="165"/>
    <cellStyle name="20% - Accent4 4" xfId="312"/>
    <cellStyle name="20% - Accent4 5" xfId="400"/>
    <cellStyle name="20% - Accent4 6" xfId="459"/>
    <cellStyle name="20% - Accent4 7" xfId="590"/>
    <cellStyle name="20% - Accent4 8" xfId="709"/>
    <cellStyle name="20% - Accent4 9" xfId="827"/>
    <cellStyle name="20% - Accent5 10" xfId="945"/>
    <cellStyle name="20% - Accent5 11" xfId="1062"/>
    <cellStyle name="20% - Accent5 2" xfId="5"/>
    <cellStyle name="20% - Accent5 2 10" xfId="983"/>
    <cellStyle name="20% - Accent5 2 11" xfId="1094"/>
    <cellStyle name="20% - Accent5 2 2" xfId="53"/>
    <cellStyle name="20% - Accent5 2 3" xfId="215"/>
    <cellStyle name="20% - Accent5 2 4" xfId="246"/>
    <cellStyle name="20% - Accent5 2 5" xfId="334"/>
    <cellStyle name="20% - Accent5 2 6" xfId="510"/>
    <cellStyle name="20% - Accent5 2 7" xfId="629"/>
    <cellStyle name="20% - Accent5 2 8" xfId="747"/>
    <cellStyle name="20% - Accent5 2 9" xfId="865"/>
    <cellStyle name="20% - Accent5 3" xfId="166"/>
    <cellStyle name="20% - Accent5 4" xfId="311"/>
    <cellStyle name="20% - Accent5 5" xfId="399"/>
    <cellStyle name="20% - Accent5 6" xfId="358"/>
    <cellStyle name="20% - Accent5 7" xfId="589"/>
    <cellStyle name="20% - Accent5 8" xfId="708"/>
    <cellStyle name="20% - Accent5 9" xfId="826"/>
    <cellStyle name="20% - Accent6 10" xfId="944"/>
    <cellStyle name="20% - Accent6 11" xfId="1061"/>
    <cellStyle name="20% - Accent6 2" xfId="6"/>
    <cellStyle name="20% - Accent6 2 10" xfId="984"/>
    <cellStyle name="20% - Accent6 2 11" xfId="1095"/>
    <cellStyle name="20% - Accent6 2 2" xfId="54"/>
    <cellStyle name="20% - Accent6 2 3" xfId="216"/>
    <cellStyle name="20% - Accent6 2 4" xfId="245"/>
    <cellStyle name="20% - Accent6 2 5" xfId="333"/>
    <cellStyle name="20% - Accent6 2 6" xfId="511"/>
    <cellStyle name="20% - Accent6 2 7" xfId="630"/>
    <cellStyle name="20% - Accent6 2 8" xfId="748"/>
    <cellStyle name="20% - Accent6 2 9" xfId="866"/>
    <cellStyle name="20% - Accent6 3" xfId="167"/>
    <cellStyle name="20% - Accent6 4" xfId="310"/>
    <cellStyle name="20% - Accent6 5" xfId="398"/>
    <cellStyle name="20% - Accent6 6" xfId="365"/>
    <cellStyle name="20% - Accent6 7" xfId="588"/>
    <cellStyle name="20% - Accent6 8" xfId="707"/>
    <cellStyle name="20% - Accent6 9" xfId="825"/>
    <cellStyle name="40% - Accent1 10" xfId="943"/>
    <cellStyle name="40% - Accent1 11" xfId="1060"/>
    <cellStyle name="40% - Accent1 2" xfId="7"/>
    <cellStyle name="40% - Accent1 2 10" xfId="985"/>
    <cellStyle name="40% - Accent1 2 11" xfId="1096"/>
    <cellStyle name="40% - Accent1 2 2" xfId="55"/>
    <cellStyle name="40% - Accent1 2 3" xfId="217"/>
    <cellStyle name="40% - Accent1 2 4" xfId="243"/>
    <cellStyle name="40% - Accent1 2 5" xfId="331"/>
    <cellStyle name="40% - Accent1 2 6" xfId="512"/>
    <cellStyle name="40% - Accent1 2 7" xfId="631"/>
    <cellStyle name="40% - Accent1 2 8" xfId="749"/>
    <cellStyle name="40% - Accent1 2 9" xfId="867"/>
    <cellStyle name="40% - Accent1 3" xfId="168"/>
    <cellStyle name="40% - Accent1 4" xfId="309"/>
    <cellStyle name="40% - Accent1 5" xfId="397"/>
    <cellStyle name="40% - Accent1 6" xfId="451"/>
    <cellStyle name="40% - Accent1 7" xfId="578"/>
    <cellStyle name="40% - Accent1 8" xfId="697"/>
    <cellStyle name="40% - Accent1 9" xfId="815"/>
    <cellStyle name="40% - Accent2 10" xfId="933"/>
    <cellStyle name="40% - Accent2 11" xfId="1050"/>
    <cellStyle name="40% - Accent2 2" xfId="8"/>
    <cellStyle name="40% - Accent2 2 10" xfId="986"/>
    <cellStyle name="40% - Accent2 2 11" xfId="1097"/>
    <cellStyle name="40% - Accent2 2 2" xfId="56"/>
    <cellStyle name="40% - Accent2 2 3" xfId="218"/>
    <cellStyle name="40% - Accent2 2 4" xfId="242"/>
    <cellStyle name="40% - Accent2 2 5" xfId="330"/>
    <cellStyle name="40% - Accent2 2 6" xfId="513"/>
    <cellStyle name="40% - Accent2 2 7" xfId="632"/>
    <cellStyle name="40% - Accent2 2 8" xfId="750"/>
    <cellStyle name="40% - Accent2 2 9" xfId="868"/>
    <cellStyle name="40% - Accent2 3" xfId="169"/>
    <cellStyle name="40% - Accent2 4" xfId="308"/>
    <cellStyle name="40% - Accent2 5" xfId="396"/>
    <cellStyle name="40% - Accent2 6" xfId="450"/>
    <cellStyle name="40% - Accent2 7" xfId="501"/>
    <cellStyle name="40% - Accent2 8" xfId="620"/>
    <cellStyle name="40% - Accent2 9" xfId="738"/>
    <cellStyle name="40% - Accent3 10" xfId="856"/>
    <cellStyle name="40% - Accent3 11" xfId="974"/>
    <cellStyle name="40% - Accent3 2" xfId="9"/>
    <cellStyle name="40% - Accent3 2 10" xfId="987"/>
    <cellStyle name="40% - Accent3 2 11" xfId="1098"/>
    <cellStyle name="40% - Accent3 2 2" xfId="57"/>
    <cellStyle name="40% - Accent3 2 3" xfId="219"/>
    <cellStyle name="40% - Accent3 2 4" xfId="241"/>
    <cellStyle name="40% - Accent3 2 5" xfId="329"/>
    <cellStyle name="40% - Accent3 2 6" xfId="514"/>
    <cellStyle name="40% - Accent3 2 7" xfId="633"/>
    <cellStyle name="40% - Accent3 2 8" xfId="751"/>
    <cellStyle name="40% - Accent3 2 9" xfId="869"/>
    <cellStyle name="40% - Accent3 3" xfId="170"/>
    <cellStyle name="40% - Accent3 4" xfId="307"/>
    <cellStyle name="40% - Accent3 5" xfId="395"/>
    <cellStyle name="40% - Accent3 6" xfId="359"/>
    <cellStyle name="40% - Accent3 7" xfId="347"/>
    <cellStyle name="40% - Accent3 8" xfId="524"/>
    <cellStyle name="40% - Accent3 9" xfId="643"/>
    <cellStyle name="40% - Accent4 10" xfId="761"/>
    <cellStyle name="40% - Accent4 11" xfId="880"/>
    <cellStyle name="40% - Accent4 2" xfId="10"/>
    <cellStyle name="40% - Accent4 2 10" xfId="988"/>
    <cellStyle name="40% - Accent4 2 11" xfId="1099"/>
    <cellStyle name="40% - Accent4 2 2" xfId="58"/>
    <cellStyle name="40% - Accent4 2 3" xfId="220"/>
    <cellStyle name="40% - Accent4 2 4" xfId="239"/>
    <cellStyle name="40% - Accent4 2 5" xfId="327"/>
    <cellStyle name="40% - Accent4 2 6" xfId="515"/>
    <cellStyle name="40% - Accent4 2 7" xfId="634"/>
    <cellStyle name="40% - Accent4 2 8" xfId="752"/>
    <cellStyle name="40% - Accent4 2 9" xfId="870"/>
    <cellStyle name="40% - Accent4 3" xfId="171"/>
    <cellStyle name="40% - Accent4 4" xfId="306"/>
    <cellStyle name="40% - Accent4 5" xfId="394"/>
    <cellStyle name="40% - Accent4 6" xfId="449"/>
    <cellStyle name="40% - Accent4 7" xfId="570"/>
    <cellStyle name="40% - Accent4 8" xfId="689"/>
    <cellStyle name="40% - Accent4 9" xfId="807"/>
    <cellStyle name="40% - Accent5 10" xfId="925"/>
    <cellStyle name="40% - Accent5 11" xfId="1042"/>
    <cellStyle name="40% - Accent5 2" xfId="11"/>
    <cellStyle name="40% - Accent5 2 10" xfId="989"/>
    <cellStyle name="40% - Accent5 2 11" xfId="1100"/>
    <cellStyle name="40% - Accent5 2 2" xfId="59"/>
    <cellStyle name="40% - Accent5 2 3" xfId="221"/>
    <cellStyle name="40% - Accent5 2 4" xfId="238"/>
    <cellStyle name="40% - Accent5 2 5" xfId="326"/>
    <cellStyle name="40% - Accent5 2 6" xfId="516"/>
    <cellStyle name="40% - Accent5 2 7" xfId="635"/>
    <cellStyle name="40% - Accent5 2 8" xfId="753"/>
    <cellStyle name="40% - Accent5 2 9" xfId="871"/>
    <cellStyle name="40% - Accent5 3" xfId="172"/>
    <cellStyle name="40% - Accent5 4" xfId="304"/>
    <cellStyle name="40% - Accent5 5" xfId="392"/>
    <cellStyle name="40% - Accent5 6" xfId="448"/>
    <cellStyle name="40% - Accent5 7" xfId="569"/>
    <cellStyle name="40% - Accent5 8" xfId="688"/>
    <cellStyle name="40% - Accent5 9" xfId="806"/>
    <cellStyle name="40% - Accent6 10" xfId="924"/>
    <cellStyle name="40% - Accent6 11" xfId="1041"/>
    <cellStyle name="40% - Accent6 2" xfId="12"/>
    <cellStyle name="40% - Accent6 2 10" xfId="990"/>
    <cellStyle name="40% - Accent6 2 11" xfId="1101"/>
    <cellStyle name="40% - Accent6 2 2" xfId="60"/>
    <cellStyle name="40% - Accent6 2 3" xfId="222"/>
    <cellStyle name="40% - Accent6 2 4" xfId="237"/>
    <cellStyle name="40% - Accent6 2 5" xfId="325"/>
    <cellStyle name="40% - Accent6 2 6" xfId="517"/>
    <cellStyle name="40% - Accent6 2 7" xfId="636"/>
    <cellStyle name="40% - Accent6 2 8" xfId="754"/>
    <cellStyle name="40% - Accent6 2 9" xfId="872"/>
    <cellStyle name="40% - Accent6 3" xfId="173"/>
    <cellStyle name="40% - Accent6 4" xfId="303"/>
    <cellStyle name="40% - Accent6 5" xfId="391"/>
    <cellStyle name="40% - Accent6 6" xfId="447"/>
    <cellStyle name="40% - Accent6 7" xfId="500"/>
    <cellStyle name="40% - Accent6 8" xfId="619"/>
    <cellStyle name="40% - Accent6 9" xfId="737"/>
    <cellStyle name="60% - Accent1 10" xfId="855"/>
    <cellStyle name="60% - Accent1 11" xfId="973"/>
    <cellStyle name="60% - Accent1 2" xfId="13"/>
    <cellStyle name="60% - Accent1 2 10" xfId="991"/>
    <cellStyle name="60% - Accent1 2 11" xfId="1102"/>
    <cellStyle name="60% - Accent1 2 2" xfId="61"/>
    <cellStyle name="60% - Accent1 2 3" xfId="223"/>
    <cellStyle name="60% - Accent1 2 4" xfId="235"/>
    <cellStyle name="60% - Accent1 2 5" xfId="323"/>
    <cellStyle name="60% - Accent1 2 6" xfId="518"/>
    <cellStyle name="60% - Accent1 2 7" xfId="637"/>
    <cellStyle name="60% - Accent1 2 8" xfId="755"/>
    <cellStyle name="60% - Accent1 2 9" xfId="873"/>
    <cellStyle name="60% - Accent1 3" xfId="174"/>
    <cellStyle name="60% - Accent1 4" xfId="302"/>
    <cellStyle name="60% - Accent1 5" xfId="390"/>
    <cellStyle name="60% - Accent1 6" xfId="446"/>
    <cellStyle name="60% - Accent1 7" xfId="568"/>
    <cellStyle name="60% - Accent1 8" xfId="687"/>
    <cellStyle name="60% - Accent1 9" xfId="805"/>
    <cellStyle name="60% - Accent2 10" xfId="923"/>
    <cellStyle name="60% - Accent2 11" xfId="1040"/>
    <cellStyle name="60% - Accent2 2" xfId="14"/>
    <cellStyle name="60% - Accent2 2 10" xfId="992"/>
    <cellStyle name="60% - Accent2 2 11" xfId="1103"/>
    <cellStyle name="60% - Accent2 2 2" xfId="62"/>
    <cellStyle name="60% - Accent2 2 3" xfId="224"/>
    <cellStyle name="60% - Accent2 2 4" xfId="234"/>
    <cellStyle name="60% - Accent2 2 5" xfId="322"/>
    <cellStyle name="60% - Accent2 2 6" xfId="519"/>
    <cellStyle name="60% - Accent2 2 7" xfId="638"/>
    <cellStyle name="60% - Accent2 2 8" xfId="756"/>
    <cellStyle name="60% - Accent2 2 9" xfId="874"/>
    <cellStyle name="60% - Accent2 3" xfId="175"/>
    <cellStyle name="60% - Accent2 4" xfId="301"/>
    <cellStyle name="60% - Accent2 5" xfId="389"/>
    <cellStyle name="60% - Accent2 6" xfId="436"/>
    <cellStyle name="60% - Accent2 7" xfId="567"/>
    <cellStyle name="60% - Accent2 8" xfId="686"/>
    <cellStyle name="60% - Accent2 9" xfId="804"/>
    <cellStyle name="60% - Accent3 10" xfId="922"/>
    <cellStyle name="60% - Accent3 11" xfId="1039"/>
    <cellStyle name="60% - Accent3 2" xfId="15"/>
    <cellStyle name="60% - Accent3 2 10" xfId="993"/>
    <cellStyle name="60% - Accent3 2 11" xfId="1104"/>
    <cellStyle name="60% - Accent3 2 2" xfId="63"/>
    <cellStyle name="60% - Accent3 2 3" xfId="225"/>
    <cellStyle name="60% - Accent3 2 4" xfId="233"/>
    <cellStyle name="60% - Accent3 2 5" xfId="321"/>
    <cellStyle name="60% - Accent3 2 6" xfId="520"/>
    <cellStyle name="60% - Accent3 2 7" xfId="639"/>
    <cellStyle name="60% - Accent3 2 8" xfId="757"/>
    <cellStyle name="60% - Accent3 2 9" xfId="875"/>
    <cellStyle name="60% - Accent3 3" xfId="176"/>
    <cellStyle name="60% - Accent3 4" xfId="300"/>
    <cellStyle name="60% - Accent3 5" xfId="388"/>
    <cellStyle name="60% - Accent3 6" xfId="435"/>
    <cellStyle name="60% - Accent3 7" xfId="566"/>
    <cellStyle name="60% - Accent3 8" xfId="685"/>
    <cellStyle name="60% - Accent3 9" xfId="803"/>
    <cellStyle name="60% - Accent4 10" xfId="921"/>
    <cellStyle name="60% - Accent4 11" xfId="1038"/>
    <cellStyle name="60% - Accent4 2" xfId="16"/>
    <cellStyle name="60% - Accent4 2 10" xfId="994"/>
    <cellStyle name="60% - Accent4 2 11" xfId="1105"/>
    <cellStyle name="60% - Accent4 2 2" xfId="64"/>
    <cellStyle name="60% - Accent4 2 3" xfId="226"/>
    <cellStyle name="60% - Accent4 2 4" xfId="231"/>
    <cellStyle name="60% - Accent4 2 5" xfId="208"/>
    <cellStyle name="60% - Accent4 2 6" xfId="521"/>
    <cellStyle name="60% - Accent4 2 7" xfId="640"/>
    <cellStyle name="60% - Accent4 2 8" xfId="758"/>
    <cellStyle name="60% - Accent4 2 9" xfId="876"/>
    <cellStyle name="60% - Accent4 3" xfId="177"/>
    <cellStyle name="60% - Accent4 4" xfId="299"/>
    <cellStyle name="60% - Accent4 5" xfId="387"/>
    <cellStyle name="60% - Accent4 6" xfId="434"/>
    <cellStyle name="60% - Accent4 7" xfId="565"/>
    <cellStyle name="60% - Accent4 8" xfId="684"/>
    <cellStyle name="60% - Accent4 9" xfId="802"/>
    <cellStyle name="60% - Accent5 10" xfId="920"/>
    <cellStyle name="60% - Accent5 11" xfId="1037"/>
    <cellStyle name="60% - Accent5 2" xfId="17"/>
    <cellStyle name="60% - Accent5 2 10" xfId="995"/>
    <cellStyle name="60% - Accent5 2 11" xfId="1106"/>
    <cellStyle name="60% - Accent5 2 2" xfId="65"/>
    <cellStyle name="60% - Accent5 2 3" xfId="227"/>
    <cellStyle name="60% - Accent5 2 4" xfId="230"/>
    <cellStyle name="60% - Accent5 2 5" xfId="209"/>
    <cellStyle name="60% - Accent5 2 6" xfId="522"/>
    <cellStyle name="60% - Accent5 2 7" xfId="641"/>
    <cellStyle name="60% - Accent5 2 8" xfId="759"/>
    <cellStyle name="60% - Accent5 2 9" xfId="877"/>
    <cellStyle name="60% - Accent5 3" xfId="178"/>
    <cellStyle name="60% - Accent5 4" xfId="298"/>
    <cellStyle name="60% - Accent5 5" xfId="386"/>
    <cellStyle name="60% - Accent5 6" xfId="433"/>
    <cellStyle name="60% - Accent5 7" xfId="555"/>
    <cellStyle name="60% - Accent5 8" xfId="674"/>
    <cellStyle name="60% - Accent5 9" xfId="792"/>
    <cellStyle name="60% - Accent6 10" xfId="910"/>
    <cellStyle name="60% - Accent6 11" xfId="1027"/>
    <cellStyle name="60% - Accent6 2" xfId="18"/>
    <cellStyle name="60% - Accent6 2 10" xfId="996"/>
    <cellStyle name="60% - Accent6 2 11" xfId="1107"/>
    <cellStyle name="60% - Accent6 2 2" xfId="66"/>
    <cellStyle name="60% - Accent6 2 3" xfId="228"/>
    <cellStyle name="60% - Accent6 2 4" xfId="229"/>
    <cellStyle name="60% - Accent6 2 5" xfId="210"/>
    <cellStyle name="60% - Accent6 2 6" xfId="523"/>
    <cellStyle name="60% - Accent6 2 7" xfId="642"/>
    <cellStyle name="60% - Accent6 2 8" xfId="760"/>
    <cellStyle name="60% - Accent6 2 9" xfId="878"/>
    <cellStyle name="60% - Accent6 3" xfId="179"/>
    <cellStyle name="60% - Accent6 4" xfId="297"/>
    <cellStyle name="60% - Accent6 5" xfId="385"/>
    <cellStyle name="60% - Accent6 6" xfId="427"/>
    <cellStyle name="60% - Accent6 7" xfId="554"/>
    <cellStyle name="60% - Accent6 8" xfId="673"/>
    <cellStyle name="60% - Accent6 9" xfId="791"/>
    <cellStyle name="Accent1 - 20%" xfId="67"/>
    <cellStyle name="Accent1 - 40%" xfId="68"/>
    <cellStyle name="Accent1 - 60%" xfId="69"/>
    <cellStyle name="Accent1 10" xfId="909"/>
    <cellStyle name="Accent1 11" xfId="1026"/>
    <cellStyle name="Accent1 12" xfId="1184"/>
    <cellStyle name="Accent1 13" xfId="1193"/>
    <cellStyle name="Accent1 14" xfId="1261"/>
    <cellStyle name="Accent1 15" xfId="1202"/>
    <cellStyle name="Accent1 2" xfId="19"/>
    <cellStyle name="Accent1 2 10" xfId="999"/>
    <cellStyle name="Accent1 2 11" xfId="1108"/>
    <cellStyle name="Accent1 2 2" xfId="70"/>
    <cellStyle name="Accent1 2 3" xfId="232"/>
    <cellStyle name="Accent1 2 4" xfId="207"/>
    <cellStyle name="Accent1 2 5" xfId="260"/>
    <cellStyle name="Accent1 2 6" xfId="527"/>
    <cellStyle name="Accent1 2 7" xfId="646"/>
    <cellStyle name="Accent1 2 8" xfId="764"/>
    <cellStyle name="Accent1 2 9" xfId="882"/>
    <cellStyle name="Accent1 3" xfId="180"/>
    <cellStyle name="Accent1 4" xfId="296"/>
    <cellStyle name="Accent1 5" xfId="384"/>
    <cellStyle name="Accent1 6" xfId="426"/>
    <cellStyle name="Accent1 7" xfId="553"/>
    <cellStyle name="Accent1 8" xfId="672"/>
    <cellStyle name="Accent1 9" xfId="790"/>
    <cellStyle name="Accent2 - 20%" xfId="71"/>
    <cellStyle name="Accent2 - 40%" xfId="72"/>
    <cellStyle name="Accent2 - 60%" xfId="73"/>
    <cellStyle name="Accent2 10" xfId="908"/>
    <cellStyle name="Accent2 11" xfId="1025"/>
    <cellStyle name="Accent2 12" xfId="1185"/>
    <cellStyle name="Accent2 13" xfId="1190"/>
    <cellStyle name="Accent2 14" xfId="1260"/>
    <cellStyle name="Accent2 15" xfId="1201"/>
    <cellStyle name="Accent2 2" xfId="20"/>
    <cellStyle name="Accent2 2 10" xfId="1003"/>
    <cellStyle name="Accent2 2 11" xfId="1109"/>
    <cellStyle name="Accent2 2 2" xfId="74"/>
    <cellStyle name="Accent2 2 3" xfId="236"/>
    <cellStyle name="Accent2 2 4" xfId="324"/>
    <cellStyle name="Accent2 2 5" xfId="412"/>
    <cellStyle name="Accent2 2 6" xfId="531"/>
    <cellStyle name="Accent2 2 7" xfId="650"/>
    <cellStyle name="Accent2 2 8" xfId="768"/>
    <cellStyle name="Accent2 2 9" xfId="886"/>
    <cellStyle name="Accent2 3" xfId="181"/>
    <cellStyle name="Accent2 4" xfId="295"/>
    <cellStyle name="Accent2 5" xfId="383"/>
    <cellStyle name="Accent2 6" xfId="425"/>
    <cellStyle name="Accent2 7" xfId="552"/>
    <cellStyle name="Accent2 8" xfId="671"/>
    <cellStyle name="Accent2 9" xfId="789"/>
    <cellStyle name="Accent3 - 20%" xfId="75"/>
    <cellStyle name="Accent3 - 40%" xfId="76"/>
    <cellStyle name="Accent3 - 60%" xfId="77"/>
    <cellStyle name="Accent3 10" xfId="907"/>
    <cellStyle name="Accent3 11" xfId="1024"/>
    <cellStyle name="Accent3 12" xfId="1186"/>
    <cellStyle name="Accent3 13" xfId="1183"/>
    <cellStyle name="Accent3 14" xfId="1259"/>
    <cellStyle name="Accent3 15" xfId="1199"/>
    <cellStyle name="Accent3 2" xfId="21"/>
    <cellStyle name="Accent3 2 10" xfId="1007"/>
    <cellStyle name="Accent3 2 11" xfId="1110"/>
    <cellStyle name="Accent3 2 2" xfId="78"/>
    <cellStyle name="Accent3 2 3" xfId="240"/>
    <cellStyle name="Accent3 2 4" xfId="328"/>
    <cellStyle name="Accent3 2 5" xfId="416"/>
    <cellStyle name="Accent3 2 6" xfId="535"/>
    <cellStyle name="Accent3 2 7" xfId="654"/>
    <cellStyle name="Accent3 2 8" xfId="772"/>
    <cellStyle name="Accent3 2 9" xfId="890"/>
    <cellStyle name="Accent3 3" xfId="182"/>
    <cellStyle name="Accent3 4" xfId="294"/>
    <cellStyle name="Accent3 5" xfId="382"/>
    <cellStyle name="Accent3 6" xfId="423"/>
    <cellStyle name="Accent3 7" xfId="546"/>
    <cellStyle name="Accent3 8" xfId="665"/>
    <cellStyle name="Accent3 9" xfId="783"/>
    <cellStyle name="Accent4 - 20%" xfId="79"/>
    <cellStyle name="Accent4 - 40%" xfId="80"/>
    <cellStyle name="Accent4 - 60%" xfId="81"/>
    <cellStyle name="Accent4 10" xfId="901"/>
    <cellStyle name="Accent4 11" xfId="1018"/>
    <cellStyle name="Accent4 12" xfId="1187"/>
    <cellStyle name="Accent4 13" xfId="1182"/>
    <cellStyle name="Accent4 14" xfId="1258"/>
    <cellStyle name="Accent4 15" xfId="1198"/>
    <cellStyle name="Accent4 2" xfId="22"/>
    <cellStyle name="Accent4 2 10" xfId="1011"/>
    <cellStyle name="Accent4 2 11" xfId="1111"/>
    <cellStyle name="Accent4 2 2" xfId="82"/>
    <cellStyle name="Accent4 2 3" xfId="244"/>
    <cellStyle name="Accent4 2 4" xfId="332"/>
    <cellStyle name="Accent4 2 5" xfId="420"/>
    <cellStyle name="Accent4 2 6" xfId="539"/>
    <cellStyle name="Accent4 2 7" xfId="658"/>
    <cellStyle name="Accent4 2 8" xfId="776"/>
    <cellStyle name="Accent4 2 9" xfId="894"/>
    <cellStyle name="Accent4 3" xfId="183"/>
    <cellStyle name="Accent4 4" xfId="293"/>
    <cellStyle name="Accent4 5" xfId="381"/>
    <cellStyle name="Accent4 6" xfId="422"/>
    <cellStyle name="Accent4 7" xfId="545"/>
    <cellStyle name="Accent4 8" xfId="664"/>
    <cellStyle name="Accent4 9" xfId="782"/>
    <cellStyle name="Accent5 - 20%" xfId="83"/>
    <cellStyle name="Accent5 - 40%" xfId="84"/>
    <cellStyle name="Accent5 - 60%" xfId="85"/>
    <cellStyle name="Accent5 10" xfId="900"/>
    <cellStyle name="Accent5 11" xfId="1017"/>
    <cellStyle name="Accent5 12" xfId="1188"/>
    <cellStyle name="Accent5 13" xfId="1181"/>
    <cellStyle name="Accent5 14" xfId="1257"/>
    <cellStyle name="Accent5 15" xfId="1197"/>
    <cellStyle name="Accent5 2" xfId="23"/>
    <cellStyle name="Accent5 2 10" xfId="1015"/>
    <cellStyle name="Accent5 2 11" xfId="1112"/>
    <cellStyle name="Accent5 2 2" xfId="86"/>
    <cellStyle name="Accent5 2 3" xfId="248"/>
    <cellStyle name="Accent5 2 4" xfId="336"/>
    <cellStyle name="Accent5 2 5" xfId="424"/>
    <cellStyle name="Accent5 2 6" xfId="543"/>
    <cellStyle name="Accent5 2 7" xfId="662"/>
    <cellStyle name="Accent5 2 8" xfId="780"/>
    <cellStyle name="Accent5 2 9" xfId="898"/>
    <cellStyle name="Accent5 3" xfId="184"/>
    <cellStyle name="Accent5 4" xfId="292"/>
    <cellStyle name="Accent5 5" xfId="380"/>
    <cellStyle name="Accent5 6" xfId="421"/>
    <cellStyle name="Accent5 7" xfId="544"/>
    <cellStyle name="Accent5 8" xfId="663"/>
    <cellStyle name="Accent5 9" xfId="781"/>
    <cellStyle name="Accent6 - 20%" xfId="87"/>
    <cellStyle name="Accent6 - 40%" xfId="88"/>
    <cellStyle name="Accent6 - 60%" xfId="89"/>
    <cellStyle name="Accent6 10" xfId="899"/>
    <cellStyle name="Accent6 11" xfId="1016"/>
    <cellStyle name="Accent6 12" xfId="1189"/>
    <cellStyle name="Accent6 13" xfId="1180"/>
    <cellStyle name="Accent6 14" xfId="1256"/>
    <cellStyle name="Accent6 15" xfId="1179"/>
    <cellStyle name="Accent6 2" xfId="24"/>
    <cellStyle name="Accent6 2 10" xfId="1019"/>
    <cellStyle name="Accent6 2 11" xfId="1113"/>
    <cellStyle name="Accent6 2 2" xfId="90"/>
    <cellStyle name="Accent6 2 3" xfId="252"/>
    <cellStyle name="Accent6 2 4" xfId="340"/>
    <cellStyle name="Accent6 2 5" xfId="428"/>
    <cellStyle name="Accent6 2 6" xfId="547"/>
    <cellStyle name="Accent6 2 7" xfId="666"/>
    <cellStyle name="Accent6 2 8" xfId="784"/>
    <cellStyle name="Accent6 2 9" xfId="902"/>
    <cellStyle name="Accent6 3" xfId="185"/>
    <cellStyle name="Accent6 4" xfId="291"/>
    <cellStyle name="Accent6 5" xfId="379"/>
    <cellStyle name="Accent6 6" xfId="419"/>
    <cellStyle name="Accent6 7" xfId="542"/>
    <cellStyle name="Accent6 8" xfId="661"/>
    <cellStyle name="Accent6 9" xfId="779"/>
    <cellStyle name="Bad 10" xfId="897"/>
    <cellStyle name="Bad 11" xfId="1014"/>
    <cellStyle name="Bad 2" xfId="25"/>
    <cellStyle name="Bad 2 10" xfId="1020"/>
    <cellStyle name="Bad 2 11" xfId="1114"/>
    <cellStyle name="Bad 2 2" xfId="91"/>
    <cellStyle name="Bad 2 3" xfId="253"/>
    <cellStyle name="Bad 2 4" xfId="341"/>
    <cellStyle name="Bad 2 5" xfId="429"/>
    <cellStyle name="Bad 2 6" xfId="548"/>
    <cellStyle name="Bad 2 7" xfId="667"/>
    <cellStyle name="Bad 2 8" xfId="785"/>
    <cellStyle name="Bad 2 9" xfId="903"/>
    <cellStyle name="Bad 3" xfId="186"/>
    <cellStyle name="Bad 4" xfId="290"/>
    <cellStyle name="Bad 5" xfId="378"/>
    <cellStyle name="Bad 6" xfId="418"/>
    <cellStyle name="Bad 7" xfId="541"/>
    <cellStyle name="Bad 8" xfId="660"/>
    <cellStyle name="Bad 9" xfId="778"/>
    <cellStyle name="Calculation 10" xfId="896"/>
    <cellStyle name="Calculation 11" xfId="1013"/>
    <cellStyle name="Calculation 12" xfId="1191"/>
    <cellStyle name="Calculation 2" xfId="26"/>
    <cellStyle name="Calculation 2 10" xfId="1021"/>
    <cellStyle name="Calculation 2 11" xfId="1115"/>
    <cellStyle name="Calculation 2 12" xfId="1262"/>
    <cellStyle name="Calculation 2 2" xfId="92"/>
    <cellStyle name="Calculation 2 3" xfId="254"/>
    <cellStyle name="Calculation 2 4" xfId="342"/>
    <cellStyle name="Calculation 2 5" xfId="430"/>
    <cellStyle name="Calculation 2 6" xfId="549"/>
    <cellStyle name="Calculation 2 7" xfId="668"/>
    <cellStyle name="Calculation 2 8" xfId="786"/>
    <cellStyle name="Calculation 2 9" xfId="904"/>
    <cellStyle name="Calculation 3" xfId="187"/>
    <cellStyle name="Calculation 4" xfId="289"/>
    <cellStyle name="Calculation 5" xfId="377"/>
    <cellStyle name="Calculation 6" xfId="417"/>
    <cellStyle name="Calculation 7" xfId="540"/>
    <cellStyle name="Calculation 8" xfId="659"/>
    <cellStyle name="Calculation 9" xfId="777"/>
    <cellStyle name="cells" xfId="1192"/>
    <cellStyle name="Check Cell 10" xfId="895"/>
    <cellStyle name="Check Cell 11" xfId="1012"/>
    <cellStyle name="Check Cell 2" xfId="27"/>
    <cellStyle name="Check Cell 2 10" xfId="1022"/>
    <cellStyle name="Check Cell 2 11" xfId="1116"/>
    <cellStyle name="Check Cell 2 2" xfId="93"/>
    <cellStyle name="Check Cell 2 3" xfId="255"/>
    <cellStyle name="Check Cell 2 4" xfId="343"/>
    <cellStyle name="Check Cell 2 5" xfId="431"/>
    <cellStyle name="Check Cell 2 6" xfId="550"/>
    <cellStyle name="Check Cell 2 7" xfId="669"/>
    <cellStyle name="Check Cell 2 8" xfId="787"/>
    <cellStyle name="Check Cell 2 9" xfId="905"/>
    <cellStyle name="Check Cell 3" xfId="188"/>
    <cellStyle name="Check Cell 4" xfId="288"/>
    <cellStyle name="Check Cell 5" xfId="376"/>
    <cellStyle name="Check Cell 6" xfId="415"/>
    <cellStyle name="Check Cell 7" xfId="538"/>
    <cellStyle name="Check Cell 8" xfId="657"/>
    <cellStyle name="Check Cell 9" xfId="775"/>
    <cellStyle name="column field" xfId="1194"/>
    <cellStyle name="column field 2" xfId="1263"/>
    <cellStyle name="Comma" xfId="1166" builtinId="3"/>
    <cellStyle name="Comma 2" xfId="1169"/>
    <cellStyle name="Comma 2 10" xfId="1023"/>
    <cellStyle name="Comma 2 11" xfId="1117"/>
    <cellStyle name="Comma 2 12" xfId="1196"/>
    <cellStyle name="Comma 2 2" xfId="94"/>
    <cellStyle name="Comma 2 3" xfId="256"/>
    <cellStyle name="Comma 2 4" xfId="344"/>
    <cellStyle name="Comma 2 5" xfId="432"/>
    <cellStyle name="Comma 2 6" xfId="551"/>
    <cellStyle name="Comma 2 7" xfId="670"/>
    <cellStyle name="Comma 2 8" xfId="788"/>
    <cellStyle name="Comma 2 9" xfId="906"/>
    <cellStyle name="Comma 3" xfId="1170"/>
    <cellStyle name="Comma 4" xfId="1171"/>
    <cellStyle name="Comma 4 2" xfId="1200"/>
    <cellStyle name="Comma 5" xfId="1195"/>
    <cellStyle name="Comma 5 2" xfId="1265"/>
    <cellStyle name="Comma 5 3" xfId="1264"/>
    <cellStyle name="Comma 6" xfId="1266"/>
    <cellStyle name="Comma 7" xfId="1267"/>
    <cellStyle name="Comma 8" xfId="1268"/>
    <cellStyle name="Currency" xfId="1167" builtinId="4"/>
    <cellStyle name="Currency 2" xfId="95"/>
    <cellStyle name="Currency 3" xfId="1172"/>
    <cellStyle name="Currency 3 2" xfId="1269"/>
    <cellStyle name="Currency 4" xfId="1270"/>
    <cellStyle name="Emphasis 1" xfId="96"/>
    <cellStyle name="Emphasis 2" xfId="97"/>
    <cellStyle name="Emphasis 3" xfId="98"/>
    <cellStyle name="Explanatory Text 10" xfId="893"/>
    <cellStyle name="Explanatory Text 11" xfId="1010"/>
    <cellStyle name="Explanatory Text 2" xfId="28"/>
    <cellStyle name="Explanatory Text 2 10" xfId="1028"/>
    <cellStyle name="Explanatory Text 2 11" xfId="1118"/>
    <cellStyle name="Explanatory Text 2 2" xfId="99"/>
    <cellStyle name="Explanatory Text 2 3" xfId="261"/>
    <cellStyle name="Explanatory Text 2 4" xfId="349"/>
    <cellStyle name="Explanatory Text 2 5" xfId="437"/>
    <cellStyle name="Explanatory Text 2 6" xfId="556"/>
    <cellStyle name="Explanatory Text 2 7" xfId="675"/>
    <cellStyle name="Explanatory Text 2 8" xfId="793"/>
    <cellStyle name="Explanatory Text 2 9" xfId="911"/>
    <cellStyle name="Explanatory Text 3" xfId="189"/>
    <cellStyle name="Explanatory Text 4" xfId="287"/>
    <cellStyle name="Explanatory Text 5" xfId="375"/>
    <cellStyle name="Explanatory Text 6" xfId="414"/>
    <cellStyle name="Explanatory Text 7" xfId="537"/>
    <cellStyle name="Explanatory Text 8" xfId="656"/>
    <cellStyle name="Explanatory Text 9" xfId="774"/>
    <cellStyle name="Good 10" xfId="892"/>
    <cellStyle name="Good 11" xfId="1009"/>
    <cellStyle name="Good 2" xfId="29"/>
    <cellStyle name="Good 2 10" xfId="1029"/>
    <cellStyle name="Good 2 11" xfId="1119"/>
    <cellStyle name="Good 2 2" xfId="100"/>
    <cellStyle name="Good 2 3" xfId="262"/>
    <cellStyle name="Good 2 4" xfId="350"/>
    <cellStyle name="Good 2 5" xfId="438"/>
    <cellStyle name="Good 2 6" xfId="557"/>
    <cellStyle name="Good 2 7" xfId="676"/>
    <cellStyle name="Good 2 8" xfId="794"/>
    <cellStyle name="Good 2 9" xfId="912"/>
    <cellStyle name="Good 3" xfId="190"/>
    <cellStyle name="Good 4" xfId="286"/>
    <cellStyle name="Good 5" xfId="374"/>
    <cellStyle name="Good 6" xfId="413"/>
    <cellStyle name="Good 7" xfId="536"/>
    <cellStyle name="Good 8" xfId="655"/>
    <cellStyle name="Good 9" xfId="773"/>
    <cellStyle name="Heading 1 10" xfId="891"/>
    <cellStyle name="Heading 1 11" xfId="1008"/>
    <cellStyle name="Heading 1 2" xfId="30"/>
    <cellStyle name="Heading 1 2 10" xfId="1030"/>
    <cellStyle name="Heading 1 2 11" xfId="1120"/>
    <cellStyle name="Heading 1 2 2" xfId="101"/>
    <cellStyle name="Heading 1 2 3" xfId="263"/>
    <cellStyle name="Heading 1 2 4" xfId="351"/>
    <cellStyle name="Heading 1 2 5" xfId="439"/>
    <cellStyle name="Heading 1 2 6" xfId="558"/>
    <cellStyle name="Heading 1 2 7" xfId="677"/>
    <cellStyle name="Heading 1 2 8" xfId="795"/>
    <cellStyle name="Heading 1 2 9" xfId="913"/>
    <cellStyle name="Heading 1 3" xfId="191"/>
    <cellStyle name="Heading 1 4" xfId="285"/>
    <cellStyle name="Heading 1 5" xfId="373"/>
    <cellStyle name="Heading 1 6" xfId="411"/>
    <cellStyle name="Heading 1 7" xfId="534"/>
    <cellStyle name="Heading 1 8" xfId="653"/>
    <cellStyle name="Heading 1 9" xfId="771"/>
    <cellStyle name="Heading 2 10" xfId="889"/>
    <cellStyle name="Heading 2 11" xfId="1006"/>
    <cellStyle name="Heading 2 2" xfId="31"/>
    <cellStyle name="Heading 2 2 10" xfId="1031"/>
    <cellStyle name="Heading 2 2 11" xfId="1121"/>
    <cellStyle name="Heading 2 2 2" xfId="102"/>
    <cellStyle name="Heading 2 2 3" xfId="264"/>
    <cellStyle name="Heading 2 2 4" xfId="352"/>
    <cellStyle name="Heading 2 2 5" xfId="440"/>
    <cellStyle name="Heading 2 2 6" xfId="559"/>
    <cellStyle name="Heading 2 2 7" xfId="678"/>
    <cellStyle name="Heading 2 2 8" xfId="796"/>
    <cellStyle name="Heading 2 2 9" xfId="914"/>
    <cellStyle name="Heading 2 3" xfId="192"/>
    <cellStyle name="Heading 2 4" xfId="284"/>
    <cellStyle name="Heading 2 5" xfId="372"/>
    <cellStyle name="Heading 2 6" xfId="410"/>
    <cellStyle name="Heading 2 7" xfId="533"/>
    <cellStyle name="Heading 2 8" xfId="652"/>
    <cellStyle name="Heading 2 9" xfId="770"/>
    <cellStyle name="Heading 3 10" xfId="888"/>
    <cellStyle name="Heading 3 11" xfId="1005"/>
    <cellStyle name="Heading 3 2" xfId="32"/>
    <cellStyle name="Heading 3 2 10" xfId="1032"/>
    <cellStyle name="Heading 3 2 11" xfId="1122"/>
    <cellStyle name="Heading 3 2 2" xfId="103"/>
    <cellStyle name="Heading 3 2 3" xfId="265"/>
    <cellStyle name="Heading 3 2 4" xfId="353"/>
    <cellStyle name="Heading 3 2 5" xfId="441"/>
    <cellStyle name="Heading 3 2 6" xfId="560"/>
    <cellStyle name="Heading 3 2 7" xfId="679"/>
    <cellStyle name="Heading 3 2 8" xfId="797"/>
    <cellStyle name="Heading 3 2 9" xfId="915"/>
    <cellStyle name="Heading 3 3" xfId="193"/>
    <cellStyle name="Heading 3 4" xfId="283"/>
    <cellStyle name="Heading 3 5" xfId="371"/>
    <cellStyle name="Heading 3 6" xfId="409"/>
    <cellStyle name="Heading 3 7" xfId="532"/>
    <cellStyle name="Heading 3 8" xfId="651"/>
    <cellStyle name="Heading 3 9" xfId="769"/>
    <cellStyle name="Heading 4 10" xfId="887"/>
    <cellStyle name="Heading 4 11" xfId="1004"/>
    <cellStyle name="Heading 4 2" xfId="33"/>
    <cellStyle name="Heading 4 2 10" xfId="1033"/>
    <cellStyle name="Heading 4 2 11" xfId="1123"/>
    <cellStyle name="Heading 4 2 2" xfId="104"/>
    <cellStyle name="Heading 4 2 3" xfId="266"/>
    <cellStyle name="Heading 4 2 4" xfId="354"/>
    <cellStyle name="Heading 4 2 5" xfId="442"/>
    <cellStyle name="Heading 4 2 6" xfId="561"/>
    <cellStyle name="Heading 4 2 7" xfId="680"/>
    <cellStyle name="Heading 4 2 8" xfId="798"/>
    <cellStyle name="Heading 4 2 9" xfId="916"/>
    <cellStyle name="Heading 4 3" xfId="194"/>
    <cellStyle name="Heading 4 4" xfId="282"/>
    <cellStyle name="Heading 4 5" xfId="370"/>
    <cellStyle name="Heading 4 6" xfId="259"/>
    <cellStyle name="Heading 4 7" xfId="530"/>
    <cellStyle name="Heading 4 8" xfId="649"/>
    <cellStyle name="Heading 4 9" xfId="767"/>
    <cellStyle name="Input 10" xfId="885"/>
    <cellStyle name="Input 11" xfId="1002"/>
    <cellStyle name="Input 12" xfId="1203"/>
    <cellStyle name="Input 2" xfId="34"/>
    <cellStyle name="Input 2 10" xfId="1034"/>
    <cellStyle name="Input 2 11" xfId="1124"/>
    <cellStyle name="Input 2 12" xfId="1271"/>
    <cellStyle name="Input 2 2" xfId="105"/>
    <cellStyle name="Input 2 3" xfId="267"/>
    <cellStyle name="Input 2 4" xfId="355"/>
    <cellStyle name="Input 2 5" xfId="443"/>
    <cellStyle name="Input 2 6" xfId="562"/>
    <cellStyle name="Input 2 7" xfId="681"/>
    <cellStyle name="Input 2 8" xfId="799"/>
    <cellStyle name="Input 2 9" xfId="917"/>
    <cellStyle name="Input 3" xfId="195"/>
    <cellStyle name="Input 4" xfId="281"/>
    <cellStyle name="Input 5" xfId="369"/>
    <cellStyle name="Input 6" xfId="258"/>
    <cellStyle name="Input 7" xfId="529"/>
    <cellStyle name="Input 8" xfId="648"/>
    <cellStyle name="Input 9" xfId="766"/>
    <cellStyle name="Linked Cell 10" xfId="884"/>
    <cellStyle name="Linked Cell 11" xfId="1001"/>
    <cellStyle name="Linked Cell 2" xfId="35"/>
    <cellStyle name="Linked Cell 2 10" xfId="1035"/>
    <cellStyle name="Linked Cell 2 11" xfId="1125"/>
    <cellStyle name="Linked Cell 2 2" xfId="106"/>
    <cellStyle name="Linked Cell 2 3" xfId="268"/>
    <cellStyle name="Linked Cell 2 4" xfId="356"/>
    <cellStyle name="Linked Cell 2 5" xfId="444"/>
    <cellStyle name="Linked Cell 2 6" xfId="563"/>
    <cellStyle name="Linked Cell 2 7" xfId="682"/>
    <cellStyle name="Linked Cell 2 8" xfId="800"/>
    <cellStyle name="Linked Cell 2 9" xfId="918"/>
    <cellStyle name="Linked Cell 3" xfId="196"/>
    <cellStyle name="Linked Cell 4" xfId="280"/>
    <cellStyle name="Linked Cell 5" xfId="368"/>
    <cellStyle name="Linked Cell 6" xfId="257"/>
    <cellStyle name="Linked Cell 7" xfId="528"/>
    <cellStyle name="Linked Cell 8" xfId="647"/>
    <cellStyle name="Linked Cell 9" xfId="765"/>
    <cellStyle name="Neutral 10" xfId="883"/>
    <cellStyle name="Neutral 11" xfId="1000"/>
    <cellStyle name="Neutral 2" xfId="36"/>
    <cellStyle name="Neutral 2 10" xfId="1036"/>
    <cellStyle name="Neutral 2 11" xfId="1126"/>
    <cellStyle name="Neutral 2 2" xfId="107"/>
    <cellStyle name="Neutral 2 3" xfId="269"/>
    <cellStyle name="Neutral 2 4" xfId="357"/>
    <cellStyle name="Neutral 2 5" xfId="445"/>
    <cellStyle name="Neutral 2 6" xfId="564"/>
    <cellStyle name="Neutral 2 7" xfId="683"/>
    <cellStyle name="Neutral 2 8" xfId="801"/>
    <cellStyle name="Neutral 2 9" xfId="919"/>
    <cellStyle name="Neutral 3" xfId="197"/>
    <cellStyle name="Neutral 4" xfId="279"/>
    <cellStyle name="Neutral 5" xfId="367"/>
    <cellStyle name="Neutral 6" xfId="345"/>
    <cellStyle name="Neutral 7" xfId="526"/>
    <cellStyle name="Neutral 8" xfId="645"/>
    <cellStyle name="Neutral 9" xfId="763"/>
    <cellStyle name="Normal" xfId="0" builtinId="0"/>
    <cellStyle name="Normal 10" xfId="1178"/>
    <cellStyle name="Normal 10 2" xfId="1272"/>
    <cellStyle name="Normal 10 20" xfId="1406"/>
    <cellStyle name="Normal 2" xfId="1173"/>
    <cellStyle name="Normal 2 10" xfId="881"/>
    <cellStyle name="Normal 2 10 2" xfId="1273"/>
    <cellStyle name="Normal 2 10 3" xfId="1274"/>
    <cellStyle name="Normal 2 11" xfId="998"/>
    <cellStyle name="Normal 2 11 2" xfId="1275"/>
    <cellStyle name="Normal 2 11 3" xfId="1276"/>
    <cellStyle name="Normal 2 12" xfId="1204"/>
    <cellStyle name="Normal 2 12 2" xfId="1277"/>
    <cellStyle name="Normal 2 12 3" xfId="1278"/>
    <cellStyle name="Normal 2 13" xfId="1205"/>
    <cellStyle name="Normal 2 13 2" xfId="1279"/>
    <cellStyle name="Normal 2 13 3" xfId="1280"/>
    <cellStyle name="Normal 2 14" xfId="1206"/>
    <cellStyle name="Normal 2 14 2" xfId="1281"/>
    <cellStyle name="Normal 2 14 3" xfId="1282"/>
    <cellStyle name="Normal 2 15" xfId="1207"/>
    <cellStyle name="Normal 2 15 2" xfId="1283"/>
    <cellStyle name="Normal 2 15 3" xfId="1284"/>
    <cellStyle name="Normal 2 16" xfId="1208"/>
    <cellStyle name="Normal 2 17" xfId="1209"/>
    <cellStyle name="Normal 2 18" xfId="1210"/>
    <cellStyle name="Normal 2 19" xfId="1211"/>
    <cellStyle name="Normal 2 2" xfId="37"/>
    <cellStyle name="Normal 2 2 2" xfId="1285"/>
    <cellStyle name="Normal 2 20" xfId="1212"/>
    <cellStyle name="Normal 2 21" xfId="1213"/>
    <cellStyle name="Normal 2 22" xfId="1214"/>
    <cellStyle name="Normal 2 23" xfId="1215"/>
    <cellStyle name="Normal 2 24" xfId="1216"/>
    <cellStyle name="Normal 2 25" xfId="1217"/>
    <cellStyle name="Normal 2 26" xfId="1218"/>
    <cellStyle name="Normal 2 27" xfId="1219"/>
    <cellStyle name="Normal 2 28" xfId="1220"/>
    <cellStyle name="Normal 2 29" xfId="1221"/>
    <cellStyle name="Normal 2 3" xfId="198"/>
    <cellStyle name="Normal 2 3 2" xfId="1286"/>
    <cellStyle name="Normal 2 3 3" xfId="1287"/>
    <cellStyle name="Normal 2 30" xfId="1222"/>
    <cellStyle name="Normal 2 31" xfId="108"/>
    <cellStyle name="Normal 2 31 10" xfId="1288"/>
    <cellStyle name="Normal 2 31 11" xfId="1289"/>
    <cellStyle name="Normal 2 31 2" xfId="1223"/>
    <cellStyle name="Normal 2 31 2 2" xfId="1224"/>
    <cellStyle name="Normal 2 31 2 3" xfId="1225"/>
    <cellStyle name="Normal 2 31 2 4" xfId="1290"/>
    <cellStyle name="Normal 2 31 2_Circuits" xfId="1226"/>
    <cellStyle name="Normal 2 31 3" xfId="1227"/>
    <cellStyle name="Normal 2 31 4" xfId="1291"/>
    <cellStyle name="Normal 2 31 5" xfId="1292"/>
    <cellStyle name="Normal 2 31 6" xfId="1293"/>
    <cellStyle name="Normal 2 31 7" xfId="1294"/>
    <cellStyle name="Normal 2 31 8" xfId="1295"/>
    <cellStyle name="Normal 2 31 9" xfId="1296"/>
    <cellStyle name="Normal 2 31_Circuits" xfId="1228"/>
    <cellStyle name="Normal 2 32" xfId="1229"/>
    <cellStyle name="Normal 2 4" xfId="278"/>
    <cellStyle name="Normal 2 4 2" xfId="1297"/>
    <cellStyle name="Normal 2 4 3" xfId="1298"/>
    <cellStyle name="Normal 2 5" xfId="366"/>
    <cellStyle name="Normal 2 5 2" xfId="1299"/>
    <cellStyle name="Normal 2 5 3" xfId="1300"/>
    <cellStyle name="Normal 2 6" xfId="346"/>
    <cellStyle name="Normal 2 6 2" xfId="1301"/>
    <cellStyle name="Normal 2 6 3" xfId="1302"/>
    <cellStyle name="Normal 2 7" xfId="525"/>
    <cellStyle name="Normal 2 7 2" xfId="1303"/>
    <cellStyle name="Normal 2 7 3" xfId="1304"/>
    <cellStyle name="Normal 2 8" xfId="644"/>
    <cellStyle name="Normal 2 8 2" xfId="1305"/>
    <cellStyle name="Normal 2 8 3" xfId="1306"/>
    <cellStyle name="Normal 2 9" xfId="762"/>
    <cellStyle name="Normal 2 9 2" xfId="1307"/>
    <cellStyle name="Normal 2 9 3" xfId="1308"/>
    <cellStyle name="Normal 2_Circuits" xfId="1230"/>
    <cellStyle name="Normal 20" xfId="109"/>
    <cellStyle name="Normal 21" xfId="110"/>
    <cellStyle name="Normal 21 2" xfId="1231"/>
    <cellStyle name="Normal 21 3" xfId="1232"/>
    <cellStyle name="Normal 29" xfId="1233"/>
    <cellStyle name="Normal 29 2" xfId="1309"/>
    <cellStyle name="Normal 29 3" xfId="1310"/>
    <cellStyle name="Normal 3" xfId="111"/>
    <cellStyle name="Normal 3 10" xfId="1311"/>
    <cellStyle name="Normal 3 2" xfId="1235"/>
    <cellStyle name="Normal 3 2 2" xfId="1236"/>
    <cellStyle name="Normal 3 2 2 2" xfId="1312"/>
    <cellStyle name="Normal 3 2 2 2 2" xfId="1313"/>
    <cellStyle name="Normal 3 2 2 2 3" xfId="1314"/>
    <cellStyle name="Normal 3 2 2 3" xfId="1315"/>
    <cellStyle name="Normal 3 2 2 4" xfId="1316"/>
    <cellStyle name="Normal 3 2 2 5" xfId="1317"/>
    <cellStyle name="Normal 3 2 2 6" xfId="1318"/>
    <cellStyle name="Normal 3 2 3" xfId="1319"/>
    <cellStyle name="Normal 3 2 3 2" xfId="1320"/>
    <cellStyle name="Normal 3 2 3 3" xfId="1321"/>
    <cellStyle name="Normal 3 2 4" xfId="1322"/>
    <cellStyle name="Normal 3 2 5" xfId="1323"/>
    <cellStyle name="Normal 3 2 6" xfId="1324"/>
    <cellStyle name="Normal 3 2 7" xfId="1325"/>
    <cellStyle name="Normal 3 3" xfId="1237"/>
    <cellStyle name="Normal 3 3 2" xfId="1238"/>
    <cellStyle name="Normal 3 3 2 2" xfId="1326"/>
    <cellStyle name="Normal 3 3 2 2 2" xfId="1327"/>
    <cellStyle name="Normal 3 3 2 2 3" xfId="1328"/>
    <cellStyle name="Normal 3 3 2 3" xfId="1329"/>
    <cellStyle name="Normal 3 3 2 4" xfId="1330"/>
    <cellStyle name="Normal 3 3 2 5" xfId="1331"/>
    <cellStyle name="Normal 3 3 2 6" xfId="1332"/>
    <cellStyle name="Normal 3 3 3" xfId="1333"/>
    <cellStyle name="Normal 3 3 3 2" xfId="1334"/>
    <cellStyle name="Normal 3 3 3 3" xfId="1335"/>
    <cellStyle name="Normal 3 3 4" xfId="1336"/>
    <cellStyle name="Normal 3 3 5" xfId="1337"/>
    <cellStyle name="Normal 3 3 6" xfId="1338"/>
    <cellStyle name="Normal 3 3 7" xfId="1339"/>
    <cellStyle name="Normal 3 4" xfId="1239"/>
    <cellStyle name="Normal 3 4 2" xfId="1340"/>
    <cellStyle name="Normal 3 4 2 2" xfId="1341"/>
    <cellStyle name="Normal 3 4 2 3" xfId="1342"/>
    <cellStyle name="Normal 3 4 3" xfId="1343"/>
    <cellStyle name="Normal 3 4 4" xfId="1344"/>
    <cellStyle name="Normal 3 4 5" xfId="1345"/>
    <cellStyle name="Normal 3 4 6" xfId="1346"/>
    <cellStyle name="Normal 3 4 7" xfId="1347"/>
    <cellStyle name="Normal 3 4 8" xfId="1348"/>
    <cellStyle name="Normal 3 5" xfId="1234"/>
    <cellStyle name="Normal 3 5 2" xfId="1349"/>
    <cellStyle name="Normal 3 5 3" xfId="1350"/>
    <cellStyle name="Normal 3 6" xfId="1351"/>
    <cellStyle name="Normal 3 6 2" xfId="1352"/>
    <cellStyle name="Normal 3 6 3" xfId="1353"/>
    <cellStyle name="Normal 3 7" xfId="1354"/>
    <cellStyle name="Normal 3 7 2" xfId="1355"/>
    <cellStyle name="Normal 3 7 3" xfId="1356"/>
    <cellStyle name="Normal 3 8" xfId="1357"/>
    <cellStyle name="Normal 3 9" xfId="1358"/>
    <cellStyle name="Normal 3_Circuits" xfId="1240"/>
    <cellStyle name="Normal 31" xfId="44"/>
    <cellStyle name="Normal 39" xfId="112"/>
    <cellStyle name="Normal 39 10" xfId="1359"/>
    <cellStyle name="Normal 39 11" xfId="1360"/>
    <cellStyle name="Normal 39 2" xfId="1241"/>
    <cellStyle name="Normal 39 2 2" xfId="1242"/>
    <cellStyle name="Normal 39 2 3" xfId="1243"/>
    <cellStyle name="Normal 39 2 4" xfId="1361"/>
    <cellStyle name="Normal 39 2_Circuits" xfId="1244"/>
    <cellStyle name="Normal 39 3" xfId="1245"/>
    <cellStyle name="Normal 39 4" xfId="1362"/>
    <cellStyle name="Normal 39 5" xfId="1363"/>
    <cellStyle name="Normal 39 6" xfId="1364"/>
    <cellStyle name="Normal 39 7" xfId="1365"/>
    <cellStyle name="Normal 39 8" xfId="1366"/>
    <cellStyle name="Normal 39 9" xfId="1367"/>
    <cellStyle name="Normal 39_Circuits" xfId="1246"/>
    <cellStyle name="Normal 4" xfId="113"/>
    <cellStyle name="Normal 4 2" xfId="1368"/>
    <cellStyle name="Normal 4 2 2" xfId="1369"/>
    <cellStyle name="Normal 4 2 2 2" xfId="1370"/>
    <cellStyle name="Normal 4 2 2 3" xfId="1371"/>
    <cellStyle name="Normal 4 2 3" xfId="1372"/>
    <cellStyle name="Normal 4 2 4" xfId="1373"/>
    <cellStyle name="Normal 4 2 5" xfId="1374"/>
    <cellStyle name="Normal 4 2 6" xfId="1375"/>
    <cellStyle name="Normal 4 3" xfId="1376"/>
    <cellStyle name="Normal 4 4" xfId="1377"/>
    <cellStyle name="Normal 4 5" xfId="1378"/>
    <cellStyle name="Normal 4 6" xfId="1379"/>
    <cellStyle name="Normal 4 7" xfId="1380"/>
    <cellStyle name="Normal 43" xfId="1381"/>
    <cellStyle name="Normal 43 2" xfId="1382"/>
    <cellStyle name="Normal 44" xfId="1383"/>
    <cellStyle name="Normal 44 2" xfId="1384"/>
    <cellStyle name="Normal 45" xfId="1385"/>
    <cellStyle name="Normal 45 2" xfId="1386"/>
    <cellStyle name="Normal 46" xfId="1387"/>
    <cellStyle name="Normal 5" xfId="1174"/>
    <cellStyle name="Normal 5 2" xfId="1389"/>
    <cellStyle name="Normal 5 3" xfId="1390"/>
    <cellStyle name="Normal 5 4" xfId="1391"/>
    <cellStyle name="Normal 5 5" xfId="1392"/>
    <cellStyle name="Normal 5 6" xfId="1388"/>
    <cellStyle name="Normal 6" xfId="316"/>
    <cellStyle name="Normal 6 2" xfId="1393"/>
    <cellStyle name="Normal 7" xfId="404"/>
    <cellStyle name="Normal 7 2" xfId="1394"/>
    <cellStyle name="Normal 8" xfId="473"/>
    <cellStyle name="Normal 8 2" xfId="1395"/>
    <cellStyle name="Normal 9" xfId="613"/>
    <cellStyle name="Normal_Template WILKS Tariff Model" xfId="38"/>
    <cellStyle name="Note 10" xfId="879"/>
    <cellStyle name="Note 11" xfId="997"/>
    <cellStyle name="Note 12" xfId="1247"/>
    <cellStyle name="Note 2" xfId="39"/>
    <cellStyle name="Note 2 10" xfId="1043"/>
    <cellStyle name="Note 2 11" xfId="1127"/>
    <cellStyle name="Note 2 12" xfId="1248"/>
    <cellStyle name="Note 2 2" xfId="114"/>
    <cellStyle name="Note 2 3" xfId="274"/>
    <cellStyle name="Note 2 4" xfId="362"/>
    <cellStyle name="Note 2 5" xfId="452"/>
    <cellStyle name="Note 2 6" xfId="571"/>
    <cellStyle name="Note 2 7" xfId="690"/>
    <cellStyle name="Note 2 8" xfId="808"/>
    <cellStyle name="Note 2 9" xfId="926"/>
    <cellStyle name="Note 3" xfId="200"/>
    <cellStyle name="Note 3 2" xfId="1249"/>
    <cellStyle name="Note 4" xfId="206"/>
    <cellStyle name="Note 4 2" xfId="1396"/>
    <cellStyle name="Note 5" xfId="270"/>
    <cellStyle name="Note 6" xfId="348"/>
    <cellStyle name="Note 7" xfId="505"/>
    <cellStyle name="Note 8" xfId="624"/>
    <cellStyle name="Note 9" xfId="742"/>
    <cellStyle name="Output 10" xfId="860"/>
    <cellStyle name="Output 11" xfId="978"/>
    <cellStyle name="Output 12" xfId="1250"/>
    <cellStyle name="Output 2" xfId="40"/>
    <cellStyle name="Output 2 10" xfId="1044"/>
    <cellStyle name="Output 2 11" xfId="1128"/>
    <cellStyle name="Output 2 12" xfId="1397"/>
    <cellStyle name="Output 2 2" xfId="115"/>
    <cellStyle name="Output 2 3" xfId="275"/>
    <cellStyle name="Output 2 4" xfId="363"/>
    <cellStyle name="Output 2 5" xfId="453"/>
    <cellStyle name="Output 2 6" xfId="572"/>
    <cellStyle name="Output 2 7" xfId="691"/>
    <cellStyle name="Output 2 8" xfId="809"/>
    <cellStyle name="Output 2 9" xfId="927"/>
    <cellStyle name="Output 3" xfId="201"/>
    <cellStyle name="Output 4" xfId="199"/>
    <cellStyle name="Output 5" xfId="277"/>
    <cellStyle name="Output 6" xfId="496"/>
    <cellStyle name="Output 7" xfId="504"/>
    <cellStyle name="Output 8" xfId="623"/>
    <cellStyle name="Output 9" xfId="741"/>
    <cellStyle name="Percent" xfId="1168" builtinId="5"/>
    <cellStyle name="Percent 2" xfId="1175"/>
    <cellStyle name="Percent 2 10" xfId="1045"/>
    <cellStyle name="Percent 2 11" xfId="1129"/>
    <cellStyle name="Percent 2 12" xfId="1252"/>
    <cellStyle name="Percent 2 2" xfId="116"/>
    <cellStyle name="Percent 2 2 2" xfId="1398"/>
    <cellStyle name="Percent 2 2 3" xfId="1399"/>
    <cellStyle name="Percent 2 3" xfId="276"/>
    <cellStyle name="Percent 2 3 2" xfId="1253"/>
    <cellStyle name="Percent 2 4" xfId="364"/>
    <cellStyle name="Percent 2 5" xfId="454"/>
    <cellStyle name="Percent 2 6" xfId="573"/>
    <cellStyle name="Percent 2 7" xfId="692"/>
    <cellStyle name="Percent 2 8" xfId="810"/>
    <cellStyle name="Percent 2 9" xfId="928"/>
    <cellStyle name="Percent 3" xfId="1176"/>
    <cellStyle name="Percent 3 2" xfId="1400"/>
    <cellStyle name="Percent 3 3" xfId="1401"/>
    <cellStyle name="Percent 4" xfId="1177"/>
    <cellStyle name="Percent 4 2" xfId="1402"/>
    <cellStyle name="Percent 5" xfId="1251"/>
    <cellStyle name="Percent 5 2" xfId="1403"/>
    <cellStyle name="Percent 6" xfId="1404"/>
    <cellStyle name="rowfield" xfId="1254"/>
    <cellStyle name="SAPBEXaggData" xfId="117"/>
    <cellStyle name="SAPBEXaggData 2" xfId="455"/>
    <cellStyle name="SAPBEXaggData 3" xfId="574"/>
    <cellStyle name="SAPBEXaggData 4" xfId="693"/>
    <cellStyle name="SAPBEXaggData 5" xfId="811"/>
    <cellStyle name="SAPBEXaggData 6" xfId="929"/>
    <cellStyle name="SAPBEXaggData 7" xfId="1046"/>
    <cellStyle name="SAPBEXaggData 8" xfId="1130"/>
    <cellStyle name="SAPBEXaggDataEmph" xfId="118"/>
    <cellStyle name="SAPBEXaggDataEmph 2" xfId="456"/>
    <cellStyle name="SAPBEXaggDataEmph 3" xfId="575"/>
    <cellStyle name="SAPBEXaggDataEmph 4" xfId="694"/>
    <cellStyle name="SAPBEXaggDataEmph 5" xfId="812"/>
    <cellStyle name="SAPBEXaggDataEmph 6" xfId="930"/>
    <cellStyle name="SAPBEXaggDataEmph 7" xfId="1047"/>
    <cellStyle name="SAPBEXaggDataEmph 8" xfId="1131"/>
    <cellStyle name="SAPBEXaggItem" xfId="119"/>
    <cellStyle name="SAPBEXaggItem 2" xfId="457"/>
    <cellStyle name="SAPBEXaggItem 3" xfId="576"/>
    <cellStyle name="SAPBEXaggItem 4" xfId="695"/>
    <cellStyle name="SAPBEXaggItem 5" xfId="813"/>
    <cellStyle name="SAPBEXaggItem 6" xfId="931"/>
    <cellStyle name="SAPBEXaggItem 7" xfId="1048"/>
    <cellStyle name="SAPBEXaggItem 8" xfId="1132"/>
    <cellStyle name="SAPBEXaggItemX" xfId="120"/>
    <cellStyle name="SAPBEXaggItemX 2" xfId="458"/>
    <cellStyle name="SAPBEXaggItemX 3" xfId="577"/>
    <cellStyle name="SAPBEXaggItemX 4" xfId="696"/>
    <cellStyle name="SAPBEXaggItemX 5" xfId="814"/>
    <cellStyle name="SAPBEXaggItemX 6" xfId="932"/>
    <cellStyle name="SAPBEXaggItemX 7" xfId="1049"/>
    <cellStyle name="SAPBEXaggItemX 8" xfId="1133"/>
    <cellStyle name="SAPBEXchaText" xfId="121"/>
    <cellStyle name="SAPBEXexcBad7" xfId="122"/>
    <cellStyle name="SAPBEXexcBad7 2" xfId="460"/>
    <cellStyle name="SAPBEXexcBad7 3" xfId="579"/>
    <cellStyle name="SAPBEXexcBad7 4" xfId="698"/>
    <cellStyle name="SAPBEXexcBad7 5" xfId="816"/>
    <cellStyle name="SAPBEXexcBad7 6" xfId="934"/>
    <cellStyle name="SAPBEXexcBad7 7" xfId="1051"/>
    <cellStyle name="SAPBEXexcBad7 8" xfId="1134"/>
    <cellStyle name="SAPBEXexcBad8" xfId="123"/>
    <cellStyle name="SAPBEXexcBad8 2" xfId="461"/>
    <cellStyle name="SAPBEXexcBad8 3" xfId="580"/>
    <cellStyle name="SAPBEXexcBad8 4" xfId="699"/>
    <cellStyle name="SAPBEXexcBad8 5" xfId="817"/>
    <cellStyle name="SAPBEXexcBad8 6" xfId="935"/>
    <cellStyle name="SAPBEXexcBad8 7" xfId="1052"/>
    <cellStyle name="SAPBEXexcBad8 8" xfId="1135"/>
    <cellStyle name="SAPBEXexcBad9" xfId="124"/>
    <cellStyle name="SAPBEXexcBad9 2" xfId="462"/>
    <cellStyle name="SAPBEXexcBad9 3" xfId="581"/>
    <cellStyle name="SAPBEXexcBad9 4" xfId="700"/>
    <cellStyle name="SAPBEXexcBad9 5" xfId="818"/>
    <cellStyle name="SAPBEXexcBad9 6" xfId="936"/>
    <cellStyle name="SAPBEXexcBad9 7" xfId="1053"/>
    <cellStyle name="SAPBEXexcBad9 8" xfId="1136"/>
    <cellStyle name="SAPBEXexcCritical4" xfId="125"/>
    <cellStyle name="SAPBEXexcCritical4 2" xfId="463"/>
    <cellStyle name="SAPBEXexcCritical4 3" xfId="582"/>
    <cellStyle name="SAPBEXexcCritical4 4" xfId="701"/>
    <cellStyle name="SAPBEXexcCritical4 5" xfId="819"/>
    <cellStyle name="SAPBEXexcCritical4 6" xfId="937"/>
    <cellStyle name="SAPBEXexcCritical4 7" xfId="1054"/>
    <cellStyle name="SAPBEXexcCritical4 8" xfId="1137"/>
    <cellStyle name="SAPBEXexcCritical5" xfId="126"/>
    <cellStyle name="SAPBEXexcCritical5 2" xfId="464"/>
    <cellStyle name="SAPBEXexcCritical5 3" xfId="583"/>
    <cellStyle name="SAPBEXexcCritical5 4" xfId="702"/>
    <cellStyle name="SAPBEXexcCritical5 5" xfId="820"/>
    <cellStyle name="SAPBEXexcCritical5 6" xfId="938"/>
    <cellStyle name="SAPBEXexcCritical5 7" xfId="1055"/>
    <cellStyle name="SAPBEXexcCritical5 8" xfId="1138"/>
    <cellStyle name="SAPBEXexcCritical6" xfId="127"/>
    <cellStyle name="SAPBEXexcCritical6 2" xfId="465"/>
    <cellStyle name="SAPBEXexcCritical6 3" xfId="584"/>
    <cellStyle name="SAPBEXexcCritical6 4" xfId="703"/>
    <cellStyle name="SAPBEXexcCritical6 5" xfId="821"/>
    <cellStyle name="SAPBEXexcCritical6 6" xfId="939"/>
    <cellStyle name="SAPBEXexcCritical6 7" xfId="1056"/>
    <cellStyle name="SAPBEXexcCritical6 8" xfId="1139"/>
    <cellStyle name="SAPBEXexcGood1" xfId="128"/>
    <cellStyle name="SAPBEXexcGood1 2" xfId="466"/>
    <cellStyle name="SAPBEXexcGood1 3" xfId="585"/>
    <cellStyle name="SAPBEXexcGood1 4" xfId="704"/>
    <cellStyle name="SAPBEXexcGood1 5" xfId="822"/>
    <cellStyle name="SAPBEXexcGood1 6" xfId="940"/>
    <cellStyle name="SAPBEXexcGood1 7" xfId="1057"/>
    <cellStyle name="SAPBEXexcGood1 8" xfId="1140"/>
    <cellStyle name="SAPBEXexcGood2" xfId="129"/>
    <cellStyle name="SAPBEXexcGood2 2" xfId="467"/>
    <cellStyle name="SAPBEXexcGood2 3" xfId="586"/>
    <cellStyle name="SAPBEXexcGood2 4" xfId="705"/>
    <cellStyle name="SAPBEXexcGood2 5" xfId="823"/>
    <cellStyle name="SAPBEXexcGood2 6" xfId="941"/>
    <cellStyle name="SAPBEXexcGood2 7" xfId="1058"/>
    <cellStyle name="SAPBEXexcGood2 8" xfId="1141"/>
    <cellStyle name="SAPBEXexcGood3" xfId="130"/>
    <cellStyle name="SAPBEXexcGood3 2" xfId="468"/>
    <cellStyle name="SAPBEXexcGood3 3" xfId="587"/>
    <cellStyle name="SAPBEXexcGood3 4" xfId="706"/>
    <cellStyle name="SAPBEXexcGood3 5" xfId="824"/>
    <cellStyle name="SAPBEXexcGood3 6" xfId="942"/>
    <cellStyle name="SAPBEXexcGood3 7" xfId="1059"/>
    <cellStyle name="SAPBEXexcGood3 8" xfId="1142"/>
    <cellStyle name="SAPBEXfilterDrill" xfId="131"/>
    <cellStyle name="SAPBEXfilterItem" xfId="132"/>
    <cellStyle name="SAPBEXfilterText" xfId="133"/>
    <cellStyle name="SAPBEXformats" xfId="134"/>
    <cellStyle name="SAPBEXformats 2" xfId="472"/>
    <cellStyle name="SAPBEXformats 3" xfId="591"/>
    <cellStyle name="SAPBEXformats 4" xfId="710"/>
    <cellStyle name="SAPBEXformats 5" xfId="828"/>
    <cellStyle name="SAPBEXformats 6" xfId="946"/>
    <cellStyle name="SAPBEXformats 7" xfId="1063"/>
    <cellStyle name="SAPBEXformats 8" xfId="1143"/>
    <cellStyle name="SAPBEXheaderItem" xfId="135"/>
    <cellStyle name="SAPBEXheaderText" xfId="136"/>
    <cellStyle name="SAPBEXHLevel0" xfId="137"/>
    <cellStyle name="SAPBEXHLevel0 2" xfId="474"/>
    <cellStyle name="SAPBEXHLevel0 3" xfId="594"/>
    <cellStyle name="SAPBEXHLevel0 4" xfId="713"/>
    <cellStyle name="SAPBEXHLevel0 5" xfId="831"/>
    <cellStyle name="SAPBEXHLevel0 6" xfId="949"/>
    <cellStyle name="SAPBEXHLevel0 7" xfId="1066"/>
    <cellStyle name="SAPBEXHLevel0 8" xfId="1144"/>
    <cellStyle name="SAPBEXHLevel0X" xfId="138"/>
    <cellStyle name="SAPBEXHLevel0X 2" xfId="475"/>
    <cellStyle name="SAPBEXHLevel0X 3" xfId="595"/>
    <cellStyle name="SAPBEXHLevel0X 4" xfId="714"/>
    <cellStyle name="SAPBEXHLevel0X 5" xfId="832"/>
    <cellStyle name="SAPBEXHLevel0X 6" xfId="950"/>
    <cellStyle name="SAPBEXHLevel0X 7" xfId="1067"/>
    <cellStyle name="SAPBEXHLevel0X 8" xfId="1145"/>
    <cellStyle name="SAPBEXHLevel1" xfId="139"/>
    <cellStyle name="SAPBEXHLevel1 2" xfId="476"/>
    <cellStyle name="SAPBEXHLevel1 3" xfId="596"/>
    <cellStyle name="SAPBEXHLevel1 4" xfId="715"/>
    <cellStyle name="SAPBEXHLevel1 5" xfId="833"/>
    <cellStyle name="SAPBEXHLevel1 6" xfId="951"/>
    <cellStyle name="SAPBEXHLevel1 7" xfId="1068"/>
    <cellStyle name="SAPBEXHLevel1 8" xfId="1146"/>
    <cellStyle name="SAPBEXHLevel1X" xfId="140"/>
    <cellStyle name="SAPBEXHLevel1X 2" xfId="477"/>
    <cellStyle name="SAPBEXHLevel1X 3" xfId="597"/>
    <cellStyle name="SAPBEXHLevel1X 4" xfId="716"/>
    <cellStyle name="SAPBEXHLevel1X 5" xfId="834"/>
    <cellStyle name="SAPBEXHLevel1X 6" xfId="952"/>
    <cellStyle name="SAPBEXHLevel1X 7" xfId="1069"/>
    <cellStyle name="SAPBEXHLevel1X 8" xfId="1147"/>
    <cellStyle name="SAPBEXHLevel2" xfId="141"/>
    <cellStyle name="SAPBEXHLevel2 2" xfId="478"/>
    <cellStyle name="SAPBEXHLevel2 3" xfId="598"/>
    <cellStyle name="SAPBEXHLevel2 4" xfId="717"/>
    <cellStyle name="SAPBEXHLevel2 5" xfId="835"/>
    <cellStyle name="SAPBEXHLevel2 6" xfId="953"/>
    <cellStyle name="SAPBEXHLevel2 7" xfId="1070"/>
    <cellStyle name="SAPBEXHLevel2 8" xfId="1148"/>
    <cellStyle name="SAPBEXHLevel2X" xfId="142"/>
    <cellStyle name="SAPBEXHLevel2X 2" xfId="479"/>
    <cellStyle name="SAPBEXHLevel2X 3" xfId="599"/>
    <cellStyle name="SAPBEXHLevel2X 4" xfId="718"/>
    <cellStyle name="SAPBEXHLevel2X 5" xfId="836"/>
    <cellStyle name="SAPBEXHLevel2X 6" xfId="954"/>
    <cellStyle name="SAPBEXHLevel2X 7" xfId="1071"/>
    <cellStyle name="SAPBEXHLevel2X 8" xfId="1149"/>
    <cellStyle name="SAPBEXHLevel3" xfId="143"/>
    <cellStyle name="SAPBEXHLevel3 2" xfId="480"/>
    <cellStyle name="SAPBEXHLevel3 3" xfId="600"/>
    <cellStyle name="SAPBEXHLevel3 4" xfId="719"/>
    <cellStyle name="SAPBEXHLevel3 5" xfId="837"/>
    <cellStyle name="SAPBEXHLevel3 6" xfId="955"/>
    <cellStyle name="SAPBEXHLevel3 7" xfId="1072"/>
    <cellStyle name="SAPBEXHLevel3 8" xfId="1150"/>
    <cellStyle name="SAPBEXHLevel3X" xfId="144"/>
    <cellStyle name="SAPBEXHLevel3X 2" xfId="481"/>
    <cellStyle name="SAPBEXHLevel3X 3" xfId="601"/>
    <cellStyle name="SAPBEXHLevel3X 4" xfId="720"/>
    <cellStyle name="SAPBEXHLevel3X 5" xfId="838"/>
    <cellStyle name="SAPBEXHLevel3X 6" xfId="956"/>
    <cellStyle name="SAPBEXHLevel3X 7" xfId="1073"/>
    <cellStyle name="SAPBEXHLevel3X 8" xfId="1151"/>
    <cellStyle name="SAPBEXinputData" xfId="145"/>
    <cellStyle name="SAPBEXinputData 10" xfId="1074"/>
    <cellStyle name="SAPBEXinputData 11" xfId="1152"/>
    <cellStyle name="SAPBEXinputData 2" xfId="161"/>
    <cellStyle name="SAPBEXinputData 2 10" xfId="1165"/>
    <cellStyle name="SAPBEXinputData 2 2" xfId="320"/>
    <cellStyle name="SAPBEXinputData 2 3" xfId="408"/>
    <cellStyle name="SAPBEXinputData 2 4" xfId="495"/>
    <cellStyle name="SAPBEXinputData 2 5" xfId="617"/>
    <cellStyle name="SAPBEXinputData 2 6" xfId="735"/>
    <cellStyle name="SAPBEXinputData 2 7" xfId="853"/>
    <cellStyle name="SAPBEXinputData 2 8" xfId="972"/>
    <cellStyle name="SAPBEXinputData 2 9" xfId="1089"/>
    <cellStyle name="SAPBEXinputData 3" xfId="305"/>
    <cellStyle name="SAPBEXinputData 4" xfId="393"/>
    <cellStyle name="SAPBEXinputData 5" xfId="482"/>
    <cellStyle name="SAPBEXinputData 6" xfId="602"/>
    <cellStyle name="SAPBEXinputData 7" xfId="721"/>
    <cellStyle name="SAPBEXinputData 8" xfId="839"/>
    <cellStyle name="SAPBEXinputData 9" xfId="957"/>
    <cellStyle name="SAPBEXresData" xfId="146"/>
    <cellStyle name="SAPBEXresData 2" xfId="483"/>
    <cellStyle name="SAPBEXresData 3" xfId="603"/>
    <cellStyle name="SAPBEXresData 4" xfId="722"/>
    <cellStyle name="SAPBEXresData 5" xfId="840"/>
    <cellStyle name="SAPBEXresData 6" xfId="958"/>
    <cellStyle name="SAPBEXresData 7" xfId="1075"/>
    <cellStyle name="SAPBEXresData 8" xfId="1153"/>
    <cellStyle name="SAPBEXresDataEmph" xfId="147"/>
    <cellStyle name="SAPBEXresDataEmph 2" xfId="484"/>
    <cellStyle name="SAPBEXresDataEmph 3" xfId="604"/>
    <cellStyle name="SAPBEXresDataEmph 4" xfId="723"/>
    <cellStyle name="SAPBEXresDataEmph 5" xfId="841"/>
    <cellStyle name="SAPBEXresDataEmph 6" xfId="959"/>
    <cellStyle name="SAPBEXresDataEmph 7" xfId="1076"/>
    <cellStyle name="SAPBEXresDataEmph 8" xfId="1154"/>
    <cellStyle name="SAPBEXresItem" xfId="148"/>
    <cellStyle name="SAPBEXresItem 2" xfId="485"/>
    <cellStyle name="SAPBEXresItem 3" xfId="605"/>
    <cellStyle name="SAPBEXresItem 4" xfId="724"/>
    <cellStyle name="SAPBEXresItem 5" xfId="842"/>
    <cellStyle name="SAPBEXresItem 6" xfId="960"/>
    <cellStyle name="SAPBEXresItem 7" xfId="1077"/>
    <cellStyle name="SAPBEXresItem 8" xfId="1155"/>
    <cellStyle name="SAPBEXresItemX" xfId="149"/>
    <cellStyle name="SAPBEXresItemX 2" xfId="486"/>
    <cellStyle name="SAPBEXresItemX 3" xfId="606"/>
    <cellStyle name="SAPBEXresItemX 4" xfId="725"/>
    <cellStyle name="SAPBEXresItemX 5" xfId="843"/>
    <cellStyle name="SAPBEXresItemX 6" xfId="961"/>
    <cellStyle name="SAPBEXresItemX 7" xfId="1078"/>
    <cellStyle name="SAPBEXresItemX 8" xfId="1156"/>
    <cellStyle name="SAPBEXstdData" xfId="150"/>
    <cellStyle name="SAPBEXstdData 2" xfId="487"/>
    <cellStyle name="SAPBEXstdData 3" xfId="607"/>
    <cellStyle name="SAPBEXstdData 4" xfId="726"/>
    <cellStyle name="SAPBEXstdData 5" xfId="844"/>
    <cellStyle name="SAPBEXstdData 6" xfId="962"/>
    <cellStyle name="SAPBEXstdData 7" xfId="1079"/>
    <cellStyle name="SAPBEXstdData 8" xfId="1157"/>
    <cellStyle name="SAPBEXstdDataEmph" xfId="151"/>
    <cellStyle name="SAPBEXstdDataEmph 2" xfId="488"/>
    <cellStyle name="SAPBEXstdDataEmph 3" xfId="608"/>
    <cellStyle name="SAPBEXstdDataEmph 4" xfId="727"/>
    <cellStyle name="SAPBEXstdDataEmph 5" xfId="845"/>
    <cellStyle name="SAPBEXstdDataEmph 6" xfId="963"/>
    <cellStyle name="SAPBEXstdDataEmph 7" xfId="1080"/>
    <cellStyle name="SAPBEXstdDataEmph 8" xfId="1158"/>
    <cellStyle name="SAPBEXstdItem" xfId="152"/>
    <cellStyle name="SAPBEXstdItem 2" xfId="489"/>
    <cellStyle name="SAPBEXstdItem 3" xfId="609"/>
    <cellStyle name="SAPBEXstdItem 4" xfId="728"/>
    <cellStyle name="SAPBEXstdItem 5" xfId="846"/>
    <cellStyle name="SAPBEXstdItem 6" xfId="964"/>
    <cellStyle name="SAPBEXstdItem 7" xfId="1081"/>
    <cellStyle name="SAPBEXstdItem 8" xfId="1159"/>
    <cellStyle name="SAPBEXstdItemX" xfId="153"/>
    <cellStyle name="SAPBEXstdItemX 2" xfId="490"/>
    <cellStyle name="SAPBEXstdItemX 3" xfId="610"/>
    <cellStyle name="SAPBEXstdItemX 4" xfId="729"/>
    <cellStyle name="SAPBEXstdItemX 5" xfId="847"/>
    <cellStyle name="SAPBEXstdItemX 6" xfId="965"/>
    <cellStyle name="SAPBEXstdItemX 7" xfId="1082"/>
    <cellStyle name="SAPBEXstdItemX 8" xfId="1160"/>
    <cellStyle name="SAPBEXtitle" xfId="154"/>
    <cellStyle name="SAPBEXundefined" xfId="155"/>
    <cellStyle name="SAPBEXundefined 2" xfId="491"/>
    <cellStyle name="SAPBEXundefined 3" xfId="612"/>
    <cellStyle name="SAPBEXundefined 4" xfId="731"/>
    <cellStyle name="SAPBEXundefined 5" xfId="849"/>
    <cellStyle name="SAPBEXundefined 6" xfId="967"/>
    <cellStyle name="SAPBEXundefined 7" xfId="1084"/>
    <cellStyle name="SAPBEXundefined 8" xfId="1161"/>
    <cellStyle name="Sheet Title" xfId="156"/>
    <cellStyle name="Style 1" xfId="157"/>
    <cellStyle name="Title 10" xfId="859"/>
    <cellStyle name="Title 11" xfId="977"/>
    <cellStyle name="Title 2" xfId="41"/>
    <cellStyle name="Title 2 10" xfId="1086"/>
    <cellStyle name="Title 2 11" xfId="1162"/>
    <cellStyle name="Title 2 2" xfId="158"/>
    <cellStyle name="Title 2 3" xfId="317"/>
    <cellStyle name="Title 2 4" xfId="405"/>
    <cellStyle name="Title 2 5" xfId="492"/>
    <cellStyle name="Title 2 6" xfId="614"/>
    <cellStyle name="Title 2 7" xfId="732"/>
    <cellStyle name="Title 2 8" xfId="850"/>
    <cellStyle name="Title 2 9" xfId="969"/>
    <cellStyle name="Title 3" xfId="202"/>
    <cellStyle name="Title 4" xfId="273"/>
    <cellStyle name="Title 5" xfId="361"/>
    <cellStyle name="Title 6" xfId="497"/>
    <cellStyle name="Title 7" xfId="503"/>
    <cellStyle name="Title 8" xfId="622"/>
    <cellStyle name="Title 9" xfId="740"/>
    <cellStyle name="Total 10" xfId="858"/>
    <cellStyle name="Total 11" xfId="976"/>
    <cellStyle name="Total 12" xfId="1255"/>
    <cellStyle name="Total 2" xfId="42"/>
    <cellStyle name="Total 2 10" xfId="1087"/>
    <cellStyle name="Total 2 11" xfId="1163"/>
    <cellStyle name="Total 2 12" xfId="1405"/>
    <cellStyle name="Total 2 2" xfId="159"/>
    <cellStyle name="Total 2 3" xfId="318"/>
    <cellStyle name="Total 2 4" xfId="406"/>
    <cellStyle name="Total 2 5" xfId="493"/>
    <cellStyle name="Total 2 6" xfId="615"/>
    <cellStyle name="Total 2 7" xfId="733"/>
    <cellStyle name="Total 2 8" xfId="851"/>
    <cellStyle name="Total 2 9" xfId="970"/>
    <cellStyle name="Total 3" xfId="203"/>
    <cellStyle name="Total 4" xfId="272"/>
    <cellStyle name="Total 5" xfId="360"/>
    <cellStyle name="Total 6" xfId="498"/>
    <cellStyle name="Total 7" xfId="502"/>
    <cellStyle name="Total 8" xfId="621"/>
    <cellStyle name="Total 9" xfId="739"/>
    <cellStyle name="Warning Text 10" xfId="857"/>
    <cellStyle name="Warning Text 11" xfId="975"/>
    <cellStyle name="Warning Text 2" xfId="43"/>
    <cellStyle name="Warning Text 2 10" xfId="1088"/>
    <cellStyle name="Warning Text 2 11" xfId="1164"/>
    <cellStyle name="Warning Text 2 2" xfId="160"/>
    <cellStyle name="Warning Text 2 3" xfId="319"/>
    <cellStyle name="Warning Text 2 4" xfId="407"/>
    <cellStyle name="Warning Text 2 5" xfId="494"/>
    <cellStyle name="Warning Text 2 6" xfId="616"/>
    <cellStyle name="Warning Text 2 7" xfId="734"/>
    <cellStyle name="Warning Text 2 8" xfId="852"/>
    <cellStyle name="Warning Text 2 9" xfId="971"/>
    <cellStyle name="Warning Text 3" xfId="204"/>
    <cellStyle name="Warning Text 4" xfId="205"/>
    <cellStyle name="Warning Text 5" xfId="271"/>
    <cellStyle name="Warning Text 6" xfId="499"/>
    <cellStyle name="Warning Text 7" xfId="618"/>
    <cellStyle name="Warning Text 8" xfId="736"/>
    <cellStyle name="Warning Text 9" xfId="854"/>
  </cellStyles>
  <dxfs count="2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GB" sz="1800" b="1" i="0" baseline="0">
                <a:effectLst/>
              </a:rPr>
              <a:t>Jan to May change in 2016/17 Tariffs for Generic Conventional and Intermittent Power Stations</a:t>
            </a:r>
          </a:p>
        </c:rich>
      </c:tx>
      <c:layout>
        <c:manualLayout>
          <c:xMode val="edge"/>
          <c:yMode val="edge"/>
          <c:x val="0.18259322842797659"/>
          <c:y val="6.48069563823606E-2"/>
        </c:manualLayout>
      </c:layout>
      <c:overlay val="0"/>
    </c:title>
    <c:autoTitleDeleted val="0"/>
    <c:plotArea>
      <c:layout>
        <c:manualLayout>
          <c:layoutTarget val="inner"/>
          <c:xMode val="edge"/>
          <c:yMode val="edge"/>
          <c:x val="0.12252176313665651"/>
          <c:y val="0.23464607000460821"/>
          <c:w val="0.81784389631087884"/>
          <c:h val="0.59630241830458219"/>
        </c:manualLayout>
      </c:layout>
      <c:barChart>
        <c:barDir val="col"/>
        <c:grouping val="clustered"/>
        <c:varyColors val="0"/>
        <c:ser>
          <c:idx val="2"/>
          <c:order val="1"/>
          <c:tx>
            <c:strRef>
              <c:f>'Tables 12 - 14'!$D$5</c:f>
              <c:strCache>
                <c:ptCount val="1"/>
                <c:pt idx="0">
                  <c:v>Conventional 70%</c:v>
                </c:pt>
              </c:strCache>
            </c:strRef>
          </c:tx>
          <c:spPr>
            <a:solidFill>
              <a:schemeClr val="accent1"/>
            </a:solidFill>
          </c:spPr>
          <c:invertIfNegative val="0"/>
          <c:cat>
            <c:numRef>
              <c:f>'Tables 12 - 14'!$B$7:$B$33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'Tables 12 - 14'!$F$7:$F$33</c:f>
              <c:numCache>
                <c:formatCode>#,##0.00_ ;\-#,##0.00\ </c:formatCode>
                <c:ptCount val="27"/>
                <c:pt idx="0">
                  <c:v>1.5869673270321734</c:v>
                </c:pt>
                <c:pt idx="1">
                  <c:v>1.7635538524955621</c:v>
                </c:pt>
                <c:pt idx="2">
                  <c:v>1.6325222563656503</c:v>
                </c:pt>
                <c:pt idx="3">
                  <c:v>-1.805599800814635</c:v>
                </c:pt>
                <c:pt idx="4">
                  <c:v>1.6310340886228722</c:v>
                </c:pt>
                <c:pt idx="5">
                  <c:v>1.6212728728386843</c:v>
                </c:pt>
                <c:pt idx="6">
                  <c:v>1.3038409973664713</c:v>
                </c:pt>
                <c:pt idx="7">
                  <c:v>1.5810219412464903</c:v>
                </c:pt>
                <c:pt idx="8">
                  <c:v>1.2918959117028681</c:v>
                </c:pt>
                <c:pt idx="9">
                  <c:v>2.1612503773177441</c:v>
                </c:pt>
                <c:pt idx="10">
                  <c:v>-0.79302084896147562</c:v>
                </c:pt>
                <c:pt idx="11">
                  <c:v>0.81623326230692683</c:v>
                </c:pt>
                <c:pt idx="12">
                  <c:v>-1.6172671237359992E-3</c:v>
                </c:pt>
                <c:pt idx="13">
                  <c:v>0.61063734430667083</c:v>
                </c:pt>
                <c:pt idx="14">
                  <c:v>-8.5686774716765335E-2</c:v>
                </c:pt>
                <c:pt idx="15">
                  <c:v>7.4816503557260106E-3</c:v>
                </c:pt>
                <c:pt idx="16">
                  <c:v>8.0494376347375329E-2</c:v>
                </c:pt>
                <c:pt idx="17">
                  <c:v>4.8345669770104571E-2</c:v>
                </c:pt>
                <c:pt idx="18">
                  <c:v>0.15465188818586562</c:v>
                </c:pt>
                <c:pt idx="19">
                  <c:v>-0.50530691810497874</c:v>
                </c:pt>
                <c:pt idx="20">
                  <c:v>-0.70017412360256159</c:v>
                </c:pt>
                <c:pt idx="21">
                  <c:v>-1.0228533106529409</c:v>
                </c:pt>
                <c:pt idx="22">
                  <c:v>0.79991149744669077</c:v>
                </c:pt>
                <c:pt idx="23">
                  <c:v>0.38112810018570475</c:v>
                </c:pt>
                <c:pt idx="24">
                  <c:v>0.22029440905526809</c:v>
                </c:pt>
                <c:pt idx="25">
                  <c:v>-0.44753748635022816</c:v>
                </c:pt>
                <c:pt idx="26">
                  <c:v>-0.82183467899802931</c:v>
                </c:pt>
              </c:numCache>
            </c:numRef>
          </c:val>
        </c:ser>
        <c:ser>
          <c:idx val="1"/>
          <c:order val="2"/>
          <c:tx>
            <c:strRef>
              <c:f>'Tables 12 - 14'!$G$5</c:f>
              <c:strCache>
                <c:ptCount val="1"/>
                <c:pt idx="0">
                  <c:v>Intermittent 30%</c:v>
                </c:pt>
              </c:strCache>
            </c:strRef>
          </c:tx>
          <c:spPr>
            <a:solidFill>
              <a:schemeClr val="accent3">
                <a:lumMod val="75000"/>
              </a:schemeClr>
            </a:solidFill>
          </c:spPr>
          <c:invertIfNegative val="0"/>
          <c:val>
            <c:numRef>
              <c:f>'Tables 12 - 14'!$I$7:$I$33</c:f>
              <c:numCache>
                <c:formatCode>#,##0.00_ ;\-#,##0.00\ </c:formatCode>
                <c:ptCount val="27"/>
                <c:pt idx="0">
                  <c:v>1.0365014603518112</c:v>
                </c:pt>
                <c:pt idx="1">
                  <c:v>1.031966747552314</c:v>
                </c:pt>
                <c:pt idx="2">
                  <c:v>1.0228976333153366</c:v>
                </c:pt>
                <c:pt idx="3">
                  <c:v>-0.68473863326082984</c:v>
                </c:pt>
                <c:pt idx="4">
                  <c:v>1.1435352938651242</c:v>
                </c:pt>
                <c:pt idx="5">
                  <c:v>1.0365661770208767</c:v>
                </c:pt>
                <c:pt idx="6">
                  <c:v>0.89469550551780053</c:v>
                </c:pt>
                <c:pt idx="7">
                  <c:v>0.98143819242620367</c:v>
                </c:pt>
                <c:pt idx="8">
                  <c:v>0.9017963564713174</c:v>
                </c:pt>
                <c:pt idx="9">
                  <c:v>1.140073063732606</c:v>
                </c:pt>
                <c:pt idx="10">
                  <c:v>-0.26529549004537412</c:v>
                </c:pt>
                <c:pt idx="11">
                  <c:v>0.75301424756037694</c:v>
                </c:pt>
                <c:pt idx="12">
                  <c:v>0.19551245461502198</c:v>
                </c:pt>
                <c:pt idx="13">
                  <c:v>0.52160511039555502</c:v>
                </c:pt>
                <c:pt idx="14">
                  <c:v>0.42854184264363115</c:v>
                </c:pt>
                <c:pt idx="15">
                  <c:v>0.22141832170835252</c:v>
                </c:pt>
                <c:pt idx="16">
                  <c:v>0.15055177193821323</c:v>
                </c:pt>
                <c:pt idx="17">
                  <c:v>0.18794141711199752</c:v>
                </c:pt>
                <c:pt idx="18">
                  <c:v>0.34173916759277501</c:v>
                </c:pt>
                <c:pt idx="19">
                  <c:v>-5.5908821683132492E-2</c:v>
                </c:pt>
                <c:pt idx="20">
                  <c:v>-5.5590367342487568E-2</c:v>
                </c:pt>
                <c:pt idx="21">
                  <c:v>-0.81289849189383556</c:v>
                </c:pt>
                <c:pt idx="22">
                  <c:v>0.25728243375151205</c:v>
                </c:pt>
                <c:pt idx="23">
                  <c:v>0.18712842458686652</c:v>
                </c:pt>
                <c:pt idx="24">
                  <c:v>0.10356486712824631</c:v>
                </c:pt>
                <c:pt idx="25">
                  <c:v>-6.3039241568407345E-2</c:v>
                </c:pt>
                <c:pt idx="26">
                  <c:v>-0.12993591720093112</c:v>
                </c:pt>
              </c:numCache>
            </c:numRef>
          </c:val>
        </c:ser>
        <c:dLbls>
          <c:showLegendKey val="0"/>
          <c:showVal val="0"/>
          <c:showCatName val="0"/>
          <c:showSerName val="0"/>
          <c:showPercent val="0"/>
          <c:showBubbleSize val="0"/>
        </c:dLbls>
        <c:gapWidth val="150"/>
        <c:axId val="176252032"/>
        <c:axId val="176253952"/>
      </c:barChart>
      <c:lineChart>
        <c:grouping val="standard"/>
        <c:varyColors val="0"/>
        <c:ser>
          <c:idx val="0"/>
          <c:order val="0"/>
          <c:tx>
            <c:strRef>
              <c:f>'Tables 12 - 14'!$J$5</c:f>
              <c:strCache>
                <c:ptCount val="1"/>
                <c:pt idx="0">
                  <c:v>Change in Residual (£/kW)</c:v>
                </c:pt>
              </c:strCache>
            </c:strRef>
          </c:tx>
          <c:spPr>
            <a:ln>
              <a:solidFill>
                <a:srgbClr val="FF0000"/>
              </a:solidFill>
              <a:prstDash val="sysDash"/>
            </a:ln>
          </c:spPr>
          <c:marker>
            <c:symbol val="none"/>
          </c:marker>
          <c:val>
            <c:numRef>
              <c:f>'Tables 12 - 14'!$J$7:$J$33</c:f>
              <c:numCache>
                <c:formatCode>#,##0.00_ ;\-#,##0.00\ </c:formatCode>
                <c:ptCount val="27"/>
                <c:pt idx="0">
                  <c:v>0.19131646777487155</c:v>
                </c:pt>
                <c:pt idx="1">
                  <c:v>0.19131646777487155</c:v>
                </c:pt>
                <c:pt idx="2">
                  <c:v>0.19131646777487155</c:v>
                </c:pt>
                <c:pt idx="3">
                  <c:v>0.19131646777487155</c:v>
                </c:pt>
                <c:pt idx="4">
                  <c:v>0.19131646777487155</c:v>
                </c:pt>
                <c:pt idx="5">
                  <c:v>0.19131646777487155</c:v>
                </c:pt>
                <c:pt idx="6">
                  <c:v>0.19131646777487155</c:v>
                </c:pt>
                <c:pt idx="7">
                  <c:v>0.19131646777487155</c:v>
                </c:pt>
                <c:pt idx="8">
                  <c:v>0.19131646777487155</c:v>
                </c:pt>
                <c:pt idx="9">
                  <c:v>0.19131646777487155</c:v>
                </c:pt>
                <c:pt idx="10">
                  <c:v>0.19131646777487155</c:v>
                </c:pt>
                <c:pt idx="11">
                  <c:v>0.19131646777487155</c:v>
                </c:pt>
                <c:pt idx="12">
                  <c:v>0.19131646777487155</c:v>
                </c:pt>
                <c:pt idx="13">
                  <c:v>0.19131646777487155</c:v>
                </c:pt>
                <c:pt idx="14">
                  <c:v>0.19131646777487155</c:v>
                </c:pt>
                <c:pt idx="15">
                  <c:v>0.19131646777487155</c:v>
                </c:pt>
                <c:pt idx="16">
                  <c:v>0.19131646777487155</c:v>
                </c:pt>
                <c:pt idx="17">
                  <c:v>0.19131646777487155</c:v>
                </c:pt>
                <c:pt idx="18">
                  <c:v>0.19131646777487155</c:v>
                </c:pt>
                <c:pt idx="19">
                  <c:v>0.19131646777487155</c:v>
                </c:pt>
                <c:pt idx="20">
                  <c:v>0.19131646777487155</c:v>
                </c:pt>
                <c:pt idx="21">
                  <c:v>0.19131646777487155</c:v>
                </c:pt>
                <c:pt idx="22">
                  <c:v>0.19131646777487155</c:v>
                </c:pt>
                <c:pt idx="23">
                  <c:v>0.19131646777487155</c:v>
                </c:pt>
                <c:pt idx="24">
                  <c:v>0.19131646777487155</c:v>
                </c:pt>
                <c:pt idx="25">
                  <c:v>0.19131646777487155</c:v>
                </c:pt>
                <c:pt idx="26">
                  <c:v>0.19131646777487155</c:v>
                </c:pt>
              </c:numCache>
            </c:numRef>
          </c:val>
          <c:smooth val="0"/>
        </c:ser>
        <c:dLbls>
          <c:showLegendKey val="0"/>
          <c:showVal val="0"/>
          <c:showCatName val="0"/>
          <c:showSerName val="0"/>
          <c:showPercent val="0"/>
          <c:showBubbleSize val="0"/>
        </c:dLbls>
        <c:marker val="1"/>
        <c:smooth val="0"/>
        <c:axId val="176252032"/>
        <c:axId val="176253952"/>
      </c:lineChart>
      <c:catAx>
        <c:axId val="176252032"/>
        <c:scaling>
          <c:orientation val="minMax"/>
        </c:scaling>
        <c:delete val="0"/>
        <c:axPos val="b"/>
        <c:title>
          <c:tx>
            <c:rich>
              <a:bodyPr/>
              <a:lstStyle/>
              <a:p>
                <a:pPr>
                  <a:defRPr sz="1200"/>
                </a:pPr>
                <a:r>
                  <a:rPr lang="en-US" sz="1200"/>
                  <a:t>Generation Zone</a:t>
                </a:r>
              </a:p>
            </c:rich>
          </c:tx>
          <c:layout/>
          <c:overlay val="0"/>
        </c:title>
        <c:numFmt formatCode="0_)" sourceLinked="1"/>
        <c:majorTickMark val="out"/>
        <c:minorTickMark val="none"/>
        <c:tickLblPos val="nextTo"/>
        <c:crossAx val="176253952"/>
        <c:crosses val="autoZero"/>
        <c:auto val="1"/>
        <c:lblAlgn val="ctr"/>
        <c:lblOffset val="100"/>
        <c:noMultiLvlLbl val="0"/>
      </c:catAx>
      <c:valAx>
        <c:axId val="176253952"/>
        <c:scaling>
          <c:orientation val="minMax"/>
        </c:scaling>
        <c:delete val="0"/>
        <c:axPos val="l"/>
        <c:majorGridlines/>
        <c:title>
          <c:tx>
            <c:rich>
              <a:bodyPr rot="-5400000" vert="horz"/>
              <a:lstStyle/>
              <a:p>
                <a:pPr>
                  <a:defRPr sz="1200"/>
                </a:pPr>
                <a:r>
                  <a:rPr lang="en-US" sz="1200"/>
                  <a:t>Change </a:t>
                </a:r>
                <a:r>
                  <a:rPr lang="en-US" sz="1200" baseline="0"/>
                  <a:t> in Generation Tariff £</a:t>
                </a:r>
                <a:r>
                  <a:rPr lang="en-US" sz="1200"/>
                  <a:t>/kW</a:t>
                </a:r>
              </a:p>
            </c:rich>
          </c:tx>
          <c:layout>
            <c:manualLayout>
              <c:xMode val="edge"/>
              <c:yMode val="edge"/>
              <c:x val="2.4335246778970577E-2"/>
              <c:y val="0.29550720282102144"/>
            </c:manualLayout>
          </c:layout>
          <c:overlay val="0"/>
        </c:title>
        <c:numFmt formatCode="#,##0.0_ ;\-#,##0.0\ " sourceLinked="0"/>
        <c:majorTickMark val="out"/>
        <c:minorTickMark val="none"/>
        <c:tickLblPos val="nextTo"/>
        <c:crossAx val="176252032"/>
        <c:crosses val="autoZero"/>
        <c:crossBetween val="between"/>
      </c:valAx>
    </c:plotArea>
    <c:legend>
      <c:legendPos val="b"/>
      <c:layout>
        <c:manualLayout>
          <c:xMode val="edge"/>
          <c:yMode val="edge"/>
          <c:x val="0.18323469283570279"/>
          <c:y val="0.89800785398008454"/>
          <c:w val="0.63353061432859437"/>
          <c:h val="4.6012502254012141E-2"/>
        </c:manualLayout>
      </c:layout>
      <c:overlay val="0"/>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Jan to May Change in HH Demand Tariffs (£/kW)</a:t>
            </a:r>
          </a:p>
        </c:rich>
      </c:tx>
      <c:overlay val="0"/>
    </c:title>
    <c:autoTitleDeleted val="0"/>
    <c:plotArea>
      <c:layout>
        <c:manualLayout>
          <c:layoutTarget val="inner"/>
          <c:xMode val="edge"/>
          <c:yMode val="edge"/>
          <c:x val="0.10975240594925635"/>
          <c:y val="0.20316720704029642"/>
          <c:w val="0.81457923794008502"/>
          <c:h val="0.52606824146981623"/>
        </c:manualLayout>
      </c:layout>
      <c:barChart>
        <c:barDir val="col"/>
        <c:grouping val="clustered"/>
        <c:varyColors val="0"/>
        <c:ser>
          <c:idx val="2"/>
          <c:order val="0"/>
          <c:tx>
            <c:strRef>
              <c:f>'Tables 12 - 14'!$P$37</c:f>
              <c:strCache>
                <c:ptCount val="1"/>
                <c:pt idx="0">
                  <c:v>Change (£/kW)</c:v>
                </c:pt>
              </c:strCache>
            </c:strRef>
          </c:tx>
          <c:spPr>
            <a:solidFill>
              <a:schemeClr val="tx2">
                <a:lumMod val="60000"/>
                <a:lumOff val="40000"/>
              </a:schemeClr>
            </a:solidFill>
          </c:spPr>
          <c:invertIfNegative val="0"/>
          <c:cat>
            <c:numRef>
              <c:f>'Tables 12 - 14'!$L$38:$L$51</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'Tables 12 - 14'!$P$38:$P$51</c:f>
              <c:numCache>
                <c:formatCode>0.00</c:formatCode>
                <c:ptCount val="14"/>
                <c:pt idx="0">
                  <c:v>-0.44714485222370115</c:v>
                </c:pt>
                <c:pt idx="1">
                  <c:v>-0.440643594884083</c:v>
                </c:pt>
                <c:pt idx="2">
                  <c:v>1.0932124468580966</c:v>
                </c:pt>
                <c:pt idx="3">
                  <c:v>0.82647464386103309</c:v>
                </c:pt>
                <c:pt idx="4">
                  <c:v>1.1879717737866144</c:v>
                </c:pt>
                <c:pt idx="5">
                  <c:v>1.2948863257554564</c:v>
                </c:pt>
                <c:pt idx="6">
                  <c:v>1.4951686826839605</c:v>
                </c:pt>
                <c:pt idx="7">
                  <c:v>1.6594825465641847</c:v>
                </c:pt>
                <c:pt idx="8">
                  <c:v>1.2932142429630176</c:v>
                </c:pt>
                <c:pt idx="9">
                  <c:v>2.2741897109933191</c:v>
                </c:pt>
                <c:pt idx="10">
                  <c:v>1.2414653335752845</c:v>
                </c:pt>
                <c:pt idx="11">
                  <c:v>0.70754359478109308</c:v>
                </c:pt>
                <c:pt idx="12">
                  <c:v>1.8943723318312493</c:v>
                </c:pt>
                <c:pt idx="13">
                  <c:v>2.9215147559647789</c:v>
                </c:pt>
              </c:numCache>
            </c:numRef>
          </c:val>
        </c:ser>
        <c:dLbls>
          <c:showLegendKey val="0"/>
          <c:showVal val="0"/>
          <c:showCatName val="0"/>
          <c:showSerName val="0"/>
          <c:showPercent val="0"/>
          <c:showBubbleSize val="0"/>
        </c:dLbls>
        <c:gapWidth val="150"/>
        <c:axId val="173552384"/>
        <c:axId val="173554304"/>
      </c:barChart>
      <c:lineChart>
        <c:grouping val="standard"/>
        <c:varyColors val="0"/>
        <c:ser>
          <c:idx val="3"/>
          <c:order val="1"/>
          <c:tx>
            <c:strRef>
              <c:f>'Tables 12 - 14'!$Q$37</c:f>
              <c:strCache>
                <c:ptCount val="1"/>
                <c:pt idx="0">
                  <c:v>Change in Residual (£/kW)</c:v>
                </c:pt>
              </c:strCache>
            </c:strRef>
          </c:tx>
          <c:spPr>
            <a:ln>
              <a:solidFill>
                <a:srgbClr val="FF0000"/>
              </a:solidFill>
              <a:prstDash val="dash"/>
            </a:ln>
          </c:spPr>
          <c:marker>
            <c:symbol val="none"/>
          </c:marker>
          <c:cat>
            <c:numRef>
              <c:f>'Tables 12 - 14'!$L$38:$L$51</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'Tables 12 - 14'!$Q$38:$Q$51</c:f>
              <c:numCache>
                <c:formatCode>0.00</c:formatCode>
                <c:ptCount val="14"/>
                <c:pt idx="0">
                  <c:v>1.274116109606716</c:v>
                </c:pt>
                <c:pt idx="1">
                  <c:v>1.274116109606716</c:v>
                </c:pt>
                <c:pt idx="2">
                  <c:v>1.274116109606716</c:v>
                </c:pt>
                <c:pt idx="3">
                  <c:v>1.274116109606716</c:v>
                </c:pt>
                <c:pt idx="4">
                  <c:v>1.274116109606716</c:v>
                </c:pt>
                <c:pt idx="5">
                  <c:v>1.274116109606716</c:v>
                </c:pt>
                <c:pt idx="6">
                  <c:v>1.274116109606716</c:v>
                </c:pt>
                <c:pt idx="7">
                  <c:v>1.274116109606716</c:v>
                </c:pt>
                <c:pt idx="8">
                  <c:v>1.274116109606716</c:v>
                </c:pt>
                <c:pt idx="9">
                  <c:v>1.274116109606716</c:v>
                </c:pt>
                <c:pt idx="10">
                  <c:v>1.274116109606716</c:v>
                </c:pt>
                <c:pt idx="11">
                  <c:v>1.274116109606716</c:v>
                </c:pt>
                <c:pt idx="12">
                  <c:v>1.274116109606716</c:v>
                </c:pt>
                <c:pt idx="13">
                  <c:v>1.274116109606716</c:v>
                </c:pt>
              </c:numCache>
            </c:numRef>
          </c:val>
          <c:smooth val="0"/>
        </c:ser>
        <c:dLbls>
          <c:showLegendKey val="0"/>
          <c:showVal val="0"/>
          <c:showCatName val="0"/>
          <c:showSerName val="0"/>
          <c:showPercent val="0"/>
          <c:showBubbleSize val="0"/>
        </c:dLbls>
        <c:marker val="1"/>
        <c:smooth val="0"/>
        <c:axId val="173552384"/>
        <c:axId val="173554304"/>
      </c:lineChart>
      <c:catAx>
        <c:axId val="173552384"/>
        <c:scaling>
          <c:orientation val="minMax"/>
        </c:scaling>
        <c:delete val="0"/>
        <c:axPos val="b"/>
        <c:title>
          <c:tx>
            <c:rich>
              <a:bodyPr/>
              <a:lstStyle/>
              <a:p>
                <a:pPr>
                  <a:defRPr sz="1200"/>
                </a:pPr>
                <a:r>
                  <a:rPr lang="en-US" sz="1200"/>
                  <a:t>Demand Zone</a:t>
                </a:r>
              </a:p>
            </c:rich>
          </c:tx>
          <c:overlay val="0"/>
        </c:title>
        <c:numFmt formatCode="0_)" sourceLinked="1"/>
        <c:majorTickMark val="out"/>
        <c:minorTickMark val="none"/>
        <c:tickLblPos val="low"/>
        <c:crossAx val="173554304"/>
        <c:crosses val="autoZero"/>
        <c:auto val="1"/>
        <c:lblAlgn val="ctr"/>
        <c:lblOffset val="100"/>
        <c:noMultiLvlLbl val="0"/>
      </c:catAx>
      <c:valAx>
        <c:axId val="173554304"/>
        <c:scaling>
          <c:orientation val="minMax"/>
        </c:scaling>
        <c:delete val="0"/>
        <c:axPos val="l"/>
        <c:majorGridlines/>
        <c:title>
          <c:tx>
            <c:rich>
              <a:bodyPr rot="-5400000" vert="horz"/>
              <a:lstStyle/>
              <a:p>
                <a:pPr>
                  <a:defRPr sz="1200"/>
                </a:pPr>
                <a:r>
                  <a:rPr lang="en-US" sz="1200"/>
                  <a:t>Tariff (£/kW)</a:t>
                </a:r>
              </a:p>
            </c:rich>
          </c:tx>
          <c:overlay val="0"/>
        </c:title>
        <c:numFmt formatCode="0.0" sourceLinked="0"/>
        <c:majorTickMark val="out"/>
        <c:minorTickMark val="none"/>
        <c:tickLblPos val="nextTo"/>
        <c:crossAx val="173552384"/>
        <c:crosses val="autoZero"/>
        <c:crossBetween val="between"/>
      </c:valAx>
      <c:spPr>
        <a:noFill/>
      </c:spPr>
    </c:plotArea>
    <c:legend>
      <c:legendPos val="b"/>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Jan to May Change in NHH Demand Tariffs (p/kWh)</a:t>
            </a:r>
          </a:p>
        </c:rich>
      </c:tx>
      <c:overlay val="0"/>
    </c:title>
    <c:autoTitleDeleted val="0"/>
    <c:plotArea>
      <c:layout>
        <c:manualLayout>
          <c:layoutTarget val="inner"/>
          <c:xMode val="edge"/>
          <c:yMode val="edge"/>
          <c:x val="0.11408566970878144"/>
          <c:y val="0.21911948850632665"/>
          <c:w val="0.82359470473745455"/>
          <c:h val="0.6078991002398425"/>
        </c:manualLayout>
      </c:layout>
      <c:barChart>
        <c:barDir val="col"/>
        <c:grouping val="clustered"/>
        <c:varyColors val="0"/>
        <c:ser>
          <c:idx val="1"/>
          <c:order val="0"/>
          <c:tx>
            <c:strRef>
              <c:f>'Tables 12 - 14'!$W$55</c:f>
              <c:strCache>
                <c:ptCount val="1"/>
                <c:pt idx="0">
                  <c:v>Change (p/kWh)</c:v>
                </c:pt>
              </c:strCache>
            </c:strRef>
          </c:tx>
          <c:spPr>
            <a:solidFill>
              <a:schemeClr val="accent1"/>
            </a:solidFill>
          </c:spPr>
          <c:invertIfNegative val="0"/>
          <c:val>
            <c:numRef>
              <c:f>'Tables 12 - 14'!$W$56:$W$69</c:f>
              <c:numCache>
                <c:formatCode>0.00</c:formatCode>
                <c:ptCount val="14"/>
                <c:pt idx="0">
                  <c:v>0.13237684719678011</c:v>
                </c:pt>
                <c:pt idx="1">
                  <c:v>0.47484949305234014</c:v>
                </c:pt>
                <c:pt idx="2">
                  <c:v>0.44788103449285277</c:v>
                </c:pt>
                <c:pt idx="3">
                  <c:v>0.44540660215516592</c:v>
                </c:pt>
                <c:pt idx="4">
                  <c:v>0.45376158609489714</c:v>
                </c:pt>
                <c:pt idx="5">
                  <c:v>0.48678769618284878</c:v>
                </c:pt>
                <c:pt idx="6">
                  <c:v>0.59632768332602559</c:v>
                </c:pt>
                <c:pt idx="7">
                  <c:v>0.60613301153573662</c:v>
                </c:pt>
                <c:pt idx="8">
                  <c:v>0.48879272035646704</c:v>
                </c:pt>
                <c:pt idx="9">
                  <c:v>0.68781310865061052</c:v>
                </c:pt>
                <c:pt idx="10">
                  <c:v>0.50141119954522395</c:v>
                </c:pt>
                <c:pt idx="11">
                  <c:v>0.68832856482055771</c:v>
                </c:pt>
                <c:pt idx="12">
                  <c:v>0.67677286333064934</c:v>
                </c:pt>
                <c:pt idx="13">
                  <c:v>0.7388187514920137</c:v>
                </c:pt>
              </c:numCache>
            </c:numRef>
          </c:val>
        </c:ser>
        <c:dLbls>
          <c:showLegendKey val="0"/>
          <c:showVal val="0"/>
          <c:showCatName val="0"/>
          <c:showSerName val="0"/>
          <c:showPercent val="0"/>
          <c:showBubbleSize val="0"/>
        </c:dLbls>
        <c:gapWidth val="150"/>
        <c:axId val="173571072"/>
        <c:axId val="173593728"/>
      </c:barChart>
      <c:catAx>
        <c:axId val="173571072"/>
        <c:scaling>
          <c:orientation val="minMax"/>
        </c:scaling>
        <c:delete val="0"/>
        <c:axPos val="b"/>
        <c:title>
          <c:tx>
            <c:rich>
              <a:bodyPr/>
              <a:lstStyle/>
              <a:p>
                <a:pPr>
                  <a:defRPr sz="1200"/>
                </a:pPr>
                <a:r>
                  <a:rPr lang="en-US" sz="1200"/>
                  <a:t>Demand Zone</a:t>
                </a:r>
              </a:p>
            </c:rich>
          </c:tx>
          <c:overlay val="0"/>
        </c:title>
        <c:numFmt formatCode="0_)" sourceLinked="1"/>
        <c:majorTickMark val="out"/>
        <c:minorTickMark val="none"/>
        <c:tickLblPos val="low"/>
        <c:crossAx val="173593728"/>
        <c:crosses val="autoZero"/>
        <c:auto val="1"/>
        <c:lblAlgn val="ctr"/>
        <c:lblOffset val="100"/>
        <c:noMultiLvlLbl val="0"/>
      </c:catAx>
      <c:valAx>
        <c:axId val="173593728"/>
        <c:scaling>
          <c:orientation val="minMax"/>
        </c:scaling>
        <c:delete val="0"/>
        <c:axPos val="l"/>
        <c:majorGridlines/>
        <c:title>
          <c:tx>
            <c:rich>
              <a:bodyPr rot="-5400000" vert="horz"/>
              <a:lstStyle/>
              <a:p>
                <a:pPr>
                  <a:defRPr sz="1200"/>
                </a:pPr>
                <a:r>
                  <a:rPr lang="en-US" sz="1200"/>
                  <a:t>Tariff (p/kWh)</a:t>
                </a:r>
              </a:p>
            </c:rich>
          </c:tx>
          <c:overlay val="0"/>
        </c:title>
        <c:numFmt formatCode="0.0" sourceLinked="0"/>
        <c:majorTickMark val="out"/>
        <c:minorTickMark val="none"/>
        <c:tickLblPos val="nextTo"/>
        <c:crossAx val="173571072"/>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GB" sz="1400"/>
              <a:t>2016/17 May Forecast net demand 
(GWh) as percentage of January Forecast  </a:t>
            </a:r>
          </a:p>
        </c:rich>
      </c:tx>
      <c:layout>
        <c:manualLayout>
          <c:xMode val="edge"/>
          <c:yMode val="edge"/>
          <c:x val="0.16854855643044619"/>
          <c:y val="2.7777777777777776E-2"/>
        </c:manualLayout>
      </c:layout>
      <c:overlay val="0"/>
    </c:title>
    <c:autoTitleDeleted val="0"/>
    <c:plotArea>
      <c:layout/>
      <c:barChart>
        <c:barDir val="col"/>
        <c:grouping val="clustered"/>
        <c:varyColors val="0"/>
        <c:ser>
          <c:idx val="2"/>
          <c:order val="0"/>
          <c:tx>
            <c:strRef>
              <c:f>'Table 23 - 24 '!$P$38</c:f>
              <c:strCache>
                <c:ptCount val="1"/>
                <c:pt idx="0">
                  <c:v>2016/17
May Forecast
Net Demand 
(GWh)</c:v>
                </c:pt>
              </c:strCache>
            </c:strRef>
          </c:tx>
          <c:invertIfNegative val="0"/>
          <c:val>
            <c:numRef>
              <c:f>'Table 23 - 24 '!$P$39:$P$52</c:f>
              <c:numCache>
                <c:formatCode>0%</c:formatCode>
                <c:ptCount val="14"/>
                <c:pt idx="0">
                  <c:v>0.94604887748347744</c:v>
                </c:pt>
                <c:pt idx="1">
                  <c:v>0.8685447400387708</c:v>
                </c:pt>
                <c:pt idx="2">
                  <c:v>0.89739154578814928</c:v>
                </c:pt>
                <c:pt idx="3">
                  <c:v>0.96573325297117107</c:v>
                </c:pt>
                <c:pt idx="4">
                  <c:v>0.93708308959706488</c:v>
                </c:pt>
                <c:pt idx="5">
                  <c:v>0.77502818424951803</c:v>
                </c:pt>
                <c:pt idx="6">
                  <c:v>0.93687060199596273</c:v>
                </c:pt>
                <c:pt idx="7">
                  <c:v>0.97501954703878901</c:v>
                </c:pt>
                <c:pt idx="8">
                  <c:v>0.89073850018592537</c:v>
                </c:pt>
                <c:pt idx="9">
                  <c:v>0.96284897463304808</c:v>
                </c:pt>
                <c:pt idx="10">
                  <c:v>0.92973900444086266</c:v>
                </c:pt>
                <c:pt idx="11">
                  <c:v>0.84514307797300547</c:v>
                </c:pt>
                <c:pt idx="12">
                  <c:v>0.95477243983776661</c:v>
                </c:pt>
                <c:pt idx="13">
                  <c:v>0.85789096552990385</c:v>
                </c:pt>
              </c:numCache>
            </c:numRef>
          </c:val>
        </c:ser>
        <c:dLbls>
          <c:showLegendKey val="0"/>
          <c:showVal val="0"/>
          <c:showCatName val="0"/>
          <c:showSerName val="0"/>
          <c:showPercent val="0"/>
          <c:showBubbleSize val="0"/>
        </c:dLbls>
        <c:gapWidth val="150"/>
        <c:axId val="176310144"/>
        <c:axId val="176316416"/>
      </c:barChart>
      <c:catAx>
        <c:axId val="176310144"/>
        <c:scaling>
          <c:orientation val="minMax"/>
        </c:scaling>
        <c:delete val="0"/>
        <c:axPos val="b"/>
        <c:title>
          <c:tx>
            <c:rich>
              <a:bodyPr/>
              <a:lstStyle/>
              <a:p>
                <a:pPr>
                  <a:defRPr/>
                </a:pPr>
                <a:r>
                  <a:rPr lang="en-US"/>
                  <a:t>Demand Zone</a:t>
                </a:r>
              </a:p>
            </c:rich>
          </c:tx>
          <c:layout/>
          <c:overlay val="0"/>
        </c:title>
        <c:majorTickMark val="out"/>
        <c:minorTickMark val="none"/>
        <c:tickLblPos val="nextTo"/>
        <c:crossAx val="176316416"/>
        <c:crosses val="autoZero"/>
        <c:auto val="1"/>
        <c:lblAlgn val="ctr"/>
        <c:lblOffset val="100"/>
        <c:noMultiLvlLbl val="0"/>
      </c:catAx>
      <c:valAx>
        <c:axId val="176316416"/>
        <c:scaling>
          <c:orientation val="minMax"/>
          <c:max val="1"/>
        </c:scaling>
        <c:delete val="0"/>
        <c:axPos val="l"/>
        <c:majorGridlines/>
        <c:numFmt formatCode="0%" sourceLinked="1"/>
        <c:majorTickMark val="out"/>
        <c:minorTickMark val="none"/>
        <c:tickLblPos val="nextTo"/>
        <c:crossAx val="17631014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11</xdr:col>
      <xdr:colOff>0</xdr:colOff>
      <xdr:row>4</xdr:row>
      <xdr:rowOff>276225</xdr:rowOff>
    </xdr:from>
    <xdr:to>
      <xdr:col>18</xdr:col>
      <xdr:colOff>0</xdr:colOff>
      <xdr:row>29</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36</xdr:row>
      <xdr:rowOff>0</xdr:rowOff>
    </xdr:from>
    <xdr:to>
      <xdr:col>24</xdr:col>
      <xdr:colOff>485775</xdr:colOff>
      <xdr:row>51</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19049</xdr:colOff>
      <xdr:row>54</xdr:row>
      <xdr:rowOff>28575</xdr:rowOff>
    </xdr:from>
    <xdr:to>
      <xdr:col>34</xdr:col>
      <xdr:colOff>0</xdr:colOff>
      <xdr:row>68</xdr:row>
      <xdr:rowOff>200024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342900</xdr:colOff>
      <xdr:row>37</xdr:row>
      <xdr:rowOff>0</xdr:rowOff>
    </xdr:from>
    <xdr:to>
      <xdr:col>24</xdr:col>
      <xdr:colOff>38100</xdr:colOff>
      <xdr:row>51</xdr:row>
      <xdr:rowOff>200024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46"/>
  <sheetViews>
    <sheetView tabSelected="1" zoomScale="76" zoomScaleNormal="76" workbookViewId="0">
      <pane xSplit="1" ySplit="3" topLeftCell="B4" activePane="bottomRight" state="frozen"/>
      <selection pane="topRight" activeCell="B1" sqref="B1"/>
      <selection pane="bottomLeft" activeCell="A4" sqref="A4"/>
      <selection pane="bottomRight" activeCell="E14" sqref="E14"/>
    </sheetView>
  </sheetViews>
  <sheetFormatPr defaultRowHeight="15"/>
  <cols>
    <col min="2" max="2" width="49.7109375" bestFit="1" customWidth="1"/>
    <col min="4" max="4" width="14.7109375" customWidth="1"/>
    <col min="5" max="5" width="11.140625" bestFit="1" customWidth="1"/>
  </cols>
  <sheetData>
    <row r="2" spans="2:2" ht="21">
      <c r="B2" s="200" t="s">
        <v>294</v>
      </c>
    </row>
    <row r="4" spans="2:2">
      <c r="B4" s="440" t="s">
        <v>110</v>
      </c>
    </row>
    <row r="5" spans="2:2">
      <c r="B5" s="441"/>
    </row>
    <row r="6" spans="2:2">
      <c r="B6" s="442"/>
    </row>
    <row r="7" spans="2:2">
      <c r="B7" s="443" t="s">
        <v>111</v>
      </c>
    </row>
    <row r="8" spans="2:2">
      <c r="B8" s="444"/>
    </row>
    <row r="9" spans="2:2">
      <c r="B9" s="445"/>
    </row>
    <row r="10" spans="2:2">
      <c r="B10" s="202" t="str">
        <f>'Tables 1 - 5'!B2</f>
        <v>Table 1 - Generation Wider Tariffs</v>
      </c>
    </row>
    <row r="11" spans="2:2">
      <c r="B11" s="215" t="str">
        <f>'Tables 1 - 5'!K34</f>
        <v>Table 2 - Local Substation Tariffs</v>
      </c>
    </row>
    <row r="12" spans="2:2">
      <c r="B12" s="202" t="str">
        <f>'Tables 1 - 5'!Q43</f>
        <v>Table 3 - Local Circuit Tariffs</v>
      </c>
    </row>
    <row r="13" spans="2:2">
      <c r="B13" s="215" t="str">
        <f>'Tables 1 - 5'!X71</f>
        <v>Table 4 - Offshore Local Tariffs</v>
      </c>
    </row>
    <row r="14" spans="2:2">
      <c r="B14" s="202" t="str">
        <f>'Tables 1 - 5'!AC88</f>
        <v>Table 5 - Demand Tariffs</v>
      </c>
    </row>
    <row r="15" spans="2:2">
      <c r="B15" s="447" t="str">
        <f>'Tables 6 - 11'!B2</f>
        <v>Table 6 - Contracted and Modelled TEC</v>
      </c>
    </row>
    <row r="16" spans="2:2">
      <c r="B16" s="448"/>
    </row>
    <row r="17" spans="2:2">
      <c r="B17" s="450"/>
    </row>
    <row r="18" spans="2:2">
      <c r="B18" s="202" t="str">
        <f>'Tables 6 - 11'!G8</f>
        <v>Table 7 - Allowed Revenues</v>
      </c>
    </row>
    <row r="19" spans="2:2">
      <c r="B19" s="199" t="str">
        <f>'Tables 6 - 11'!Y48</f>
        <v>Table 10 - Generation and Demand Revenue Proportions</v>
      </c>
    </row>
    <row r="20" spans="2:2">
      <c r="B20" s="437" t="str">
        <f>'Tables 6 - 11'!AD61</f>
        <v>Table 11 - Residual Calculation</v>
      </c>
    </row>
    <row r="21" spans="2:2">
      <c r="B21" s="438"/>
    </row>
    <row r="22" spans="2:2">
      <c r="B22" s="446"/>
    </row>
    <row r="23" spans="2:2">
      <c r="B23" s="435" t="str">
        <f>'Tables 6 - 11'!L31</f>
        <v>Table 8 - Charging Bases</v>
      </c>
    </row>
    <row r="24" spans="2:2">
      <c r="B24" s="449"/>
    </row>
    <row r="25" spans="2:2">
      <c r="B25" s="202" t="str">
        <f>'Tables 6 - 11'!Q39</f>
        <v>Table 9 - Interconectors</v>
      </c>
    </row>
    <row r="26" spans="2:2">
      <c r="B26" s="447" t="str">
        <f>'Tables 12 - 14'!B2</f>
        <v>Table 12 - Variation in Generation Zonal Tariffs</v>
      </c>
    </row>
    <row r="27" spans="2:2">
      <c r="B27" s="448"/>
    </row>
    <row r="28" spans="2:2">
      <c r="B28" s="437" t="str">
        <f>'Tables 12 - 14'!L35</f>
        <v>Table 13 - Change in HH Demand Tariffs</v>
      </c>
    </row>
    <row r="29" spans="2:2">
      <c r="B29" s="438"/>
    </row>
    <row r="30" spans="2:2">
      <c r="B30" s="435" t="str">
        <f>'Tables 12 - 14'!S53</f>
        <v>Table 14 - NHH Demand Tariff Changes</v>
      </c>
    </row>
    <row r="31" spans="2:2">
      <c r="B31" s="439"/>
    </row>
    <row r="32" spans="2:2">
      <c r="B32" s="377" t="str">
        <f>'Tables 15 - 18'!B2</f>
        <v>Table 15 - Impact of change in allowed revenue</v>
      </c>
    </row>
    <row r="33" spans="2:2">
      <c r="B33" s="419" t="str">
        <f>'Tables 15 - 18'!E9</f>
        <v>Table 16 - Impact of change to peak system demand</v>
      </c>
    </row>
    <row r="34" spans="2:2">
      <c r="B34" s="377" t="str">
        <f>'Tables 15 - 18'!H14</f>
        <v>Table 17 - Impact of change to NHH demand</v>
      </c>
    </row>
    <row r="35" spans="2:2">
      <c r="B35" s="419" t="str">
        <f>'Tables 15 - 18'!K19</f>
        <v>Table 18 - Impact of change to generation</v>
      </c>
    </row>
    <row r="36" spans="2:2">
      <c r="B36" s="202" t="s">
        <v>81</v>
      </c>
    </row>
    <row r="37" spans="2:2">
      <c r="B37" s="199" t="s">
        <v>82</v>
      </c>
    </row>
    <row r="38" spans="2:2">
      <c r="B38" s="202" t="s">
        <v>83</v>
      </c>
    </row>
    <row r="39" spans="2:2">
      <c r="B39" s="199" t="s">
        <v>84</v>
      </c>
    </row>
    <row r="40" spans="2:2">
      <c r="B40" s="377" t="str">
        <f>'Table 23 - 24 '!B2</f>
        <v>Table 23 - Generation TEC Changes</v>
      </c>
    </row>
    <row r="41" spans="2:2">
      <c r="B41" s="435" t="str">
        <f>'Table 23 - 24 '!J36</f>
        <v>Table 24 - Week 24 Demand and Negative Generation</v>
      </c>
    </row>
    <row r="42" spans="2:2">
      <c r="B42" s="436"/>
    </row>
    <row r="43" spans="2:2">
      <c r="B43" s="287" t="str">
        <f>'Table 23 - 24 '!R36</f>
        <v xml:space="preserve">Figure 1 - Change in forecast net locational demand </v>
      </c>
    </row>
    <row r="44" spans="2:2">
      <c r="B44" s="202" t="str">
        <f>'Tables 12 - 14'!L4</f>
        <v>Figure 2 - Generation Changes</v>
      </c>
    </row>
    <row r="45" spans="2:2">
      <c r="B45" s="199" t="str">
        <f>'Tables 12 - 14'!S34</f>
        <v>Figure 3 - HH Demand Tariff Changes</v>
      </c>
    </row>
    <row r="46" spans="2:2">
      <c r="B46" s="202" t="str">
        <f>'Tables 12 - 14'!Z53</f>
        <v>Figure 4 - Change in NHH Tariff</v>
      </c>
    </row>
  </sheetData>
  <mergeCells count="9">
    <mergeCell ref="B41:B42"/>
    <mergeCell ref="B28:B29"/>
    <mergeCell ref="B30:B31"/>
    <mergeCell ref="B4:B6"/>
    <mergeCell ref="B7:B9"/>
    <mergeCell ref="B20:B22"/>
    <mergeCell ref="B26:B27"/>
    <mergeCell ref="B23:B24"/>
    <mergeCell ref="B15:B1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E28"/>
  <sheetViews>
    <sheetView zoomScale="65" zoomScaleNormal="65" workbookViewId="0">
      <pane ySplit="3" topLeftCell="A4" activePane="bottomLeft" state="frozen"/>
      <selection activeCell="A3" sqref="A3:L46"/>
      <selection pane="bottomLeft" activeCell="A2" sqref="A2"/>
    </sheetView>
  </sheetViews>
  <sheetFormatPr defaultRowHeight="15"/>
  <cols>
    <col min="1" max="1" width="66.42578125" customWidth="1"/>
    <col min="2" max="4" width="11.140625" bestFit="1" customWidth="1"/>
    <col min="5" max="5" width="35.28515625" bestFit="1" customWidth="1"/>
  </cols>
  <sheetData>
    <row r="2" spans="1:5">
      <c r="A2" s="1" t="s">
        <v>290</v>
      </c>
    </row>
    <row r="3" spans="1:5">
      <c r="A3" s="32"/>
      <c r="B3" s="32"/>
      <c r="C3" s="32"/>
      <c r="D3" s="32"/>
      <c r="E3" s="32"/>
    </row>
    <row r="4" spans="1:5" ht="26.25">
      <c r="A4" s="238" t="s">
        <v>144</v>
      </c>
      <c r="B4" s="474">
        <v>42118</v>
      </c>
      <c r="C4" s="475"/>
      <c r="D4" s="476"/>
      <c r="E4" s="487" t="s">
        <v>121</v>
      </c>
    </row>
    <row r="5" spans="1:5" ht="15.75">
      <c r="A5" s="35" t="s">
        <v>117</v>
      </c>
      <c r="B5" s="239" t="s">
        <v>118</v>
      </c>
      <c r="C5" s="239" t="s">
        <v>119</v>
      </c>
      <c r="D5" s="239" t="s">
        <v>120</v>
      </c>
      <c r="E5" s="488"/>
    </row>
    <row r="6" spans="1:5" ht="15.75">
      <c r="A6" s="35" t="s">
        <v>122</v>
      </c>
      <c r="B6" s="38" t="s">
        <v>42</v>
      </c>
      <c r="C6" s="38" t="s">
        <v>43</v>
      </c>
      <c r="D6" s="38" t="s">
        <v>115</v>
      </c>
      <c r="E6" s="489"/>
    </row>
    <row r="7" spans="1:5" ht="15.75">
      <c r="A7" s="103" t="s">
        <v>66</v>
      </c>
      <c r="B7" s="240">
        <v>5.4759483870350794</v>
      </c>
      <c r="C7" s="240">
        <v>5.6051191659779338</v>
      </c>
      <c r="D7" s="240">
        <v>5.6725737706346857</v>
      </c>
      <c r="E7" s="241" t="s">
        <v>155</v>
      </c>
    </row>
    <row r="8" spans="1:5" ht="15.75">
      <c r="A8" s="103" t="s">
        <v>145</v>
      </c>
      <c r="B8" s="240">
        <v>6.8531524225899307</v>
      </c>
      <c r="C8" s="240">
        <v>7.0144590179136701</v>
      </c>
      <c r="D8" s="240">
        <v>7.0999012135570778</v>
      </c>
      <c r="E8" s="241" t="s">
        <v>155</v>
      </c>
    </row>
    <row r="9" spans="1:5" ht="15.75">
      <c r="A9" s="103" t="s">
        <v>68</v>
      </c>
      <c r="B9" s="240">
        <v>12.491059506303356</v>
      </c>
      <c r="C9" s="240">
        <v>12.786364558839976</v>
      </c>
      <c r="D9" s="240">
        <v>12.939357243398808</v>
      </c>
      <c r="E9" s="241" t="s">
        <v>155</v>
      </c>
    </row>
    <row r="10" spans="1:5" ht="15.75">
      <c r="A10" s="103" t="s">
        <v>146</v>
      </c>
      <c r="B10" s="240">
        <v>7.7094720644957526</v>
      </c>
      <c r="C10" s="240">
        <v>7.8914406617198356</v>
      </c>
      <c r="D10" s="240">
        <v>7.9860825707416119</v>
      </c>
      <c r="E10" s="241" t="s">
        <v>155</v>
      </c>
    </row>
    <row r="11" spans="1:5" ht="15.75">
      <c r="A11" s="103" t="s">
        <v>69</v>
      </c>
      <c r="B11" s="240">
        <v>12.926960730569261</v>
      </c>
      <c r="C11" s="240">
        <v>13.232210748352349</v>
      </c>
      <c r="D11" s="240">
        <v>13.392211110714831</v>
      </c>
      <c r="E11" s="241" t="s">
        <v>155</v>
      </c>
    </row>
    <row r="12" spans="1:5" ht="15.75">
      <c r="A12" s="103" t="s">
        <v>70</v>
      </c>
      <c r="B12" s="240">
        <v>18.92412411049645</v>
      </c>
      <c r="C12" s="240">
        <v>19.498933866515603</v>
      </c>
      <c r="D12" s="240">
        <v>19.734983371317934</v>
      </c>
      <c r="E12" s="241" t="s">
        <v>155</v>
      </c>
    </row>
    <row r="13" spans="1:5" ht="15.75">
      <c r="A13" s="103" t="s">
        <v>67</v>
      </c>
      <c r="B13" s="240">
        <v>11.570501887309904</v>
      </c>
      <c r="C13" s="240">
        <v>11.843091171267096</v>
      </c>
      <c r="D13" s="240">
        <v>11.987839114841588</v>
      </c>
      <c r="E13" s="241" t="s">
        <v>155</v>
      </c>
    </row>
    <row r="14" spans="1:5" ht="15.75">
      <c r="A14" s="103" t="s">
        <v>71</v>
      </c>
      <c r="B14" s="240">
        <v>25.999519895629486</v>
      </c>
      <c r="C14" s="240">
        <v>26.619250228001508</v>
      </c>
      <c r="D14" s="240">
        <v>26.930703156860567</v>
      </c>
      <c r="E14" s="241" t="s">
        <v>155</v>
      </c>
    </row>
    <row r="15" spans="1:5" ht="15.75">
      <c r="A15" s="103" t="s">
        <v>72</v>
      </c>
      <c r="B15" s="240">
        <v>37.572952823693697</v>
      </c>
      <c r="C15" s="240">
        <v>39.21209850266176</v>
      </c>
      <c r="D15" s="240">
        <v>37.927523807040323</v>
      </c>
      <c r="E15" s="241" t="s">
        <v>155</v>
      </c>
    </row>
    <row r="16" spans="1:5" ht="15.75">
      <c r="A16" s="103" t="s">
        <v>112</v>
      </c>
      <c r="B16" s="484">
        <v>78.856681666789868</v>
      </c>
      <c r="C16" s="240">
        <v>17.517052725652213</v>
      </c>
      <c r="D16" s="240">
        <v>17.66958062993859</v>
      </c>
      <c r="E16" s="241" t="s">
        <v>155</v>
      </c>
    </row>
    <row r="17" spans="1:5" ht="15.75">
      <c r="A17" s="103" t="s">
        <v>109</v>
      </c>
      <c r="B17" s="485"/>
      <c r="C17" s="240">
        <v>25.563393838820964</v>
      </c>
      <c r="D17" s="240">
        <v>25.406141461068053</v>
      </c>
      <c r="E17" s="241" t="s">
        <v>155</v>
      </c>
    </row>
    <row r="18" spans="1:5" ht="15.75">
      <c r="A18" s="103" t="s">
        <v>147</v>
      </c>
      <c r="B18" s="485"/>
      <c r="C18" s="240">
        <v>26.283585134974199</v>
      </c>
      <c r="D18" s="240">
        <v>25.601214000829994</v>
      </c>
      <c r="E18" s="241" t="s">
        <v>155</v>
      </c>
    </row>
    <row r="19" spans="1:5" ht="15.75">
      <c r="A19" s="103" t="s">
        <v>148</v>
      </c>
      <c r="B19" s="486"/>
      <c r="C19" s="484">
        <v>35.289999599240495</v>
      </c>
      <c r="D19" s="484">
        <v>53.236243606293542</v>
      </c>
      <c r="E19" s="241" t="s">
        <v>156</v>
      </c>
    </row>
    <row r="20" spans="1:5" ht="15.75">
      <c r="A20" s="103" t="s">
        <v>149</v>
      </c>
      <c r="B20" s="242"/>
      <c r="C20" s="485"/>
      <c r="D20" s="485"/>
      <c r="E20" s="241" t="s">
        <v>156</v>
      </c>
    </row>
    <row r="21" spans="1:5" ht="15.75">
      <c r="A21" s="103" t="s">
        <v>150</v>
      </c>
      <c r="B21" s="242"/>
      <c r="C21" s="486"/>
      <c r="D21" s="486"/>
      <c r="E21" s="241" t="s">
        <v>156</v>
      </c>
    </row>
    <row r="22" spans="1:5" ht="15.75">
      <c r="A22" s="243" t="s">
        <v>151</v>
      </c>
      <c r="B22" s="244">
        <f>SUM(B7:B21)</f>
        <v>218.38037349491282</v>
      </c>
      <c r="C22" s="244">
        <f>SUM(C7:C21)</f>
        <v>248.35699921993759</v>
      </c>
      <c r="D22" s="244">
        <f>SUM(D7:D21)</f>
        <v>265.58435505723759</v>
      </c>
      <c r="E22" s="245" t="s">
        <v>116</v>
      </c>
    </row>
    <row r="23" spans="1:5">
      <c r="B23" s="141"/>
      <c r="C23" s="141"/>
      <c r="D23" s="141"/>
    </row>
    <row r="24" spans="1:5">
      <c r="A24" s="1" t="s">
        <v>123</v>
      </c>
    </row>
    <row r="25" spans="1:5">
      <c r="A25" t="s">
        <v>124</v>
      </c>
    </row>
    <row r="26" spans="1:5">
      <c r="A26" t="s">
        <v>125</v>
      </c>
    </row>
    <row r="27" spans="1:5">
      <c r="A27" t="s">
        <v>126</v>
      </c>
    </row>
    <row r="28" spans="1:5">
      <c r="A28" t="s">
        <v>152</v>
      </c>
    </row>
  </sheetData>
  <mergeCells count="5">
    <mergeCell ref="D19:D21"/>
    <mergeCell ref="C19:C21"/>
    <mergeCell ref="B16:B19"/>
    <mergeCell ref="B4:D4"/>
    <mergeCell ref="E4:E6"/>
  </mergeCells>
  <conditionalFormatting sqref="B22:D22">
    <cfRule type="cellIs" dxfId="0" priority="2" operator="lessThan">
      <formula>0</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2:R53"/>
  <sheetViews>
    <sheetView zoomScaleNormal="100" workbookViewId="0">
      <selection activeCell="B2" sqref="B2"/>
    </sheetView>
  </sheetViews>
  <sheetFormatPr defaultRowHeight="15"/>
  <cols>
    <col min="2" max="2" width="51.140625" bestFit="1" customWidth="1"/>
    <col min="3" max="3" width="11" bestFit="1" customWidth="1"/>
    <col min="4" max="4" width="12.85546875" bestFit="1" customWidth="1"/>
    <col min="6" max="7" width="10.85546875" bestFit="1" customWidth="1"/>
    <col min="8" max="8" width="9.5703125" bestFit="1" customWidth="1"/>
    <col min="11" max="11" width="16.85546875" bestFit="1" customWidth="1"/>
    <col min="12" max="12" width="13.5703125" customWidth="1"/>
    <col min="13" max="13" width="13.42578125" customWidth="1"/>
  </cols>
  <sheetData>
    <row r="2" spans="2:12">
      <c r="B2" s="1" t="s">
        <v>291</v>
      </c>
      <c r="C2" s="1"/>
    </row>
    <row r="3" spans="2:12">
      <c r="G3" s="221"/>
    </row>
    <row r="4" spans="2:12" ht="45">
      <c r="B4" s="425" t="s">
        <v>205</v>
      </c>
      <c r="C4" s="425" t="s">
        <v>206</v>
      </c>
      <c r="D4" s="425" t="s">
        <v>204</v>
      </c>
      <c r="E4" s="425" t="s">
        <v>0</v>
      </c>
      <c r="F4" s="426" t="s">
        <v>208</v>
      </c>
      <c r="G4" s="426" t="s">
        <v>209</v>
      </c>
      <c r="H4" s="427" t="s">
        <v>207</v>
      </c>
      <c r="I4" s="363"/>
    </row>
    <row r="5" spans="2:12">
      <c r="B5" s="370" t="s">
        <v>527</v>
      </c>
      <c r="C5" s="376" t="s">
        <v>528</v>
      </c>
      <c r="D5" s="365" t="s">
        <v>529</v>
      </c>
      <c r="E5" s="366">
        <v>21</v>
      </c>
      <c r="F5" s="367">
        <v>500</v>
      </c>
      <c r="G5" s="367">
        <v>0</v>
      </c>
      <c r="H5" s="368">
        <v>-500</v>
      </c>
      <c r="I5" s="364"/>
    </row>
    <row r="6" spans="2:12">
      <c r="B6" s="370" t="s">
        <v>530</v>
      </c>
      <c r="C6" s="376" t="s">
        <v>528</v>
      </c>
      <c r="D6" s="365" t="s">
        <v>531</v>
      </c>
      <c r="E6" s="366">
        <v>11</v>
      </c>
      <c r="F6" s="369">
        <v>108</v>
      </c>
      <c r="G6" s="367">
        <v>140</v>
      </c>
      <c r="H6" s="368">
        <v>32</v>
      </c>
      <c r="I6" s="364"/>
    </row>
    <row r="7" spans="2:12">
      <c r="B7" s="372" t="s">
        <v>532</v>
      </c>
      <c r="C7" s="376" t="s">
        <v>528</v>
      </c>
      <c r="D7" s="365" t="s">
        <v>533</v>
      </c>
      <c r="E7" s="370">
        <v>10</v>
      </c>
      <c r="F7" s="368">
        <v>0</v>
      </c>
      <c r="G7" s="367">
        <v>35</v>
      </c>
      <c r="H7" s="368">
        <v>35</v>
      </c>
      <c r="I7" s="18"/>
    </row>
    <row r="8" spans="2:12">
      <c r="B8" s="372" t="s">
        <v>534</v>
      </c>
      <c r="C8" s="376" t="s">
        <v>528</v>
      </c>
      <c r="D8" s="365" t="s">
        <v>535</v>
      </c>
      <c r="E8" s="366">
        <v>24</v>
      </c>
      <c r="F8" s="369">
        <v>950</v>
      </c>
      <c r="G8" s="367">
        <v>0</v>
      </c>
      <c r="H8" s="368">
        <v>-950</v>
      </c>
      <c r="I8" s="18"/>
    </row>
    <row r="9" spans="2:12">
      <c r="B9" s="372" t="s">
        <v>536</v>
      </c>
      <c r="C9" s="376" t="s">
        <v>537</v>
      </c>
      <c r="D9" s="365" t="s">
        <v>538</v>
      </c>
      <c r="E9" s="371">
        <v>21</v>
      </c>
      <c r="F9" s="369">
        <v>235</v>
      </c>
      <c r="G9" s="367">
        <v>0</v>
      </c>
      <c r="H9" s="368">
        <v>-235</v>
      </c>
      <c r="I9" s="364"/>
    </row>
    <row r="10" spans="2:12">
      <c r="B10" s="372" t="s">
        <v>539</v>
      </c>
      <c r="C10" s="376" t="s">
        <v>537</v>
      </c>
      <c r="D10" s="365" t="s">
        <v>540</v>
      </c>
      <c r="E10" s="366">
        <v>16</v>
      </c>
      <c r="F10" s="369">
        <v>155</v>
      </c>
      <c r="G10" s="367">
        <v>0</v>
      </c>
      <c r="H10" s="368">
        <v>-155</v>
      </c>
      <c r="I10" s="364"/>
    </row>
    <row r="11" spans="2:12">
      <c r="B11" s="372" t="s">
        <v>541</v>
      </c>
      <c r="C11" s="376" t="s">
        <v>528</v>
      </c>
      <c r="D11" s="365" t="s">
        <v>542</v>
      </c>
      <c r="E11" s="366">
        <v>15</v>
      </c>
      <c r="F11" s="369">
        <v>490</v>
      </c>
      <c r="G11" s="367">
        <v>0</v>
      </c>
      <c r="H11" s="368">
        <v>-490</v>
      </c>
      <c r="I11" s="364"/>
    </row>
    <row r="12" spans="2:12">
      <c r="B12" s="372" t="s">
        <v>543</v>
      </c>
      <c r="C12" s="376" t="s">
        <v>528</v>
      </c>
      <c r="D12" s="365" t="s">
        <v>544</v>
      </c>
      <c r="E12" s="366">
        <v>11</v>
      </c>
      <c r="F12" s="369">
        <v>331.8</v>
      </c>
      <c r="G12" s="367">
        <v>374.5</v>
      </c>
      <c r="H12" s="368">
        <v>42.699999999999989</v>
      </c>
      <c r="I12" s="364"/>
      <c r="J12" s="222"/>
      <c r="L12" s="223"/>
    </row>
    <row r="13" spans="2:12">
      <c r="B13" s="372" t="s">
        <v>545</v>
      </c>
      <c r="C13" s="376" t="s">
        <v>528</v>
      </c>
      <c r="D13" s="365" t="s">
        <v>546</v>
      </c>
      <c r="E13" s="366">
        <v>11</v>
      </c>
      <c r="F13" s="369">
        <v>179.8</v>
      </c>
      <c r="G13" s="367">
        <v>128.80000000000001</v>
      </c>
      <c r="H13" s="368">
        <v>-51</v>
      </c>
      <c r="I13" s="364"/>
      <c r="J13" s="222"/>
      <c r="L13" s="223"/>
    </row>
    <row r="14" spans="2:12">
      <c r="B14" s="372" t="s">
        <v>547</v>
      </c>
      <c r="C14" s="376" t="s">
        <v>528</v>
      </c>
      <c r="D14" s="365" t="s">
        <v>548</v>
      </c>
      <c r="E14" s="366">
        <v>16</v>
      </c>
      <c r="F14" s="369">
        <v>515</v>
      </c>
      <c r="G14" s="367">
        <v>260</v>
      </c>
      <c r="H14" s="368">
        <v>-255</v>
      </c>
      <c r="I14" s="364"/>
    </row>
    <row r="15" spans="2:12">
      <c r="B15" s="372" t="s">
        <v>472</v>
      </c>
      <c r="C15" s="376" t="s">
        <v>528</v>
      </c>
      <c r="D15" s="365" t="s">
        <v>549</v>
      </c>
      <c r="E15" s="366">
        <v>11</v>
      </c>
      <c r="F15" s="369">
        <v>18</v>
      </c>
      <c r="G15" s="367">
        <v>39</v>
      </c>
      <c r="H15" s="368">
        <v>21</v>
      </c>
      <c r="I15" s="364"/>
    </row>
    <row r="16" spans="2:12">
      <c r="B16" s="372" t="s">
        <v>550</v>
      </c>
      <c r="C16" s="376" t="s">
        <v>528</v>
      </c>
      <c r="D16" s="365" t="s">
        <v>551</v>
      </c>
      <c r="E16" s="366">
        <v>5</v>
      </c>
      <c r="F16" s="369">
        <v>204</v>
      </c>
      <c r="G16" s="367">
        <v>188.6</v>
      </c>
      <c r="H16" s="368">
        <v>-15.400000000000006</v>
      </c>
      <c r="I16" s="364"/>
    </row>
    <row r="17" spans="2:9">
      <c r="B17" s="372" t="s">
        <v>552</v>
      </c>
      <c r="C17" s="376" t="s">
        <v>528</v>
      </c>
      <c r="D17" s="365" t="s">
        <v>553</v>
      </c>
      <c r="E17" s="366">
        <v>16</v>
      </c>
      <c r="F17" s="369">
        <v>565</v>
      </c>
      <c r="G17" s="367">
        <v>574</v>
      </c>
      <c r="H17" s="368">
        <v>9</v>
      </c>
      <c r="I17" s="364"/>
    </row>
    <row r="18" spans="2:9">
      <c r="B18" s="372" t="s">
        <v>508</v>
      </c>
      <c r="C18" s="376" t="s">
        <v>528</v>
      </c>
      <c r="D18" s="365" t="s">
        <v>554</v>
      </c>
      <c r="E18" s="366">
        <v>10</v>
      </c>
      <c r="F18" s="369">
        <v>117</v>
      </c>
      <c r="G18" s="367">
        <v>99.9</v>
      </c>
      <c r="H18" s="368">
        <v>-17.099999999999994</v>
      </c>
      <c r="I18" s="364"/>
    </row>
    <row r="19" spans="2:9">
      <c r="B19" s="372" t="s">
        <v>555</v>
      </c>
      <c r="C19" s="376" t="s">
        <v>528</v>
      </c>
      <c r="D19" s="365" t="s">
        <v>556</v>
      </c>
      <c r="E19" s="366">
        <v>11</v>
      </c>
      <c r="F19" s="369">
        <v>80</v>
      </c>
      <c r="G19" s="367">
        <v>0</v>
      </c>
      <c r="H19" s="368">
        <v>-80</v>
      </c>
      <c r="I19" s="364"/>
    </row>
    <row r="20" spans="2:9">
      <c r="B20" s="372" t="s">
        <v>557</v>
      </c>
      <c r="C20" s="376" t="s">
        <v>528</v>
      </c>
      <c r="D20" s="365" t="s">
        <v>558</v>
      </c>
      <c r="E20" s="366">
        <v>18</v>
      </c>
      <c r="F20" s="369">
        <v>680</v>
      </c>
      <c r="G20" s="367">
        <v>0</v>
      </c>
      <c r="H20" s="368">
        <v>-680</v>
      </c>
      <c r="I20" s="364"/>
    </row>
    <row r="21" spans="2:9">
      <c r="B21" s="372" t="s">
        <v>559</v>
      </c>
      <c r="C21" s="376" t="s">
        <v>528</v>
      </c>
      <c r="D21" s="365" t="s">
        <v>542</v>
      </c>
      <c r="E21" s="366">
        <v>15</v>
      </c>
      <c r="F21" s="369">
        <v>900</v>
      </c>
      <c r="G21" s="367">
        <v>0</v>
      </c>
      <c r="H21" s="368">
        <v>-900</v>
      </c>
      <c r="I21" s="364"/>
    </row>
    <row r="22" spans="2:9">
      <c r="B22" s="372" t="s">
        <v>560</v>
      </c>
      <c r="C22" s="376" t="s">
        <v>528</v>
      </c>
      <c r="D22" s="365" t="s">
        <v>542</v>
      </c>
      <c r="E22" s="371">
        <v>15</v>
      </c>
      <c r="F22" s="369">
        <v>665</v>
      </c>
      <c r="G22" s="367">
        <v>0</v>
      </c>
      <c r="H22" s="368">
        <v>-665</v>
      </c>
      <c r="I22" s="364"/>
    </row>
    <row r="23" spans="2:9">
      <c r="B23" s="372" t="s">
        <v>561</v>
      </c>
      <c r="C23" s="376" t="s">
        <v>537</v>
      </c>
      <c r="D23" s="365" t="s">
        <v>562</v>
      </c>
      <c r="E23" s="366">
        <v>13</v>
      </c>
      <c r="F23" s="369">
        <v>376</v>
      </c>
      <c r="G23" s="367">
        <v>0</v>
      </c>
      <c r="H23" s="368">
        <v>-376</v>
      </c>
      <c r="I23" s="364"/>
    </row>
    <row r="24" spans="2:9">
      <c r="B24" s="372" t="s">
        <v>563</v>
      </c>
      <c r="C24" s="376" t="s">
        <v>528</v>
      </c>
      <c r="D24" s="365" t="s">
        <v>564</v>
      </c>
      <c r="E24" s="366">
        <v>11</v>
      </c>
      <c r="F24" s="369">
        <v>52.5</v>
      </c>
      <c r="G24" s="367">
        <v>0</v>
      </c>
      <c r="H24" s="368">
        <v>-52.5</v>
      </c>
      <c r="I24" s="364"/>
    </row>
    <row r="25" spans="2:9">
      <c r="B25" s="372" t="s">
        <v>565</v>
      </c>
      <c r="C25" s="376" t="s">
        <v>537</v>
      </c>
      <c r="D25" s="372" t="s">
        <v>566</v>
      </c>
      <c r="E25" s="366">
        <v>17</v>
      </c>
      <c r="F25" s="369">
        <v>245</v>
      </c>
      <c r="G25" s="367">
        <v>0</v>
      </c>
      <c r="H25" s="368">
        <v>-245</v>
      </c>
      <c r="I25" s="364"/>
    </row>
    <row r="26" spans="2:9">
      <c r="B26" s="372" t="s">
        <v>567</v>
      </c>
      <c r="C26" s="372" t="s">
        <v>528</v>
      </c>
      <c r="D26" s="365" t="s">
        <v>568</v>
      </c>
      <c r="E26" s="372">
        <v>25</v>
      </c>
      <c r="F26" s="368">
        <v>664</v>
      </c>
      <c r="G26" s="367">
        <v>332</v>
      </c>
      <c r="H26" s="368">
        <v>-332</v>
      </c>
      <c r="I26" s="364"/>
    </row>
    <row r="27" spans="2:9">
      <c r="B27" s="372" t="s">
        <v>569</v>
      </c>
      <c r="C27" s="372" t="s">
        <v>528</v>
      </c>
      <c r="D27" s="365" t="s">
        <v>570</v>
      </c>
      <c r="E27" s="372">
        <v>18</v>
      </c>
      <c r="F27" s="368">
        <v>1018</v>
      </c>
      <c r="G27" s="367">
        <v>980</v>
      </c>
      <c r="H27" s="368">
        <v>-38</v>
      </c>
      <c r="I27" s="364"/>
    </row>
    <row r="28" spans="2:9">
      <c r="B28" s="372" t="s">
        <v>571</v>
      </c>
      <c r="C28" s="372" t="s">
        <v>528</v>
      </c>
      <c r="D28" s="365" t="s">
        <v>572</v>
      </c>
      <c r="E28" s="372">
        <v>18</v>
      </c>
      <c r="F28" s="368">
        <v>1212</v>
      </c>
      <c r="G28" s="367">
        <v>1216</v>
      </c>
      <c r="H28" s="368">
        <v>4</v>
      </c>
      <c r="I28" s="364"/>
    </row>
    <row r="29" spans="2:9">
      <c r="B29" s="372" t="s">
        <v>506</v>
      </c>
      <c r="C29" s="372" t="s">
        <v>528</v>
      </c>
      <c r="D29" s="365" t="s">
        <v>573</v>
      </c>
      <c r="E29" s="372">
        <v>15</v>
      </c>
      <c r="F29" s="368">
        <v>1285</v>
      </c>
      <c r="G29" s="367">
        <v>540</v>
      </c>
      <c r="H29" s="368">
        <v>-745</v>
      </c>
      <c r="I29" s="364"/>
    </row>
    <row r="30" spans="2:9">
      <c r="B30" s="372" t="s">
        <v>574</v>
      </c>
      <c r="C30" s="372" t="s">
        <v>528</v>
      </c>
      <c r="D30" s="365" t="s">
        <v>575</v>
      </c>
      <c r="E30" s="372">
        <v>21</v>
      </c>
      <c r="F30" s="368">
        <v>0</v>
      </c>
      <c r="G30" s="367">
        <v>115</v>
      </c>
      <c r="H30" s="368">
        <v>115</v>
      </c>
      <c r="I30" s="364"/>
    </row>
    <row r="31" spans="2:9">
      <c r="B31" s="372" t="s">
        <v>576</v>
      </c>
      <c r="C31" s="372" t="s">
        <v>528</v>
      </c>
      <c r="D31" s="365" t="s">
        <v>577</v>
      </c>
      <c r="E31" s="372">
        <v>14</v>
      </c>
      <c r="F31" s="368">
        <v>330</v>
      </c>
      <c r="G31" s="367">
        <v>0</v>
      </c>
      <c r="H31" s="368">
        <v>-330</v>
      </c>
      <c r="I31" s="364"/>
    </row>
    <row r="32" spans="2:9">
      <c r="B32" s="372" t="s">
        <v>578</v>
      </c>
      <c r="C32" s="372" t="s">
        <v>528</v>
      </c>
      <c r="D32" s="365" t="s">
        <v>577</v>
      </c>
      <c r="E32" s="372">
        <v>14</v>
      </c>
      <c r="F32" s="368">
        <v>330</v>
      </c>
      <c r="G32" s="367">
        <v>0</v>
      </c>
      <c r="H32" s="368">
        <v>-330</v>
      </c>
      <c r="I32" s="364"/>
    </row>
    <row r="33" spans="2:18">
      <c r="B33" s="375" t="s">
        <v>161</v>
      </c>
      <c r="C33" s="373"/>
      <c r="D33" s="373"/>
      <c r="E33" s="374"/>
      <c r="F33" s="368">
        <v>12206.1</v>
      </c>
      <c r="G33" s="367">
        <v>5022.8</v>
      </c>
      <c r="H33" s="368">
        <v>-7183.3</v>
      </c>
      <c r="I33" s="364"/>
    </row>
    <row r="34" spans="2:18">
      <c r="B34" s="266" t="s">
        <v>210</v>
      </c>
      <c r="C34" s="266"/>
      <c r="D34" s="225"/>
      <c r="E34" s="226"/>
      <c r="F34" s="16"/>
      <c r="G34" s="267"/>
      <c r="H34" s="221"/>
      <c r="I34" s="221"/>
    </row>
    <row r="35" spans="2:18">
      <c r="B35" s="266"/>
      <c r="C35" s="266"/>
      <c r="D35" s="225"/>
      <c r="E35" s="226"/>
      <c r="F35" s="16"/>
      <c r="G35" s="267"/>
      <c r="H35" s="221"/>
      <c r="I35" s="221"/>
    </row>
    <row r="36" spans="2:18">
      <c r="B36" s="266"/>
      <c r="C36" s="266"/>
      <c r="D36" s="225"/>
      <c r="E36" s="226"/>
      <c r="F36" s="16"/>
      <c r="G36" s="267"/>
      <c r="H36" s="221"/>
      <c r="I36" s="221"/>
      <c r="J36" s="1" t="s">
        <v>292</v>
      </c>
      <c r="R36" s="1" t="s">
        <v>226</v>
      </c>
    </row>
    <row r="37" spans="2:18">
      <c r="B37" s="266"/>
      <c r="C37" s="266"/>
      <c r="D37" s="225"/>
      <c r="E37" s="226"/>
      <c r="F37" s="16"/>
      <c r="G37" s="267"/>
      <c r="H37" s="221"/>
      <c r="I37" s="221"/>
    </row>
    <row r="38" spans="2:18" ht="76.5">
      <c r="B38" s="266"/>
      <c r="C38" s="266"/>
      <c r="D38" s="225"/>
      <c r="E38" s="226"/>
      <c r="F38" s="16"/>
      <c r="G38" s="267"/>
      <c r="H38" s="221"/>
      <c r="I38" s="221"/>
      <c r="J38" s="428" t="s">
        <v>0</v>
      </c>
      <c r="K38" s="428" t="s">
        <v>1</v>
      </c>
      <c r="L38" s="420" t="s">
        <v>159</v>
      </c>
      <c r="M38" s="420" t="s">
        <v>160</v>
      </c>
      <c r="N38" s="429" t="s">
        <v>162</v>
      </c>
      <c r="O38" s="411"/>
      <c r="P38" s="20" t="s">
        <v>215</v>
      </c>
    </row>
    <row r="39" spans="2:18">
      <c r="B39" s="266"/>
      <c r="C39" s="266"/>
      <c r="D39" s="225"/>
      <c r="E39" s="226"/>
      <c r="F39" s="16"/>
      <c r="G39" s="267"/>
      <c r="H39" s="221"/>
      <c r="I39" s="221"/>
      <c r="J39" s="430">
        <v>1</v>
      </c>
      <c r="K39" s="431" t="s">
        <v>29</v>
      </c>
      <c r="L39" s="432">
        <v>896.39178653149747</v>
      </c>
      <c r="M39" s="432">
        <v>848.03044343353213</v>
      </c>
      <c r="N39" s="434">
        <f>(+M39-L39)/L39</f>
        <v>-5.3951122516522544E-2</v>
      </c>
      <c r="O39" s="410"/>
      <c r="P39" s="9">
        <f>M39/L39</f>
        <v>0.94604887748347744</v>
      </c>
    </row>
    <row r="40" spans="2:18">
      <c r="B40" s="266"/>
      <c r="C40" s="266"/>
      <c r="D40" s="225"/>
      <c r="E40" s="226"/>
      <c r="F40" s="16"/>
      <c r="G40" s="267"/>
      <c r="H40" s="221"/>
      <c r="I40" s="221"/>
      <c r="J40" s="430">
        <v>2</v>
      </c>
      <c r="K40" s="431" t="s">
        <v>30</v>
      </c>
      <c r="L40" s="432">
        <v>3842.356621040637</v>
      </c>
      <c r="M40" s="432">
        <v>3337.25863255799</v>
      </c>
      <c r="N40" s="434">
        <f t="shared" ref="N40:N53" si="0">(+M40-L40)/L40</f>
        <v>-0.13145525996122914</v>
      </c>
      <c r="O40" s="410"/>
      <c r="P40" s="9">
        <f t="shared" ref="P40:P52" si="1">M40/L40</f>
        <v>0.8685447400387708</v>
      </c>
    </row>
    <row r="41" spans="2:18">
      <c r="B41" s="266"/>
      <c r="C41" s="266"/>
      <c r="D41" s="225"/>
      <c r="E41" s="226"/>
      <c r="F41" s="16"/>
      <c r="G41" s="267"/>
      <c r="H41" s="221"/>
      <c r="I41" s="221"/>
      <c r="J41" s="430">
        <v>3</v>
      </c>
      <c r="K41" s="431" t="s">
        <v>31</v>
      </c>
      <c r="L41" s="432">
        <v>2936.9724457524371</v>
      </c>
      <c r="M41" s="432">
        <v>2635.614243030981</v>
      </c>
      <c r="N41" s="434">
        <f t="shared" si="0"/>
        <v>-0.10260845421185071</v>
      </c>
      <c r="O41" s="410"/>
      <c r="P41" s="9">
        <f t="shared" si="1"/>
        <v>0.89739154578814928</v>
      </c>
    </row>
    <row r="42" spans="2:18">
      <c r="B42" s="266"/>
      <c r="C42" s="266"/>
      <c r="D42" s="225"/>
      <c r="E42" s="226"/>
      <c r="F42" s="16"/>
      <c r="G42" s="267"/>
      <c r="H42" s="221"/>
      <c r="I42" s="221"/>
      <c r="J42" s="430">
        <v>4</v>
      </c>
      <c r="K42" s="431" t="s">
        <v>32</v>
      </c>
      <c r="L42" s="432">
        <v>4151.5302553529082</v>
      </c>
      <c r="M42" s="432">
        <v>4009.2708183102004</v>
      </c>
      <c r="N42" s="434">
        <f t="shared" si="0"/>
        <v>-3.4266747028828953E-2</v>
      </c>
      <c r="O42" s="410"/>
      <c r="P42" s="9">
        <f t="shared" si="1"/>
        <v>0.96573325297117107</v>
      </c>
    </row>
    <row r="43" spans="2:18">
      <c r="J43" s="430">
        <v>5</v>
      </c>
      <c r="K43" s="431" t="s">
        <v>33</v>
      </c>
      <c r="L43" s="432">
        <v>4889.1844296665986</v>
      </c>
      <c r="M43" s="432">
        <v>4581.5720509618395</v>
      </c>
      <c r="N43" s="434">
        <f t="shared" si="0"/>
        <v>-6.2916910402935164E-2</v>
      </c>
      <c r="O43" s="410"/>
      <c r="P43" s="9">
        <f t="shared" si="1"/>
        <v>0.93708308959706488</v>
      </c>
    </row>
    <row r="44" spans="2:18">
      <c r="J44" s="430">
        <v>6</v>
      </c>
      <c r="K44" s="431" t="s">
        <v>34</v>
      </c>
      <c r="L44" s="432">
        <v>2698.8750043920936</v>
      </c>
      <c r="M44" s="432">
        <v>2091.7041941704142</v>
      </c>
      <c r="N44" s="434">
        <f t="shared" si="0"/>
        <v>-0.224971815750482</v>
      </c>
      <c r="O44" s="410"/>
      <c r="P44" s="9">
        <f t="shared" si="1"/>
        <v>0.77502818424951803</v>
      </c>
    </row>
    <row r="45" spans="2:18">
      <c r="J45" s="430">
        <v>7</v>
      </c>
      <c r="K45" s="431" t="s">
        <v>35</v>
      </c>
      <c r="L45" s="432">
        <v>5300.7</v>
      </c>
      <c r="M45" s="432">
        <v>4966.07</v>
      </c>
      <c r="N45" s="434">
        <f t="shared" si="0"/>
        <v>-6.3129398004037232E-2</v>
      </c>
      <c r="O45" s="410"/>
      <c r="P45" s="9">
        <f t="shared" si="1"/>
        <v>0.93687060199596273</v>
      </c>
    </row>
    <row r="46" spans="2:18">
      <c r="J46" s="430">
        <v>8</v>
      </c>
      <c r="K46" s="431" t="s">
        <v>36</v>
      </c>
      <c r="L46" s="432">
        <v>4527.54</v>
      </c>
      <c r="M46" s="432">
        <v>4414.4399999999987</v>
      </c>
      <c r="N46" s="434">
        <f t="shared" si="0"/>
        <v>-2.4980452961211007E-2</v>
      </c>
      <c r="O46" s="410"/>
      <c r="P46" s="9">
        <f t="shared" si="1"/>
        <v>0.97501954703878901</v>
      </c>
    </row>
    <row r="47" spans="2:18">
      <c r="J47" s="430">
        <v>9</v>
      </c>
      <c r="K47" s="431" t="s">
        <v>37</v>
      </c>
      <c r="L47" s="432">
        <v>6268.0108181001469</v>
      </c>
      <c r="M47" s="432">
        <v>5583.1585552636798</v>
      </c>
      <c r="N47" s="434">
        <f t="shared" si="0"/>
        <v>-0.10926149981407467</v>
      </c>
      <c r="O47" s="410"/>
      <c r="P47" s="9">
        <f t="shared" si="1"/>
        <v>0.89073850018592537</v>
      </c>
    </row>
    <row r="48" spans="2:18">
      <c r="J48" s="430">
        <v>10</v>
      </c>
      <c r="K48" s="431" t="s">
        <v>22</v>
      </c>
      <c r="L48" s="432">
        <v>1994.5777883055025</v>
      </c>
      <c r="M48" s="432">
        <v>1920.477178295806</v>
      </c>
      <c r="N48" s="434">
        <f t="shared" si="0"/>
        <v>-3.7151025366951897E-2</v>
      </c>
      <c r="O48" s="410"/>
      <c r="P48" s="9">
        <f t="shared" si="1"/>
        <v>0.96284897463304808</v>
      </c>
    </row>
    <row r="49" spans="10:16">
      <c r="J49" s="430">
        <v>11</v>
      </c>
      <c r="K49" s="431" t="s">
        <v>38</v>
      </c>
      <c r="L49" s="432">
        <v>3882.1946664377965</v>
      </c>
      <c r="M49" s="432">
        <v>3609.4278042195037</v>
      </c>
      <c r="N49" s="434">
        <f t="shared" si="0"/>
        <v>-7.0260995559137368E-2</v>
      </c>
      <c r="O49" s="410"/>
      <c r="P49" s="9">
        <f t="shared" si="1"/>
        <v>0.92973900444086266</v>
      </c>
    </row>
    <row r="50" spans="10:16">
      <c r="J50" s="430">
        <v>12</v>
      </c>
      <c r="K50" s="431" t="s">
        <v>39</v>
      </c>
      <c r="L50" s="432">
        <v>5514.6251463340086</v>
      </c>
      <c r="M50" s="432">
        <v>4660.64727004006</v>
      </c>
      <c r="N50" s="434">
        <f t="shared" si="0"/>
        <v>-0.15485692202699447</v>
      </c>
      <c r="O50" s="410"/>
      <c r="P50" s="9">
        <f t="shared" si="1"/>
        <v>0.84514307797300547</v>
      </c>
    </row>
    <row r="51" spans="10:16">
      <c r="J51" s="430">
        <v>13</v>
      </c>
      <c r="K51" s="431" t="s">
        <v>40</v>
      </c>
      <c r="L51" s="432">
        <v>6279.2090968874109</v>
      </c>
      <c r="M51" s="432">
        <v>5995.215789686692</v>
      </c>
      <c r="N51" s="434">
        <f t="shared" si="0"/>
        <v>-4.5227560162233435E-2</v>
      </c>
      <c r="O51" s="410"/>
      <c r="P51" s="9">
        <f t="shared" si="1"/>
        <v>0.95477243983776661</v>
      </c>
    </row>
    <row r="52" spans="10:16">
      <c r="J52" s="430">
        <v>14</v>
      </c>
      <c r="K52" s="431" t="s">
        <v>41</v>
      </c>
      <c r="L52" s="432">
        <v>2934.6891947489967</v>
      </c>
      <c r="M52" s="432">
        <v>2517.6433468133928</v>
      </c>
      <c r="N52" s="434">
        <f t="shared" si="0"/>
        <v>-0.14210903447009615</v>
      </c>
      <c r="O52" s="410"/>
      <c r="P52" s="9">
        <f t="shared" si="1"/>
        <v>0.85789096552990385</v>
      </c>
    </row>
    <row r="53" spans="10:16">
      <c r="J53" s="490" t="s">
        <v>161</v>
      </c>
      <c r="K53" s="491"/>
      <c r="L53" s="433">
        <f>SUM(L39:L52)</f>
        <v>56116.857253550043</v>
      </c>
      <c r="M53" s="433">
        <f>SUM(M39:M52)</f>
        <v>51170.530326784086</v>
      </c>
      <c r="N53" s="434">
        <f t="shared" si="0"/>
        <v>-8.8143334620775532E-2</v>
      </c>
      <c r="O53" s="410"/>
      <c r="P53" s="397"/>
    </row>
  </sheetData>
  <sortState ref="B5:F34">
    <sortCondition ref="B5:B34"/>
  </sortState>
  <mergeCells count="1">
    <mergeCell ref="J53:K53"/>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G9"/>
  <sheetViews>
    <sheetView workbookViewId="0">
      <selection activeCell="B17" sqref="B17"/>
    </sheetView>
  </sheetViews>
  <sheetFormatPr defaultRowHeight="15"/>
  <cols>
    <col min="2" max="2" width="34.85546875" bestFit="1" customWidth="1"/>
    <col min="3" max="3" width="11.140625" bestFit="1" customWidth="1"/>
    <col min="4" max="4" width="12.140625" bestFit="1" customWidth="1"/>
    <col min="5" max="5" width="7.5703125" bestFit="1" customWidth="1"/>
  </cols>
  <sheetData>
    <row r="2" spans="2:7" ht="30">
      <c r="B2" s="145" t="s">
        <v>95</v>
      </c>
      <c r="C2" s="146" t="s">
        <v>199</v>
      </c>
      <c r="D2" s="146" t="s">
        <v>196</v>
      </c>
      <c r="E2" s="146" t="s">
        <v>200</v>
      </c>
    </row>
    <row r="3" spans="2:7">
      <c r="B3" s="143" t="s">
        <v>80</v>
      </c>
      <c r="C3" s="144">
        <v>1.3086471705412264</v>
      </c>
      <c r="D3" s="201">
        <v>1.4999636383160979</v>
      </c>
      <c r="E3" s="201">
        <f>D3-C3</f>
        <v>0.19131646777487155</v>
      </c>
      <c r="F3" s="162"/>
    </row>
    <row r="4" spans="2:7">
      <c r="B4" s="143" t="s">
        <v>79</v>
      </c>
      <c r="C4" s="144">
        <v>43.611580469244807</v>
      </c>
      <c r="D4" s="201">
        <v>44.885696578851523</v>
      </c>
      <c r="E4" s="201">
        <f>D4-C4</f>
        <v>1.274116109606716</v>
      </c>
      <c r="F4" s="162"/>
    </row>
    <row r="6" spans="2:7" ht="30">
      <c r="B6" s="145" t="s">
        <v>96</v>
      </c>
      <c r="C6" s="146" t="s">
        <v>199</v>
      </c>
      <c r="D6" s="146" t="s">
        <v>196</v>
      </c>
      <c r="E6" s="146" t="s">
        <v>200</v>
      </c>
    </row>
    <row r="7" spans="2:7">
      <c r="B7" s="143" t="s">
        <v>92</v>
      </c>
      <c r="C7" s="144">
        <v>7.656510254052681</v>
      </c>
      <c r="D7" s="144">
        <v>7.4026113468455348</v>
      </c>
      <c r="E7" s="144">
        <f>D7-C7</f>
        <v>-0.25389890720714625</v>
      </c>
      <c r="F7" s="162"/>
      <c r="G7" t="s">
        <v>153</v>
      </c>
    </row>
    <row r="8" spans="2:7">
      <c r="B8" s="143" t="s">
        <v>93</v>
      </c>
      <c r="C8" s="144">
        <v>43.962451541428294</v>
      </c>
      <c r="D8" s="144">
        <v>45.310964069074842</v>
      </c>
      <c r="E8" s="144">
        <f t="shared" ref="E8:E9" si="0">D8-C8</f>
        <v>1.3485125276465482</v>
      </c>
      <c r="F8" s="162"/>
    </row>
    <row r="9" spans="2:7">
      <c r="B9" s="143" t="s">
        <v>94</v>
      </c>
      <c r="C9" s="144">
        <v>5.7350871826598517</v>
      </c>
      <c r="D9" s="144">
        <v>6.27916151224351</v>
      </c>
      <c r="E9" s="144">
        <f t="shared" si="0"/>
        <v>0.54407432958365831</v>
      </c>
      <c r="F9" s="16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AK125"/>
  <sheetViews>
    <sheetView zoomScaleNormal="100" workbookViewId="0">
      <selection activeCell="B2" sqref="B2"/>
    </sheetView>
  </sheetViews>
  <sheetFormatPr defaultRowHeight="15"/>
  <cols>
    <col min="3" max="3" width="43.85546875" bestFit="1" customWidth="1"/>
    <col min="4" max="4" width="11.140625" bestFit="1" customWidth="1"/>
    <col min="5" max="7" width="11.140625" customWidth="1"/>
    <col min="8" max="8" width="13.140625" bestFit="1" customWidth="1"/>
    <col min="9" max="9" width="11.85546875" bestFit="1" customWidth="1"/>
    <col min="10" max="10" width="11.140625" customWidth="1"/>
    <col min="11" max="12" width="13.5703125" customWidth="1"/>
    <col min="17" max="17" width="26.7109375" customWidth="1"/>
    <col min="18" max="18" width="9.7109375" bestFit="1" customWidth="1"/>
    <col min="19" max="19" width="26.7109375" customWidth="1"/>
    <col min="20" max="20" width="9.28515625" bestFit="1" customWidth="1"/>
    <col min="21" max="21" width="26.7109375" customWidth="1"/>
    <col min="22" max="22" width="9.7109375" bestFit="1" customWidth="1"/>
    <col min="24" max="24" width="18.5703125" bestFit="1" customWidth="1"/>
    <col min="25" max="25" width="13.140625" customWidth="1"/>
    <col min="26" max="26" width="13.5703125" customWidth="1"/>
    <col min="27" max="27" width="12.7109375" customWidth="1"/>
    <col min="29" max="29" width="7.28515625" bestFit="1" customWidth="1"/>
    <col min="30" max="30" width="20.7109375" customWidth="1"/>
    <col min="31" max="31" width="14.28515625" customWidth="1"/>
    <col min="32" max="32" width="15.5703125" customWidth="1"/>
  </cols>
  <sheetData>
    <row r="2" spans="2:12">
      <c r="B2" s="1" t="s">
        <v>89</v>
      </c>
      <c r="C2" s="2"/>
    </row>
    <row r="4" spans="2:12" ht="38.25">
      <c r="B4" s="317"/>
      <c r="C4" s="318"/>
      <c r="D4" s="316" t="s">
        <v>183</v>
      </c>
      <c r="E4" s="316" t="s">
        <v>184</v>
      </c>
      <c r="F4" s="316" t="s">
        <v>185</v>
      </c>
      <c r="G4" s="316" t="s">
        <v>95</v>
      </c>
      <c r="H4" s="316" t="s">
        <v>191</v>
      </c>
      <c r="I4" s="316" t="s">
        <v>192</v>
      </c>
      <c r="J4" s="315"/>
    </row>
    <row r="5" spans="2:12" ht="25.5">
      <c r="B5" s="319" t="s">
        <v>0</v>
      </c>
      <c r="C5" s="319" t="s">
        <v>1</v>
      </c>
      <c r="D5" s="316" t="s">
        <v>193</v>
      </c>
      <c r="E5" s="316" t="s">
        <v>193</v>
      </c>
      <c r="F5" s="316" t="s">
        <v>193</v>
      </c>
      <c r="G5" s="316" t="s">
        <v>193</v>
      </c>
      <c r="H5" s="316" t="s">
        <v>193</v>
      </c>
      <c r="I5" s="316" t="s">
        <v>193</v>
      </c>
      <c r="J5" s="204"/>
      <c r="K5" s="140"/>
      <c r="L5" s="141"/>
    </row>
    <row r="6" spans="2:12">
      <c r="B6" s="321">
        <v>1</v>
      </c>
      <c r="C6" s="322" t="s">
        <v>2</v>
      </c>
      <c r="D6" s="320">
        <v>3.0542579733345439</v>
      </c>
      <c r="E6" s="320">
        <v>14.112764742486791</v>
      </c>
      <c r="F6" s="320">
        <v>7.7837596629789365</v>
      </c>
      <c r="G6" s="320">
        <v>1.4999636383160979</v>
      </c>
      <c r="H6" s="320">
        <v>22.216916594370332</v>
      </c>
      <c r="I6" s="320">
        <v>13.517552724041073</v>
      </c>
      <c r="J6" s="204"/>
      <c r="K6" s="140"/>
      <c r="L6" s="141"/>
    </row>
    <row r="7" spans="2:12">
      <c r="B7" s="321">
        <v>2</v>
      </c>
      <c r="C7" s="322" t="s">
        <v>3</v>
      </c>
      <c r="D7" s="320">
        <v>4.1069847778023707</v>
      </c>
      <c r="E7" s="320">
        <v>7.6746462306137033</v>
      </c>
      <c r="F7" s="320">
        <v>7.7837596629789365</v>
      </c>
      <c r="G7" s="320">
        <v>1.4999636383160979</v>
      </c>
      <c r="H7" s="320">
        <v>18.762960440526996</v>
      </c>
      <c r="I7" s="320">
        <v>11.586117170479145</v>
      </c>
      <c r="J7" s="204"/>
      <c r="K7" s="140"/>
      <c r="L7" s="141"/>
    </row>
    <row r="8" spans="2:12">
      <c r="B8" s="321">
        <v>3</v>
      </c>
      <c r="C8" s="322" t="s">
        <v>4</v>
      </c>
      <c r="D8" s="320">
        <v>2.8800061936272403</v>
      </c>
      <c r="E8" s="320">
        <v>12.03279211355013</v>
      </c>
      <c r="F8" s="320">
        <v>7.4832630458869867</v>
      </c>
      <c r="G8" s="320">
        <v>1.4999636383160979</v>
      </c>
      <c r="H8" s="320">
        <v>20.286187357315413</v>
      </c>
      <c r="I8" s="320">
        <v>12.593064318268123</v>
      </c>
      <c r="J8" s="204"/>
      <c r="K8" s="140"/>
      <c r="L8" s="141"/>
    </row>
    <row r="9" spans="2:12">
      <c r="B9" s="321">
        <v>4</v>
      </c>
      <c r="C9" s="322" t="s">
        <v>5</v>
      </c>
      <c r="D9" s="320">
        <v>-2.875443502201759</v>
      </c>
      <c r="E9" s="320">
        <v>12.03279211355013</v>
      </c>
      <c r="F9" s="320">
        <v>7.2443197949550662</v>
      </c>
      <c r="G9" s="320">
        <v>1.4999636383160979</v>
      </c>
      <c r="H9" s="320">
        <v>14.291794410554497</v>
      </c>
      <c r="I9" s="320">
        <v>12.354121067336203</v>
      </c>
      <c r="J9" s="204"/>
      <c r="K9" s="140"/>
      <c r="L9" s="141"/>
    </row>
    <row r="10" spans="2:12">
      <c r="B10" s="321">
        <v>5</v>
      </c>
      <c r="C10" s="322" t="s">
        <v>6</v>
      </c>
      <c r="D10" s="320">
        <v>2.2938905342304046</v>
      </c>
      <c r="E10" s="320">
        <v>11.092587608716583</v>
      </c>
      <c r="F10" s="320">
        <v>7.0497213172153135</v>
      </c>
      <c r="G10" s="320">
        <v>1.4999636383160979</v>
      </c>
      <c r="H10" s="320">
        <v>18.608386815863426</v>
      </c>
      <c r="I10" s="320">
        <v>11.877461238146386</v>
      </c>
      <c r="J10" s="204"/>
      <c r="K10" s="140"/>
      <c r="L10" s="141"/>
    </row>
    <row r="11" spans="2:12">
      <c r="B11" s="321">
        <v>6</v>
      </c>
      <c r="C11" s="322" t="s">
        <v>7</v>
      </c>
      <c r="D11" s="320">
        <v>4.2827444100761207</v>
      </c>
      <c r="E11" s="320">
        <v>10.901317410604269</v>
      </c>
      <c r="F11" s="320">
        <v>6.9171492104722683</v>
      </c>
      <c r="G11" s="320">
        <v>1.4999636383160979</v>
      </c>
      <c r="H11" s="320">
        <v>20.330779446287472</v>
      </c>
      <c r="I11" s="320">
        <v>11.687508071969647</v>
      </c>
      <c r="J11" s="204"/>
      <c r="K11" s="140"/>
      <c r="L11" s="141"/>
    </row>
    <row r="12" spans="2:12">
      <c r="B12" s="321">
        <v>7</v>
      </c>
      <c r="C12" s="322" t="s">
        <v>8</v>
      </c>
      <c r="D12" s="320">
        <v>3.1652898132841174</v>
      </c>
      <c r="E12" s="320">
        <v>8.7431477125334656</v>
      </c>
      <c r="F12" s="320">
        <v>10.241649732944721</v>
      </c>
      <c r="G12" s="320">
        <v>1.4999636383160979</v>
      </c>
      <c r="H12" s="320">
        <v>21.027106583318364</v>
      </c>
      <c r="I12" s="320">
        <v>14.364557685020857</v>
      </c>
      <c r="J12" s="204"/>
      <c r="K12" s="140"/>
      <c r="L12" s="141"/>
    </row>
    <row r="13" spans="2:12">
      <c r="B13" s="321">
        <v>8</v>
      </c>
      <c r="C13" s="322" t="s">
        <v>9</v>
      </c>
      <c r="D13" s="320">
        <v>3.4704903965700873</v>
      </c>
      <c r="E13" s="320">
        <v>8.7431477125334656</v>
      </c>
      <c r="F13" s="320">
        <v>5.3234025504383533</v>
      </c>
      <c r="G13" s="320">
        <v>1.4999636383160979</v>
      </c>
      <c r="H13" s="320">
        <v>16.414059984097968</v>
      </c>
      <c r="I13" s="320">
        <v>9.4463105025144909</v>
      </c>
      <c r="J13" s="204"/>
      <c r="K13" s="140"/>
      <c r="L13" s="141"/>
    </row>
    <row r="14" spans="2:12">
      <c r="B14" s="321">
        <v>9</v>
      </c>
      <c r="C14" s="322" t="s">
        <v>10</v>
      </c>
      <c r="D14" s="320">
        <v>3.7722469977850808</v>
      </c>
      <c r="E14" s="320">
        <v>7.6932711343283682</v>
      </c>
      <c r="F14" s="320">
        <v>4.9419197653594953</v>
      </c>
      <c r="G14" s="320">
        <v>1.4999636383160979</v>
      </c>
      <c r="H14" s="320">
        <v>15.599420195490531</v>
      </c>
      <c r="I14" s="320">
        <v>8.7498647439741042</v>
      </c>
      <c r="J14" s="204"/>
      <c r="K14" s="140"/>
      <c r="L14" s="141"/>
    </row>
    <row r="15" spans="2:12">
      <c r="B15" s="321">
        <v>10</v>
      </c>
      <c r="C15" s="322" t="s">
        <v>186</v>
      </c>
      <c r="D15" s="320">
        <v>2.4472778354518434</v>
      </c>
      <c r="E15" s="320">
        <v>8.8700045691928704</v>
      </c>
      <c r="F15" s="320">
        <v>4.9419197653594953</v>
      </c>
      <c r="G15" s="320">
        <v>1.4999636383160979</v>
      </c>
      <c r="H15" s="320">
        <v>15.098164437562446</v>
      </c>
      <c r="I15" s="320">
        <v>9.1028847744334538</v>
      </c>
      <c r="J15" s="204"/>
      <c r="K15" s="140"/>
      <c r="L15" s="141"/>
    </row>
    <row r="16" spans="2:12">
      <c r="B16" s="321">
        <v>11</v>
      </c>
      <c r="C16" s="322" t="s">
        <v>12</v>
      </c>
      <c r="D16" s="320">
        <v>2.8886756354474485</v>
      </c>
      <c r="E16" s="320">
        <v>8.8700045691928704</v>
      </c>
      <c r="F16" s="320">
        <v>1.1107386254041034</v>
      </c>
      <c r="G16" s="320">
        <v>1.4999636383160979</v>
      </c>
      <c r="H16" s="320">
        <v>11.708381097602659</v>
      </c>
      <c r="I16" s="320">
        <v>5.2717036344780626</v>
      </c>
      <c r="J16" s="204"/>
      <c r="K16" s="140"/>
      <c r="L16" s="141"/>
    </row>
    <row r="17" spans="2:12">
      <c r="B17" s="321">
        <v>12</v>
      </c>
      <c r="C17" s="322" t="s">
        <v>13</v>
      </c>
      <c r="D17" s="320">
        <v>1.437425112178514</v>
      </c>
      <c r="E17" s="320">
        <v>5.5523155165875355</v>
      </c>
      <c r="F17" s="320">
        <v>3.2960285754758467</v>
      </c>
      <c r="G17" s="320">
        <v>1.4999636383160979</v>
      </c>
      <c r="H17" s="320">
        <v>10.120038187581732</v>
      </c>
      <c r="I17" s="320">
        <v>6.4616868687682052</v>
      </c>
      <c r="J17" s="204"/>
      <c r="K17" s="140"/>
      <c r="L17" s="141"/>
    </row>
    <row r="18" spans="2:12">
      <c r="B18" s="321">
        <v>13</v>
      </c>
      <c r="C18" s="322" t="s">
        <v>14</v>
      </c>
      <c r="D18" s="320">
        <v>3.3375911839106318</v>
      </c>
      <c r="E18" s="320">
        <v>3.0130994820698929</v>
      </c>
      <c r="F18" s="320">
        <v>1.645380556103063</v>
      </c>
      <c r="G18" s="320">
        <v>1.4999636383160979</v>
      </c>
      <c r="H18" s="320">
        <v>8.5921050157787171</v>
      </c>
      <c r="I18" s="320">
        <v>4.0492740390401289</v>
      </c>
      <c r="J18" s="204"/>
      <c r="K18" s="140"/>
      <c r="L18" s="141"/>
    </row>
    <row r="19" spans="2:12">
      <c r="B19" s="321">
        <v>14</v>
      </c>
      <c r="C19" s="322" t="s">
        <v>187</v>
      </c>
      <c r="D19" s="320">
        <v>1.705204549076061</v>
      </c>
      <c r="E19" s="320">
        <v>3.0130994820698929</v>
      </c>
      <c r="F19" s="320">
        <v>1.9207552262223051</v>
      </c>
      <c r="G19" s="320">
        <v>1.4999636383160979</v>
      </c>
      <c r="H19" s="320">
        <v>7.2350930510633891</v>
      </c>
      <c r="I19" s="320">
        <v>4.3246487091593711</v>
      </c>
      <c r="J19" s="204"/>
      <c r="K19" s="140"/>
      <c r="L19" s="141"/>
    </row>
    <row r="20" spans="2:12">
      <c r="B20" s="321">
        <v>15</v>
      </c>
      <c r="C20" s="322" t="s">
        <v>188</v>
      </c>
      <c r="D20" s="320">
        <v>3.7295010087766656</v>
      </c>
      <c r="E20" s="320">
        <v>1.2807543094943261</v>
      </c>
      <c r="F20" s="320">
        <v>0</v>
      </c>
      <c r="G20" s="320">
        <v>1.4999636383160979</v>
      </c>
      <c r="H20" s="320">
        <v>6.125992663738792</v>
      </c>
      <c r="I20" s="320">
        <v>1.8841899311643957</v>
      </c>
      <c r="J20" s="204"/>
      <c r="K20" s="140"/>
      <c r="L20" s="141"/>
    </row>
    <row r="21" spans="2:12">
      <c r="B21" s="321">
        <v>16</v>
      </c>
      <c r="C21" s="322" t="s">
        <v>17</v>
      </c>
      <c r="D21" s="320">
        <v>3.2892864034418636</v>
      </c>
      <c r="E21" s="320">
        <v>0.1573420452406645</v>
      </c>
      <c r="F21" s="320">
        <v>0</v>
      </c>
      <c r="G21" s="320">
        <v>1.4999636383160979</v>
      </c>
      <c r="H21" s="320">
        <v>4.8993894734264263</v>
      </c>
      <c r="I21" s="320">
        <v>1.5471662518882972</v>
      </c>
      <c r="J21" s="204"/>
      <c r="K21" s="140"/>
      <c r="L21" s="141"/>
    </row>
    <row r="22" spans="2:12">
      <c r="B22" s="321">
        <v>17</v>
      </c>
      <c r="C22" s="322" t="s">
        <v>189</v>
      </c>
      <c r="D22" s="320">
        <v>1.590685533520398</v>
      </c>
      <c r="E22" s="320">
        <v>-0.20922515621964458</v>
      </c>
      <c r="F22" s="320">
        <v>0</v>
      </c>
      <c r="G22" s="320">
        <v>1.4999636383160979</v>
      </c>
      <c r="H22" s="320">
        <v>2.9441915624827448</v>
      </c>
      <c r="I22" s="320">
        <v>1.4371960914502044</v>
      </c>
      <c r="J22" s="204"/>
      <c r="K22" s="140"/>
      <c r="L22" s="141"/>
    </row>
    <row r="23" spans="2:12">
      <c r="B23" s="321">
        <v>18</v>
      </c>
      <c r="C23" s="322" t="s">
        <v>19</v>
      </c>
      <c r="D23" s="320">
        <v>1.0865665930401429</v>
      </c>
      <c r="E23" s="320">
        <v>-0.14639013716786173</v>
      </c>
      <c r="F23" s="320">
        <v>0</v>
      </c>
      <c r="G23" s="320">
        <v>1.4999636383160979</v>
      </c>
      <c r="H23" s="320">
        <v>2.4840571353387375</v>
      </c>
      <c r="I23" s="320">
        <v>1.4560465971657395</v>
      </c>
      <c r="J23" s="204"/>
      <c r="K23" s="140"/>
      <c r="L23" s="141"/>
    </row>
    <row r="24" spans="2:12">
      <c r="B24" s="321">
        <v>19</v>
      </c>
      <c r="C24" s="322" t="s">
        <v>20</v>
      </c>
      <c r="D24" s="320">
        <v>4.3940973239409686</v>
      </c>
      <c r="E24" s="320">
        <v>2.0804261882080826</v>
      </c>
      <c r="F24" s="320">
        <v>0</v>
      </c>
      <c r="G24" s="320">
        <v>1.4999636383160979</v>
      </c>
      <c r="H24" s="320">
        <v>7.3503592940027245</v>
      </c>
      <c r="I24" s="320">
        <v>2.1240914947785225</v>
      </c>
      <c r="J24" s="204"/>
      <c r="K24" s="140"/>
      <c r="L24" s="141"/>
    </row>
    <row r="25" spans="2:12">
      <c r="B25" s="321">
        <v>20</v>
      </c>
      <c r="C25" s="322" t="s">
        <v>21</v>
      </c>
      <c r="D25" s="320">
        <v>7.9514743884187018</v>
      </c>
      <c r="E25" s="320">
        <v>-4.2608259905565555</v>
      </c>
      <c r="F25" s="320">
        <v>0</v>
      </c>
      <c r="G25" s="320">
        <v>1.4999636383160979</v>
      </c>
      <c r="H25" s="320">
        <v>6.4688598333452116</v>
      </c>
      <c r="I25" s="320">
        <v>0.22171584114913134</v>
      </c>
      <c r="J25" s="204"/>
      <c r="K25" s="140"/>
      <c r="L25" s="141"/>
    </row>
    <row r="26" spans="2:12">
      <c r="B26" s="321">
        <v>21</v>
      </c>
      <c r="C26" s="322" t="s">
        <v>190</v>
      </c>
      <c r="D26" s="320">
        <v>5.0816497461986785</v>
      </c>
      <c r="E26" s="320">
        <v>-4.3560023383765198</v>
      </c>
      <c r="F26" s="320">
        <v>0</v>
      </c>
      <c r="G26" s="320">
        <v>1.4999636383160979</v>
      </c>
      <c r="H26" s="320">
        <v>3.5324117476512127</v>
      </c>
      <c r="I26" s="320">
        <v>0.193162936803142</v>
      </c>
      <c r="J26" s="204"/>
      <c r="K26" s="140"/>
      <c r="L26" s="141"/>
    </row>
    <row r="27" spans="2:12">
      <c r="B27" s="321">
        <v>22</v>
      </c>
      <c r="C27" s="322" t="s">
        <v>23</v>
      </c>
      <c r="D27" s="320">
        <v>1.9593641749679775</v>
      </c>
      <c r="E27" s="320">
        <v>2.5142402397185273</v>
      </c>
      <c r="F27" s="320">
        <v>-6.9500423970339122</v>
      </c>
      <c r="G27" s="320">
        <v>1.4999636383160979</v>
      </c>
      <c r="H27" s="320">
        <v>-1.7307464159468675</v>
      </c>
      <c r="I27" s="320">
        <v>-4.6958066868022561</v>
      </c>
      <c r="J27" s="204"/>
      <c r="K27" s="140"/>
      <c r="L27" s="141"/>
    </row>
    <row r="28" spans="2:12">
      <c r="B28" s="321">
        <v>23</v>
      </c>
      <c r="C28" s="322" t="s">
        <v>24</v>
      </c>
      <c r="D28" s="320">
        <v>-3.2855161214095574</v>
      </c>
      <c r="E28" s="320">
        <v>2.5142402397185273</v>
      </c>
      <c r="F28" s="320">
        <v>-5.2179483375578402</v>
      </c>
      <c r="G28" s="320">
        <v>1.4999636383160979</v>
      </c>
      <c r="H28" s="320">
        <v>-5.2435326528483301</v>
      </c>
      <c r="I28" s="320">
        <v>-2.963712627326184</v>
      </c>
      <c r="J28" s="204"/>
      <c r="K28" s="140"/>
      <c r="L28" s="141"/>
    </row>
    <row r="29" spans="2:12">
      <c r="B29" s="321">
        <v>24</v>
      </c>
      <c r="C29" s="322" t="s">
        <v>25</v>
      </c>
      <c r="D29" s="320">
        <v>-4.261731152629185</v>
      </c>
      <c r="E29" s="320">
        <v>2.5142402397185273</v>
      </c>
      <c r="F29" s="320">
        <v>0</v>
      </c>
      <c r="G29" s="320">
        <v>1.4999636383160979</v>
      </c>
      <c r="H29" s="320">
        <v>-1.001799346510118</v>
      </c>
      <c r="I29" s="320">
        <v>2.2542357102316561</v>
      </c>
      <c r="J29" s="204"/>
      <c r="K29" s="140"/>
      <c r="L29" s="141"/>
    </row>
    <row r="30" spans="2:12">
      <c r="B30" s="321">
        <v>25</v>
      </c>
      <c r="C30" s="322" t="s">
        <v>26</v>
      </c>
      <c r="D30" s="320">
        <v>-1.5654316654543576</v>
      </c>
      <c r="E30" s="320">
        <v>-2.3767198849647153</v>
      </c>
      <c r="F30" s="320">
        <v>0</v>
      </c>
      <c r="G30" s="320">
        <v>1.4999636383160979</v>
      </c>
      <c r="H30" s="320">
        <v>-1.7291719466135604</v>
      </c>
      <c r="I30" s="320">
        <v>0.78694767282668332</v>
      </c>
      <c r="J30" s="204"/>
      <c r="K30" s="140"/>
      <c r="L30" s="141"/>
    </row>
    <row r="31" spans="2:12">
      <c r="B31" s="321">
        <v>26</v>
      </c>
      <c r="C31" s="322" t="s">
        <v>27</v>
      </c>
      <c r="D31" s="320">
        <v>-2.1777583819346447</v>
      </c>
      <c r="E31" s="320">
        <v>-4.316691639752432</v>
      </c>
      <c r="F31" s="320">
        <v>0</v>
      </c>
      <c r="G31" s="320">
        <v>1.4999636383160979</v>
      </c>
      <c r="H31" s="320">
        <v>-3.6994788914452492</v>
      </c>
      <c r="I31" s="320">
        <v>0.20495614639036841</v>
      </c>
      <c r="J31" s="204"/>
      <c r="K31" s="140"/>
      <c r="L31" s="141"/>
    </row>
    <row r="32" spans="2:12" ht="15.75" customHeight="1">
      <c r="B32" s="321">
        <v>27</v>
      </c>
      <c r="C32" s="322" t="s">
        <v>28</v>
      </c>
      <c r="D32" s="320">
        <v>-1.8852957030171063</v>
      </c>
      <c r="E32" s="320">
        <v>-6.6811575540322234</v>
      </c>
      <c r="F32" s="320">
        <v>0</v>
      </c>
      <c r="G32" s="320">
        <v>1.4999636383160979</v>
      </c>
      <c r="H32" s="320">
        <v>-5.0621423525235638</v>
      </c>
      <c r="I32" s="320">
        <v>-0.50438362789356894</v>
      </c>
      <c r="J32" s="204"/>
    </row>
    <row r="33" spans="2:22" ht="15.75" customHeight="1">
      <c r="B33" s="203"/>
      <c r="C33" s="203"/>
      <c r="D33" s="204"/>
      <c r="E33" s="204"/>
      <c r="F33" s="204"/>
      <c r="G33" s="204"/>
      <c r="H33" s="204"/>
      <c r="I33" s="204"/>
      <c r="J33" s="204"/>
    </row>
    <row r="34" spans="2:22">
      <c r="K34" s="1" t="s">
        <v>86</v>
      </c>
    </row>
    <row r="36" spans="2:22">
      <c r="K36" s="455" t="s">
        <v>48</v>
      </c>
      <c r="L36" s="455" t="s">
        <v>49</v>
      </c>
      <c r="M36" s="455" t="s">
        <v>50</v>
      </c>
      <c r="N36" s="455"/>
      <c r="O36" s="455"/>
    </row>
    <row r="37" spans="2:22">
      <c r="K37" s="455"/>
      <c r="L37" s="455"/>
      <c r="M37" s="323" t="s">
        <v>51</v>
      </c>
      <c r="N37" s="323" t="s">
        <v>52</v>
      </c>
      <c r="O37" s="323" t="s">
        <v>53</v>
      </c>
    </row>
    <row r="38" spans="2:22">
      <c r="K38" s="324" t="s">
        <v>54</v>
      </c>
      <c r="L38" s="324" t="s">
        <v>55</v>
      </c>
      <c r="M38" s="378">
        <v>0.185859</v>
      </c>
      <c r="N38" s="378">
        <v>0.106323</v>
      </c>
      <c r="O38" s="378">
        <v>7.6607999999999996E-2</v>
      </c>
      <c r="T38" s="140"/>
      <c r="U38" s="140"/>
      <c r="V38" s="140"/>
    </row>
    <row r="39" spans="2:22">
      <c r="K39" s="324" t="s">
        <v>54</v>
      </c>
      <c r="L39" s="324" t="s">
        <v>56</v>
      </c>
      <c r="M39" s="378">
        <v>0.40943299999999999</v>
      </c>
      <c r="N39" s="378">
        <v>0.25331799999999999</v>
      </c>
      <c r="O39" s="378">
        <v>0.18423500000000001</v>
      </c>
      <c r="T39" s="140"/>
      <c r="U39" s="140"/>
      <c r="V39" s="140"/>
    </row>
    <row r="40" spans="2:22">
      <c r="K40" s="324" t="s">
        <v>57</v>
      </c>
      <c r="L40" s="324" t="s">
        <v>55</v>
      </c>
      <c r="M40" s="378"/>
      <c r="N40" s="378">
        <v>0.33337</v>
      </c>
      <c r="O40" s="378">
        <v>0.241095</v>
      </c>
      <c r="T40" s="140"/>
      <c r="U40" s="140"/>
      <c r="V40" s="140"/>
    </row>
    <row r="41" spans="2:22">
      <c r="K41" s="324" t="s">
        <v>57</v>
      </c>
      <c r="L41" s="324" t="s">
        <v>56</v>
      </c>
      <c r="M41" s="378"/>
      <c r="N41" s="378">
        <v>0.54730900000000005</v>
      </c>
      <c r="O41" s="378">
        <v>0.39949099999999999</v>
      </c>
      <c r="T41" s="140"/>
      <c r="U41" s="140"/>
      <c r="V41" s="140"/>
    </row>
    <row r="43" spans="2:22">
      <c r="Q43" s="1" t="s">
        <v>87</v>
      </c>
      <c r="R43" s="1"/>
    </row>
    <row r="44" spans="2:22" ht="15.75" thickBot="1"/>
    <row r="45" spans="2:22" ht="20.25" customHeight="1" thickBot="1">
      <c r="Q45" s="325" t="s">
        <v>58</v>
      </c>
      <c r="R45" s="326" t="s">
        <v>59</v>
      </c>
      <c r="S45" s="327" t="s">
        <v>58</v>
      </c>
      <c r="T45" s="326" t="s">
        <v>59</v>
      </c>
      <c r="U45" s="327" t="s">
        <v>58</v>
      </c>
      <c r="V45" s="326" t="s">
        <v>59</v>
      </c>
    </row>
    <row r="46" spans="2:22">
      <c r="M46" s="161"/>
      <c r="N46" s="161"/>
      <c r="O46" s="161"/>
      <c r="Q46" s="398" t="s">
        <v>456</v>
      </c>
      <c r="R46" s="399">
        <v>3.9718393960457052</v>
      </c>
      <c r="S46" s="400" t="s">
        <v>457</v>
      </c>
      <c r="T46" s="399">
        <v>2.2254332513056085</v>
      </c>
      <c r="U46" s="400" t="s">
        <v>458</v>
      </c>
      <c r="V46" s="399">
        <v>0.18282171029696315</v>
      </c>
    </row>
    <row r="47" spans="2:22">
      <c r="M47" s="161"/>
      <c r="N47" s="161"/>
      <c r="O47" s="161"/>
      <c r="Q47" s="401" t="s">
        <v>459</v>
      </c>
      <c r="R47" s="402">
        <v>0.60544107143424863</v>
      </c>
      <c r="S47" s="403" t="s">
        <v>460</v>
      </c>
      <c r="T47" s="402">
        <v>1.3287797644014627</v>
      </c>
      <c r="U47" s="403" t="s">
        <v>461</v>
      </c>
      <c r="V47" s="402">
        <v>0.60866797266509931</v>
      </c>
    </row>
    <row r="48" spans="2:22">
      <c r="M48" s="161"/>
      <c r="N48" s="161"/>
      <c r="O48" s="161"/>
      <c r="Q48" s="401" t="s">
        <v>462</v>
      </c>
      <c r="R48" s="402">
        <v>2.8249172956109199</v>
      </c>
      <c r="S48" s="403" t="s">
        <v>463</v>
      </c>
      <c r="T48" s="402">
        <v>1.102491645915501</v>
      </c>
      <c r="U48" s="403" t="s">
        <v>464</v>
      </c>
      <c r="V48" s="402">
        <v>0.33875755978043631</v>
      </c>
    </row>
    <row r="49" spans="13:22">
      <c r="M49" s="161"/>
      <c r="N49" s="161"/>
      <c r="O49" s="161"/>
      <c r="Q49" s="401" t="s">
        <v>465</v>
      </c>
      <c r="R49" s="402">
        <v>3.2893505737838962</v>
      </c>
      <c r="S49" s="403" t="s">
        <v>466</v>
      </c>
      <c r="T49" s="402">
        <v>3.3509902464780352</v>
      </c>
      <c r="U49" s="403" t="s">
        <v>467</v>
      </c>
      <c r="V49" s="402">
        <v>1.0518000231975089</v>
      </c>
    </row>
    <row r="50" spans="13:22">
      <c r="M50" s="161"/>
      <c r="N50" s="161"/>
      <c r="O50" s="161"/>
      <c r="Q50" s="401" t="s">
        <v>468</v>
      </c>
      <c r="R50" s="402">
        <v>0.6693897425299612</v>
      </c>
      <c r="S50" s="403" t="s">
        <v>469</v>
      </c>
      <c r="T50" s="402">
        <v>6.3366585354023846</v>
      </c>
      <c r="U50" s="403" t="s">
        <v>470</v>
      </c>
      <c r="V50" s="402">
        <v>0.81052348241772543</v>
      </c>
    </row>
    <row r="51" spans="13:22">
      <c r="M51" s="161"/>
      <c r="N51" s="161"/>
      <c r="O51" s="161"/>
      <c r="Q51" s="401" t="s">
        <v>471</v>
      </c>
      <c r="R51" s="402">
        <v>4.5407291370964851</v>
      </c>
      <c r="S51" s="403" t="s">
        <v>472</v>
      </c>
      <c r="T51" s="402">
        <v>4.8587442692590255</v>
      </c>
      <c r="U51" s="403" t="s">
        <v>473</v>
      </c>
      <c r="V51" s="402">
        <v>0.88037794435749173</v>
      </c>
    </row>
    <row r="52" spans="13:22">
      <c r="M52" s="161"/>
      <c r="N52" s="161"/>
      <c r="O52" s="161"/>
      <c r="Q52" s="401" t="s">
        <v>474</v>
      </c>
      <c r="R52" s="402">
        <v>2.1516760034570783</v>
      </c>
      <c r="S52" s="403" t="s">
        <v>475</v>
      </c>
      <c r="T52" s="402">
        <v>2.3481481323978943E-3</v>
      </c>
      <c r="U52" s="403" t="s">
        <v>476</v>
      </c>
      <c r="V52" s="402">
        <v>6.9262197595295019E-2</v>
      </c>
    </row>
    <row r="53" spans="13:22">
      <c r="M53" s="161"/>
      <c r="N53" s="161"/>
      <c r="O53" s="161"/>
      <c r="Q53" s="401" t="s">
        <v>477</v>
      </c>
      <c r="R53" s="402">
        <v>1.1344461141928193</v>
      </c>
      <c r="S53" s="403" t="s">
        <v>478</v>
      </c>
      <c r="T53" s="402">
        <v>0.60739009195310634</v>
      </c>
      <c r="U53" s="403" t="s">
        <v>479</v>
      </c>
      <c r="V53" s="402">
        <v>1.2343533428695836E-16</v>
      </c>
    </row>
    <row r="54" spans="13:22">
      <c r="M54" s="161"/>
      <c r="N54" s="161"/>
      <c r="O54" s="161"/>
      <c r="Q54" s="401" t="s">
        <v>480</v>
      </c>
      <c r="R54" s="402">
        <v>2.0325453586826181</v>
      </c>
      <c r="S54" s="403" t="s">
        <v>481</v>
      </c>
      <c r="T54" s="402">
        <v>4.071819915643796</v>
      </c>
      <c r="U54" s="403" t="s">
        <v>482</v>
      </c>
      <c r="V54" s="402">
        <v>0.70981643652470472</v>
      </c>
    </row>
    <row r="55" spans="13:22">
      <c r="M55" s="161"/>
      <c r="N55" s="161"/>
      <c r="O55" s="161"/>
      <c r="Q55" s="401" t="s">
        <v>483</v>
      </c>
      <c r="R55" s="402">
        <v>0.9256083708565952</v>
      </c>
      <c r="S55" s="403" t="s">
        <v>484</v>
      </c>
      <c r="T55" s="402">
        <v>0.23459446431872955</v>
      </c>
      <c r="U55" s="403" t="s">
        <v>485</v>
      </c>
      <c r="V55" s="402">
        <v>-1.1369497942777882</v>
      </c>
    </row>
    <row r="56" spans="13:22">
      <c r="M56" s="161"/>
      <c r="N56" s="161"/>
      <c r="O56" s="161"/>
      <c r="Q56" s="401" t="s">
        <v>486</v>
      </c>
      <c r="R56" s="402">
        <v>0.10286822872963557</v>
      </c>
      <c r="S56" s="403" t="s">
        <v>487</v>
      </c>
      <c r="T56" s="402">
        <v>0.29641286480788198</v>
      </c>
      <c r="U56" s="403" t="s">
        <v>488</v>
      </c>
      <c r="V56" s="402">
        <v>-0.34562271467114786</v>
      </c>
    </row>
    <row r="57" spans="13:22">
      <c r="M57" s="161"/>
      <c r="N57" s="161"/>
      <c r="O57" s="161"/>
      <c r="Q57" s="401" t="s">
        <v>489</v>
      </c>
      <c r="R57" s="402">
        <v>-1.8757779339623718E-3</v>
      </c>
      <c r="S57" s="403" t="s">
        <v>490</v>
      </c>
      <c r="T57" s="402">
        <v>0.70736594829183574</v>
      </c>
      <c r="U57" s="403" t="s">
        <v>491</v>
      </c>
      <c r="V57" s="402">
        <v>-2.2077088784207546</v>
      </c>
    </row>
    <row r="58" spans="13:22">
      <c r="M58" s="161"/>
      <c r="N58" s="161"/>
      <c r="O58" s="161"/>
      <c r="Q58" s="401" t="s">
        <v>492</v>
      </c>
      <c r="R58" s="402">
        <v>0.10152011294929082</v>
      </c>
      <c r="S58" s="403" t="s">
        <v>493</v>
      </c>
      <c r="T58" s="402">
        <v>1.7027734264111833</v>
      </c>
      <c r="U58" s="404" t="s">
        <v>494</v>
      </c>
      <c r="V58" s="402">
        <v>3.6095757675686664</v>
      </c>
    </row>
    <row r="59" spans="13:22">
      <c r="M59" s="161"/>
      <c r="N59" s="161"/>
      <c r="O59" s="161"/>
      <c r="Q59" s="401" t="s">
        <v>495</v>
      </c>
      <c r="R59" s="402">
        <v>0.11740309836232472</v>
      </c>
      <c r="S59" s="403" t="s">
        <v>496</v>
      </c>
      <c r="T59" s="402">
        <v>1.2232451242198981</v>
      </c>
      <c r="U59" s="404" t="s">
        <v>497</v>
      </c>
      <c r="V59" s="402">
        <v>0.1166182213642506</v>
      </c>
    </row>
    <row r="60" spans="13:22">
      <c r="M60" s="161"/>
      <c r="N60" s="161"/>
      <c r="O60" s="161"/>
      <c r="Q60" s="401" t="s">
        <v>498</v>
      </c>
      <c r="R60" s="402">
        <v>5.9838867194429712E-2</v>
      </c>
      <c r="S60" s="403" t="s">
        <v>499</v>
      </c>
      <c r="T60" s="402">
        <v>2.1516760034570779</v>
      </c>
      <c r="U60" s="404" t="s">
        <v>500</v>
      </c>
      <c r="V60" s="402">
        <v>1.6343755423273116E-2</v>
      </c>
    </row>
    <row r="61" spans="13:22">
      <c r="M61" s="161"/>
      <c r="N61" s="161"/>
      <c r="O61" s="161"/>
      <c r="Q61" s="401" t="s">
        <v>501</v>
      </c>
      <c r="R61" s="402">
        <v>2.3464737133519309</v>
      </c>
      <c r="S61" s="403" t="s">
        <v>502</v>
      </c>
      <c r="T61" s="402">
        <v>1.2022914333418011</v>
      </c>
      <c r="U61" s="404" t="s">
        <v>503</v>
      </c>
      <c r="V61" s="402">
        <v>0.30842221475188097</v>
      </c>
    </row>
    <row r="62" spans="13:22">
      <c r="M62" s="161"/>
      <c r="N62" s="161"/>
      <c r="O62" s="161"/>
      <c r="Q62" s="401" t="s">
        <v>504</v>
      </c>
      <c r="R62" s="402">
        <v>2.5448854112075967</v>
      </c>
      <c r="S62" s="403" t="s">
        <v>505</v>
      </c>
      <c r="T62" s="402">
        <v>5.7919569101806259</v>
      </c>
      <c r="U62" s="404" t="s">
        <v>506</v>
      </c>
      <c r="V62" s="402">
        <v>0.3827432713903634</v>
      </c>
    </row>
    <row r="63" spans="13:22">
      <c r="M63" s="161"/>
      <c r="N63" s="161"/>
      <c r="O63" s="161"/>
      <c r="Q63" s="401" t="s">
        <v>507</v>
      </c>
      <c r="R63" s="402">
        <v>4.9954615335736335E-2</v>
      </c>
      <c r="S63" s="403" t="s">
        <v>508</v>
      </c>
      <c r="T63" s="402">
        <v>2.5622761173277562</v>
      </c>
      <c r="U63" s="404" t="s">
        <v>509</v>
      </c>
      <c r="V63" s="402">
        <v>0.25283772696985574</v>
      </c>
    </row>
    <row r="64" spans="13:22">
      <c r="M64" s="16"/>
      <c r="N64" s="161"/>
      <c r="O64" s="161"/>
      <c r="Q64" s="401" t="s">
        <v>510</v>
      </c>
      <c r="R64" s="402">
        <v>1.6452898844599386</v>
      </c>
      <c r="S64" s="403" t="s">
        <v>511</v>
      </c>
      <c r="T64" s="402">
        <v>4.9125416729404634</v>
      </c>
      <c r="U64" s="404" t="s">
        <v>512</v>
      </c>
      <c r="V64" s="402">
        <v>1.070666966725988</v>
      </c>
    </row>
    <row r="65" spans="12:27">
      <c r="M65" s="16"/>
      <c r="N65" s="161"/>
      <c r="O65" s="161"/>
      <c r="Q65" s="401" t="s">
        <v>513</v>
      </c>
      <c r="R65" s="402">
        <v>0.2084822611377122</v>
      </c>
      <c r="S65" s="403" t="s">
        <v>514</v>
      </c>
      <c r="T65" s="402">
        <v>0.55460831797282872</v>
      </c>
      <c r="U65" s="404" t="s">
        <v>515</v>
      </c>
      <c r="V65" s="402">
        <v>2.1977463552373719</v>
      </c>
    </row>
    <row r="66" spans="12:27">
      <c r="L66" s="142"/>
      <c r="M66" s="16"/>
      <c r="N66" s="161"/>
      <c r="O66" s="161"/>
      <c r="Q66" s="401" t="s">
        <v>516</v>
      </c>
      <c r="R66" s="402">
        <v>1.6044330410596224</v>
      </c>
      <c r="S66" s="403" t="s">
        <v>517</v>
      </c>
      <c r="T66" s="402">
        <v>0.18125207298059492</v>
      </c>
      <c r="U66" s="404" t="s">
        <v>518</v>
      </c>
      <c r="V66" s="402">
        <v>1.3499015497890401</v>
      </c>
      <c r="Y66" s="1"/>
    </row>
    <row r="67" spans="12:27">
      <c r="L67" s="142"/>
      <c r="M67" s="16"/>
      <c r="N67" s="161"/>
      <c r="O67" s="161"/>
      <c r="Q67" s="405" t="s">
        <v>519</v>
      </c>
      <c r="R67" s="402">
        <v>2.6358542817408077</v>
      </c>
      <c r="S67" s="403" t="s">
        <v>520</v>
      </c>
      <c r="T67" s="402">
        <v>0.13939421273659286</v>
      </c>
      <c r="U67" s="404" t="s">
        <v>521</v>
      </c>
      <c r="V67" s="402">
        <v>9.8245270596087939E-2</v>
      </c>
      <c r="Y67" s="1"/>
    </row>
    <row r="68" spans="12:27">
      <c r="L68" s="142"/>
      <c r="M68" s="16"/>
      <c r="N68" s="161"/>
      <c r="O68" s="161"/>
      <c r="Q68" s="405" t="s">
        <v>522</v>
      </c>
      <c r="R68" s="402">
        <v>3.9486937553343209</v>
      </c>
      <c r="S68" s="403" t="s">
        <v>523</v>
      </c>
      <c r="T68" s="402">
        <v>1.3133734472526344</v>
      </c>
      <c r="U68" s="404" t="s">
        <v>524</v>
      </c>
      <c r="V68" s="402">
        <v>0.27312185225712449</v>
      </c>
      <c r="Y68" s="1"/>
    </row>
    <row r="69" spans="12:27" ht="15.75" thickBot="1">
      <c r="L69" s="142"/>
      <c r="M69" s="16"/>
      <c r="N69" s="161"/>
      <c r="O69" s="161"/>
      <c r="Q69" s="406" t="s">
        <v>525</v>
      </c>
      <c r="R69" s="407">
        <v>0.47383557878739135</v>
      </c>
      <c r="S69" s="408" t="s">
        <v>526</v>
      </c>
      <c r="T69" s="407">
        <v>0.97426560007787177</v>
      </c>
      <c r="U69" s="409"/>
      <c r="V69" s="407"/>
      <c r="Y69" s="1"/>
    </row>
    <row r="70" spans="12:27">
      <c r="L70" s="142"/>
      <c r="M70" s="16"/>
      <c r="N70" s="161"/>
      <c r="O70" s="161"/>
      <c r="Q70" s="205"/>
      <c r="R70" s="206"/>
      <c r="S70" s="205"/>
      <c r="T70" s="206"/>
      <c r="U70" s="207"/>
      <c r="V70" s="206"/>
      <c r="Y70" s="1"/>
    </row>
    <row r="71" spans="12:27">
      <c r="L71" s="142"/>
      <c r="M71" s="16"/>
      <c r="N71" s="161"/>
      <c r="O71" s="161"/>
      <c r="X71" s="1" t="s">
        <v>90</v>
      </c>
    </row>
    <row r="72" spans="12:27" ht="15.75" thickBot="1">
      <c r="L72" s="142"/>
      <c r="M72" s="16"/>
      <c r="N72" s="161"/>
      <c r="O72" s="161"/>
    </row>
    <row r="73" spans="12:27" ht="15.75" thickBot="1">
      <c r="L73" s="142"/>
      <c r="M73" s="16"/>
      <c r="N73" s="161"/>
      <c r="O73" s="161"/>
      <c r="X73" s="451" t="s">
        <v>60</v>
      </c>
      <c r="Y73" s="453" t="s">
        <v>61</v>
      </c>
      <c r="Z73" s="453"/>
      <c r="AA73" s="454"/>
    </row>
    <row r="74" spans="12:27" ht="15.75" thickBot="1">
      <c r="L74" s="142"/>
      <c r="M74" s="16"/>
      <c r="N74" s="161"/>
      <c r="O74" s="161"/>
      <c r="X74" s="452"/>
      <c r="Y74" s="329" t="s">
        <v>62</v>
      </c>
      <c r="Z74" s="296" t="s">
        <v>63</v>
      </c>
      <c r="AA74" s="328" t="s">
        <v>64</v>
      </c>
    </row>
    <row r="75" spans="12:27">
      <c r="L75" s="142"/>
      <c r="M75" s="16"/>
      <c r="N75" s="161"/>
      <c r="O75" s="161"/>
      <c r="X75" s="330" t="s">
        <v>66</v>
      </c>
      <c r="Y75" s="379">
        <v>7.3298430000000003</v>
      </c>
      <c r="Z75" s="380">
        <v>38.349733000000001</v>
      </c>
      <c r="AA75" s="381">
        <v>0.95227600000000001</v>
      </c>
    </row>
    <row r="76" spans="12:27">
      <c r="L76" s="142"/>
      <c r="M76" s="16"/>
      <c r="N76" s="161"/>
      <c r="O76" s="161"/>
      <c r="X76" s="331" t="s">
        <v>71</v>
      </c>
      <c r="Y76" s="122">
        <v>13.742594</v>
      </c>
      <c r="Z76" s="382">
        <v>31.579128999999998</v>
      </c>
      <c r="AA76" s="383">
        <v>0</v>
      </c>
    </row>
    <row r="77" spans="12:27" ht="16.5" customHeight="1">
      <c r="L77" s="142"/>
      <c r="M77" s="16"/>
      <c r="N77" s="161"/>
      <c r="O77" s="161"/>
      <c r="X77" s="331" t="s">
        <v>145</v>
      </c>
      <c r="Y77" s="122">
        <v>15.863365999999999</v>
      </c>
      <c r="Z77" s="382">
        <v>14.563812</v>
      </c>
      <c r="AA77" s="383">
        <v>2.7220610000000001</v>
      </c>
    </row>
    <row r="78" spans="12:27">
      <c r="L78" s="142"/>
      <c r="M78" s="16"/>
      <c r="N78" s="161"/>
      <c r="O78" s="161"/>
      <c r="X78" s="331" t="s">
        <v>194</v>
      </c>
      <c r="Y78" s="122">
        <v>16.736281000000002</v>
      </c>
      <c r="Z78" s="382">
        <v>16.487304999999999</v>
      </c>
      <c r="AA78" s="383">
        <v>0</v>
      </c>
    </row>
    <row r="79" spans="12:27">
      <c r="L79" s="142"/>
      <c r="M79" s="16"/>
      <c r="N79" s="161"/>
      <c r="O79" s="161"/>
      <c r="X79" s="331" t="s">
        <v>109</v>
      </c>
      <c r="Y79" s="122">
        <v>13.698262</v>
      </c>
      <c r="Z79" s="382">
        <v>54.918990999999998</v>
      </c>
      <c r="AA79" s="383">
        <v>0</v>
      </c>
    </row>
    <row r="80" spans="12:27">
      <c r="L80" s="142"/>
      <c r="M80" s="16"/>
      <c r="N80" s="161"/>
      <c r="O80" s="161"/>
      <c r="X80" s="331" t="s">
        <v>72</v>
      </c>
      <c r="Y80" s="122">
        <v>9.3247669999999996</v>
      </c>
      <c r="Z80" s="382">
        <v>31.759634999999999</v>
      </c>
      <c r="AA80" s="383">
        <v>0</v>
      </c>
    </row>
    <row r="81" spans="12:37">
      <c r="L81" s="142"/>
      <c r="M81" s="16"/>
      <c r="N81" s="161"/>
      <c r="O81" s="161"/>
      <c r="X81" s="331" t="s">
        <v>67</v>
      </c>
      <c r="Y81" s="122">
        <v>22.659939000000001</v>
      </c>
      <c r="Z81" s="382">
        <v>42.213343999999999</v>
      </c>
      <c r="AA81" s="383">
        <v>0.33640500000000001</v>
      </c>
    </row>
    <row r="82" spans="12:37">
      <c r="L82" s="142"/>
      <c r="M82" s="16"/>
      <c r="N82" s="161"/>
      <c r="O82" s="161"/>
      <c r="X82" s="331" t="s">
        <v>97</v>
      </c>
      <c r="Y82" s="122">
        <v>-0.419178</v>
      </c>
      <c r="Z82" s="382">
        <v>27.766976</v>
      </c>
      <c r="AA82" s="383">
        <v>8.6062639999999995</v>
      </c>
    </row>
    <row r="83" spans="12:37">
      <c r="L83" s="142"/>
      <c r="M83" s="16"/>
      <c r="N83" s="161"/>
      <c r="O83" s="161"/>
      <c r="X83" s="331" t="s">
        <v>65</v>
      </c>
      <c r="Y83" s="122">
        <v>-0.419178</v>
      </c>
      <c r="Z83" s="382">
        <v>27.766976</v>
      </c>
      <c r="AA83" s="383">
        <v>8.6062639999999995</v>
      </c>
    </row>
    <row r="84" spans="12:37">
      <c r="L84" s="142"/>
      <c r="M84" s="16"/>
      <c r="N84" s="161"/>
      <c r="O84" s="161"/>
      <c r="X84" s="331" t="s">
        <v>70</v>
      </c>
      <c r="Y84" s="122">
        <v>21.893428</v>
      </c>
      <c r="Z84" s="382">
        <v>25.675863</v>
      </c>
      <c r="AA84" s="383">
        <v>0.55811699999999997</v>
      </c>
    </row>
    <row r="85" spans="12:37">
      <c r="L85" s="142"/>
      <c r="M85" s="16"/>
      <c r="N85" s="161"/>
      <c r="O85" s="161"/>
      <c r="X85" s="331" t="s">
        <v>68</v>
      </c>
      <c r="Y85" s="122">
        <v>19.556602000000002</v>
      </c>
      <c r="Z85" s="382">
        <v>38.946921000000003</v>
      </c>
      <c r="AA85" s="383">
        <v>0</v>
      </c>
      <c r="AD85" s="1"/>
    </row>
    <row r="86" spans="12:37" ht="15.75" thickBot="1">
      <c r="L86" s="142"/>
      <c r="M86" s="16"/>
      <c r="N86" s="161"/>
      <c r="O86" s="161"/>
      <c r="X86" s="332" t="s">
        <v>69</v>
      </c>
      <c r="Y86" s="384">
        <v>19.414372</v>
      </c>
      <c r="Z86" s="385">
        <v>39.290045999999997</v>
      </c>
      <c r="AA86" s="386">
        <v>0</v>
      </c>
      <c r="AD86" s="1"/>
    </row>
    <row r="87" spans="12:37">
      <c r="L87" s="142"/>
      <c r="M87" s="16"/>
      <c r="N87" s="161"/>
      <c r="O87" s="161"/>
      <c r="X87" s="121"/>
      <c r="Y87" s="208"/>
      <c r="Z87" s="208"/>
      <c r="AA87" s="208"/>
      <c r="AD87" s="1"/>
    </row>
    <row r="88" spans="12:37">
      <c r="L88" s="142"/>
      <c r="M88" s="16"/>
      <c r="N88" s="161"/>
      <c r="O88" s="161"/>
      <c r="X88" s="121"/>
      <c r="Y88" s="122"/>
      <c r="Z88" s="122"/>
      <c r="AA88" s="122"/>
      <c r="AC88" s="1" t="s">
        <v>88</v>
      </c>
      <c r="AD88" s="1"/>
    </row>
    <row r="89" spans="12:37" ht="15.75" thickBot="1">
      <c r="L89" s="142"/>
      <c r="M89" s="16"/>
      <c r="N89" s="161"/>
      <c r="O89" s="161"/>
    </row>
    <row r="90" spans="12:37" ht="27" thickBot="1">
      <c r="L90" s="142"/>
      <c r="M90" s="16"/>
      <c r="N90" s="161"/>
      <c r="O90" s="161"/>
      <c r="Y90" s="3"/>
      <c r="Z90" s="3"/>
      <c r="AA90" s="3"/>
      <c r="AC90" s="129" t="s">
        <v>0</v>
      </c>
      <c r="AD90" s="130" t="s">
        <v>1</v>
      </c>
      <c r="AE90" s="131" t="s">
        <v>44</v>
      </c>
      <c r="AF90" s="132" t="s">
        <v>45</v>
      </c>
    </row>
    <row r="91" spans="12:37">
      <c r="L91" s="142"/>
      <c r="M91" s="16"/>
      <c r="N91" s="161"/>
      <c r="O91" s="161"/>
      <c r="AC91" s="127">
        <v>1</v>
      </c>
      <c r="AD91" s="128" t="s">
        <v>29</v>
      </c>
      <c r="AE91" s="387">
        <v>29.341148146735645</v>
      </c>
      <c r="AF91" s="388">
        <v>4.3386860765904931</v>
      </c>
      <c r="AJ91" s="3"/>
      <c r="AK91" s="3"/>
    </row>
    <row r="92" spans="12:37">
      <c r="L92" s="142"/>
      <c r="M92" s="16"/>
      <c r="N92" s="16"/>
      <c r="O92" s="161"/>
      <c r="AC92" s="124">
        <v>2</v>
      </c>
      <c r="AD92" s="123" t="s">
        <v>30</v>
      </c>
      <c r="AE92" s="389">
        <v>31.403486826317895</v>
      </c>
      <c r="AF92" s="390">
        <v>4.5704953735773994</v>
      </c>
      <c r="AJ92" s="3"/>
      <c r="AK92" s="3"/>
    </row>
    <row r="93" spans="12:37">
      <c r="L93" s="142"/>
      <c r="M93" s="16"/>
      <c r="N93" s="16"/>
      <c r="O93" s="161"/>
      <c r="AC93" s="124">
        <v>3</v>
      </c>
      <c r="AD93" s="123" t="s">
        <v>31</v>
      </c>
      <c r="AE93" s="389">
        <v>37.381195280157797</v>
      </c>
      <c r="AF93" s="390">
        <v>5.0540656468354426</v>
      </c>
      <c r="AJ93" s="3"/>
      <c r="AK93" s="3"/>
    </row>
    <row r="94" spans="12:37">
      <c r="L94" s="142"/>
      <c r="M94" s="16"/>
      <c r="N94" s="16"/>
      <c r="O94" s="161"/>
      <c r="AC94" s="124">
        <v>4</v>
      </c>
      <c r="AD94" s="123" t="s">
        <v>32</v>
      </c>
      <c r="AE94" s="389">
        <v>40.918934042380755</v>
      </c>
      <c r="AF94" s="390">
        <v>5.765562496493895</v>
      </c>
      <c r="AJ94" s="3"/>
      <c r="AK94" s="3"/>
    </row>
    <row r="95" spans="12:37">
      <c r="L95" s="142"/>
      <c r="M95" s="16"/>
      <c r="N95" s="16"/>
      <c r="O95" s="161"/>
      <c r="AC95" s="124">
        <v>5</v>
      </c>
      <c r="AD95" s="123" t="s">
        <v>33</v>
      </c>
      <c r="AE95" s="389">
        <v>41.667456289008321</v>
      </c>
      <c r="AF95" s="390">
        <v>6.1024943528778417</v>
      </c>
      <c r="AJ95" s="3"/>
      <c r="AK95" s="3"/>
    </row>
    <row r="96" spans="12:37">
      <c r="L96" s="142"/>
      <c r="M96" s="16"/>
      <c r="N96" s="16"/>
      <c r="O96" s="161"/>
      <c r="AC96" s="124">
        <v>6</v>
      </c>
      <c r="AD96" s="123" t="s">
        <v>34</v>
      </c>
      <c r="AE96" s="389">
        <v>41.280162830797565</v>
      </c>
      <c r="AF96" s="390">
        <v>6.7872707121245321</v>
      </c>
      <c r="AJ96" s="3"/>
      <c r="AK96" s="3"/>
    </row>
    <row r="97" spans="12:37">
      <c r="L97" s="142"/>
      <c r="M97" s="16"/>
      <c r="N97" s="16"/>
      <c r="O97" s="161"/>
      <c r="AC97" s="124">
        <v>7</v>
      </c>
      <c r="AD97" s="123" t="s">
        <v>35</v>
      </c>
      <c r="AE97" s="389">
        <v>44.845054365935987</v>
      </c>
      <c r="AF97" s="390">
        <v>6.2255257370702468</v>
      </c>
      <c r="AJ97" s="3"/>
      <c r="AK97" s="3"/>
    </row>
    <row r="98" spans="12:37">
      <c r="L98" s="142"/>
      <c r="M98" s="16"/>
      <c r="N98" s="16"/>
      <c r="O98" s="161"/>
      <c r="AC98" s="124">
        <v>8</v>
      </c>
      <c r="AD98" s="123" t="s">
        <v>36</v>
      </c>
      <c r="AE98" s="389">
        <v>45.623724843506189</v>
      </c>
      <c r="AF98" s="390">
        <v>6.5287088879318924</v>
      </c>
      <c r="AJ98" s="3"/>
      <c r="AK98" s="3"/>
    </row>
    <row r="99" spans="12:37">
      <c r="L99" s="142"/>
      <c r="M99" s="16"/>
      <c r="N99" s="16"/>
      <c r="O99" s="161"/>
      <c r="AC99" s="124">
        <v>9</v>
      </c>
      <c r="AD99" s="123" t="s">
        <v>37</v>
      </c>
      <c r="AE99" s="389">
        <v>46.971469813681878</v>
      </c>
      <c r="AF99" s="390">
        <v>6.4470392127984457</v>
      </c>
      <c r="AJ99" s="3"/>
      <c r="AK99" s="3"/>
    </row>
    <row r="100" spans="12:37">
      <c r="L100" s="142"/>
      <c r="M100" s="16"/>
      <c r="N100" s="16"/>
      <c r="O100" s="161"/>
      <c r="AC100" s="124">
        <v>10</v>
      </c>
      <c r="AD100" s="123" t="s">
        <v>22</v>
      </c>
      <c r="AE100" s="389">
        <v>44.089827203400453</v>
      </c>
      <c r="AF100" s="390">
        <v>6.3670381335252468</v>
      </c>
      <c r="AJ100" s="3"/>
      <c r="AK100" s="3"/>
    </row>
    <row r="101" spans="12:37">
      <c r="L101" s="142"/>
      <c r="M101" s="16"/>
      <c r="N101" s="16"/>
      <c r="O101" s="161"/>
      <c r="AC101" s="124">
        <v>11</v>
      </c>
      <c r="AD101" s="123" t="s">
        <v>38</v>
      </c>
      <c r="AE101" s="389">
        <v>49.652619820236659</v>
      </c>
      <c r="AF101" s="390">
        <v>6.724220266089036</v>
      </c>
      <c r="AJ101" s="3"/>
      <c r="AK101" s="3"/>
    </row>
    <row r="102" spans="12:37">
      <c r="L102" s="142"/>
      <c r="M102" s="16"/>
      <c r="N102" s="16"/>
      <c r="O102" s="161"/>
      <c r="AC102" s="124">
        <v>12</v>
      </c>
      <c r="AD102" s="123" t="s">
        <v>39</v>
      </c>
      <c r="AE102" s="389">
        <v>51.954835774188894</v>
      </c>
      <c r="AF102" s="390">
        <v>7.1205234637987473</v>
      </c>
      <c r="AJ102" s="3"/>
      <c r="AK102" s="3"/>
    </row>
    <row r="103" spans="12:37">
      <c r="L103" s="142"/>
      <c r="M103" s="16"/>
      <c r="N103" s="16"/>
      <c r="O103" s="161"/>
      <c r="AC103" s="124">
        <v>13</v>
      </c>
      <c r="AD103" s="123" t="s">
        <v>40</v>
      </c>
      <c r="AE103" s="389">
        <v>51.001553004229962</v>
      </c>
      <c r="AF103" s="390">
        <v>7.1571729773615687</v>
      </c>
      <c r="AJ103" s="3"/>
      <c r="AK103" s="3"/>
    </row>
    <row r="104" spans="12:37" ht="15.75" thickBot="1">
      <c r="L104" s="142"/>
      <c r="M104" s="16"/>
      <c r="N104" s="16"/>
      <c r="O104" s="161"/>
      <c r="AC104" s="125">
        <v>14</v>
      </c>
      <c r="AD104" s="126" t="s">
        <v>41</v>
      </c>
      <c r="AE104" s="391">
        <v>51.301841703625698</v>
      </c>
      <c r="AF104" s="392">
        <v>6.9184661055209329</v>
      </c>
      <c r="AJ104" s="3"/>
      <c r="AK104" s="3"/>
    </row>
    <row r="105" spans="12:37">
      <c r="L105" s="142"/>
      <c r="M105" s="16"/>
      <c r="N105" s="16"/>
      <c r="O105" s="161"/>
    </row>
    <row r="106" spans="12:37">
      <c r="L106" s="142"/>
      <c r="M106" s="16"/>
      <c r="N106" s="16"/>
      <c r="O106" s="161"/>
    </row>
    <row r="107" spans="12:37">
      <c r="L107" s="142"/>
      <c r="M107" s="16"/>
      <c r="N107" s="16"/>
      <c r="O107" s="161"/>
    </row>
    <row r="108" spans="12:37">
      <c r="L108" s="142"/>
      <c r="M108" s="16"/>
      <c r="N108" s="16"/>
      <c r="O108" s="161"/>
    </row>
    <row r="109" spans="12:37">
      <c r="L109" s="142"/>
      <c r="M109" s="16"/>
      <c r="N109" s="16"/>
      <c r="O109" s="161"/>
    </row>
    <row r="110" spans="12:37">
      <c r="L110" s="142"/>
      <c r="M110" s="16"/>
      <c r="N110" s="16"/>
      <c r="O110" s="161"/>
    </row>
    <row r="111" spans="12:37">
      <c r="M111" s="16"/>
      <c r="N111" s="16"/>
      <c r="O111" s="161"/>
    </row>
    <row r="112" spans="12:37">
      <c r="M112" s="16"/>
      <c r="N112" s="16"/>
      <c r="O112" s="161"/>
    </row>
    <row r="113" spans="13:15">
      <c r="M113" s="16"/>
      <c r="N113" s="16"/>
      <c r="O113" s="16"/>
    </row>
    <row r="114" spans="13:15">
      <c r="M114" s="16"/>
      <c r="N114" s="16"/>
      <c r="O114" s="16"/>
    </row>
    <row r="115" spans="13:15">
      <c r="M115" s="16"/>
      <c r="N115" s="16"/>
      <c r="O115" s="16"/>
    </row>
    <row r="116" spans="13:15">
      <c r="M116" s="16"/>
      <c r="N116" s="16"/>
      <c r="O116" s="16"/>
    </row>
    <row r="117" spans="13:15">
      <c r="M117" s="16"/>
      <c r="N117" s="16"/>
      <c r="O117" s="16"/>
    </row>
    <row r="118" spans="13:15">
      <c r="M118" s="16"/>
      <c r="N118" s="16"/>
      <c r="O118" s="16"/>
    </row>
    <row r="119" spans="13:15">
      <c r="M119" s="16"/>
      <c r="N119" s="16"/>
      <c r="O119" s="16"/>
    </row>
    <row r="120" spans="13:15">
      <c r="M120" s="16"/>
      <c r="N120" s="16"/>
      <c r="O120" s="16"/>
    </row>
    <row r="121" spans="13:15">
      <c r="M121" s="16"/>
      <c r="N121" s="16"/>
      <c r="O121" s="16"/>
    </row>
    <row r="122" spans="13:15">
      <c r="M122" s="16"/>
      <c r="N122" s="16"/>
      <c r="O122" s="16"/>
    </row>
    <row r="123" spans="13:15">
      <c r="M123" s="16"/>
      <c r="N123" s="16"/>
      <c r="O123" s="16"/>
    </row>
    <row r="124" spans="13:15">
      <c r="M124" s="16"/>
      <c r="N124" s="16"/>
      <c r="O124" s="16"/>
    </row>
    <row r="125" spans="13:15">
      <c r="M125" s="16"/>
      <c r="N125" s="16"/>
      <c r="O125" s="16"/>
    </row>
  </sheetData>
  <sortState ref="X75:X86">
    <sortCondition ref="X75:X86"/>
  </sortState>
  <mergeCells count="5">
    <mergeCell ref="X73:X74"/>
    <mergeCell ref="Y73:AA73"/>
    <mergeCell ref="K36:K37"/>
    <mergeCell ref="L36:L37"/>
    <mergeCell ref="M36:O36"/>
  </mergeCells>
  <conditionalFormatting sqref="D6:I32">
    <cfRule type="cellIs" dxfId="19" priority="1" operator="equal">
      <formula>0</formula>
    </cfRule>
  </conditionalFormatting>
  <pageMargins left="0.7" right="0.7" top="0.75" bottom="0.75" header="0.3" footer="0.3"/>
  <pageSetup paperSize="9" scale="2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AM91"/>
  <sheetViews>
    <sheetView zoomScaleNormal="100" workbookViewId="0">
      <selection activeCell="B2" sqref="B2"/>
    </sheetView>
  </sheetViews>
  <sheetFormatPr defaultRowHeight="15"/>
  <cols>
    <col min="2" max="2" width="18.7109375" customWidth="1"/>
    <col min="4" max="4" width="11.7109375" bestFit="1" customWidth="1"/>
    <col min="7" max="7" width="30.85546875" bestFit="1" customWidth="1"/>
    <col min="12" max="12" width="28.5703125" customWidth="1"/>
    <col min="13" max="15" width="15.7109375" customWidth="1"/>
    <col min="17" max="17" width="22.140625" bestFit="1" customWidth="1"/>
    <col min="18" max="18" width="20.5703125" customWidth="1"/>
    <col min="19" max="19" width="17.7109375" customWidth="1"/>
    <col min="21" max="21" width="17.42578125" customWidth="1"/>
    <col min="22" max="22" width="17.28515625" customWidth="1"/>
    <col min="23" max="23" width="16" customWidth="1"/>
    <col min="25" max="25" width="11.42578125" customWidth="1"/>
    <col min="26" max="26" width="34.85546875" bestFit="1" customWidth="1"/>
    <col min="27" max="27" width="13.28515625" customWidth="1"/>
    <col min="28" max="28" width="13.85546875" bestFit="1" customWidth="1"/>
    <col min="29" max="29" width="10.140625" customWidth="1"/>
    <col min="30" max="30" width="12" bestFit="1" customWidth="1"/>
    <col min="31" max="31" width="57.140625" bestFit="1" customWidth="1"/>
    <col min="32" max="32" width="11.85546875" customWidth="1"/>
    <col min="33" max="34" width="12.28515625" customWidth="1"/>
    <col min="35" max="35" width="28.42578125" bestFit="1" customWidth="1"/>
    <col min="36" max="38" width="15.7109375" customWidth="1"/>
    <col min="40" max="40" width="23.140625" bestFit="1" customWidth="1"/>
    <col min="41" max="41" width="18.28515625" bestFit="1" customWidth="1"/>
    <col min="42" max="42" width="16.28515625" bestFit="1" customWidth="1"/>
    <col min="43" max="43" width="11.42578125" bestFit="1" customWidth="1"/>
    <col min="44" max="44" width="17.28515625" customWidth="1"/>
    <col min="45" max="46" width="16.7109375" bestFit="1" customWidth="1"/>
  </cols>
  <sheetData>
    <row r="2" spans="2:26">
      <c r="B2" s="1" t="s">
        <v>91</v>
      </c>
      <c r="C2" s="1"/>
    </row>
    <row r="4" spans="2:26" ht="38.25">
      <c r="B4" s="289" t="s">
        <v>85</v>
      </c>
      <c r="C4" s="289" t="s">
        <v>43</v>
      </c>
      <c r="D4" s="420" t="s">
        <v>238</v>
      </c>
      <c r="E4" s="420" t="s">
        <v>239</v>
      </c>
      <c r="F4" s="268"/>
    </row>
    <row r="5" spans="2:26">
      <c r="B5" s="324" t="s">
        <v>73</v>
      </c>
      <c r="C5" s="211">
        <v>78.7</v>
      </c>
      <c r="D5" s="423">
        <v>77.900000000000006</v>
      </c>
      <c r="E5" s="421">
        <v>81.734210000000004</v>
      </c>
      <c r="F5" s="269"/>
    </row>
    <row r="6" spans="2:26">
      <c r="B6" s="422" t="s">
        <v>74</v>
      </c>
      <c r="C6" s="421">
        <v>78.739710000000017</v>
      </c>
      <c r="D6" s="421">
        <v>82.911710000000028</v>
      </c>
      <c r="E6" s="421">
        <v>79.07041000000001</v>
      </c>
      <c r="F6" s="162"/>
    </row>
    <row r="7" spans="2:26">
      <c r="B7" s="120"/>
      <c r="C7" s="119"/>
      <c r="D7" s="119"/>
      <c r="E7" s="119"/>
    </row>
    <row r="8" spans="2:26">
      <c r="B8" s="16"/>
      <c r="C8" s="16"/>
      <c r="D8" s="16"/>
      <c r="E8" s="16"/>
      <c r="G8" s="1" t="s">
        <v>230</v>
      </c>
    </row>
    <row r="9" spans="2:26">
      <c r="B9" s="16"/>
      <c r="C9" s="16"/>
      <c r="D9" s="16"/>
      <c r="E9" s="16"/>
      <c r="G9" s="32"/>
      <c r="H9" s="32"/>
      <c r="I9" s="32"/>
      <c r="J9" s="32"/>
    </row>
    <row r="10" spans="2:26" ht="38.25">
      <c r="B10" s="16"/>
      <c r="C10" s="418"/>
      <c r="D10" s="417"/>
      <c r="E10" s="16"/>
      <c r="G10" s="457" t="s">
        <v>98</v>
      </c>
      <c r="H10" s="147" t="s">
        <v>99</v>
      </c>
      <c r="I10" s="459" t="s">
        <v>293</v>
      </c>
      <c r="J10" s="460"/>
      <c r="K10" s="149"/>
      <c r="L10" s="149"/>
      <c r="M10" s="149"/>
      <c r="N10" s="149"/>
      <c r="O10" s="149"/>
      <c r="P10" s="149"/>
      <c r="Q10" s="149"/>
      <c r="R10" s="149"/>
      <c r="S10" s="149"/>
      <c r="T10" s="149"/>
      <c r="U10" s="149"/>
      <c r="V10" s="149"/>
      <c r="W10" s="149"/>
      <c r="X10" s="149"/>
      <c r="Y10" s="11"/>
      <c r="Z10" s="11"/>
    </row>
    <row r="11" spans="2:26" ht="39">
      <c r="G11" s="458"/>
      <c r="H11" s="227" t="s">
        <v>114</v>
      </c>
      <c r="I11" s="228" t="s">
        <v>154</v>
      </c>
      <c r="J11" s="229" t="s">
        <v>216</v>
      </c>
      <c r="K11" s="12"/>
      <c r="L11" s="12"/>
      <c r="M11" s="12"/>
      <c r="N11" s="12"/>
      <c r="O11" s="12"/>
      <c r="P11" s="12"/>
      <c r="Q11" s="12"/>
      <c r="R11" s="12"/>
      <c r="S11" s="12"/>
      <c r="T11" s="12"/>
      <c r="U11" s="12"/>
      <c r="V11" s="12"/>
      <c r="W11" s="12"/>
      <c r="X11" s="12"/>
      <c r="Y11" s="12"/>
      <c r="Z11" s="12"/>
    </row>
    <row r="12" spans="2:26">
      <c r="G12" s="181" t="s">
        <v>100</v>
      </c>
      <c r="H12" s="182"/>
      <c r="I12" s="183"/>
      <c r="J12" s="184"/>
      <c r="K12" s="13"/>
      <c r="L12" s="13"/>
      <c r="M12" s="13"/>
      <c r="N12" s="13"/>
      <c r="O12" s="13"/>
      <c r="P12" s="13"/>
      <c r="Q12" s="13"/>
      <c r="R12" s="13"/>
      <c r="S12" s="13"/>
      <c r="T12" s="13"/>
      <c r="U12" s="13"/>
      <c r="V12" s="13"/>
      <c r="W12" s="13"/>
      <c r="X12" s="13"/>
      <c r="Y12" s="13"/>
      <c r="Z12" s="13"/>
    </row>
    <row r="13" spans="2:26">
      <c r="G13" s="185" t="s">
        <v>101</v>
      </c>
      <c r="H13" s="186">
        <v>1780.6535646768998</v>
      </c>
      <c r="I13" s="187">
        <v>1953.7604258292843</v>
      </c>
      <c r="J13" s="237">
        <v>1936.9506342828049</v>
      </c>
      <c r="K13" s="150"/>
      <c r="L13" s="150"/>
      <c r="M13" s="150"/>
      <c r="N13" s="150"/>
      <c r="O13" s="150"/>
      <c r="P13" s="150"/>
      <c r="Q13" s="150"/>
      <c r="R13" s="150"/>
      <c r="S13" s="150"/>
      <c r="T13" s="150"/>
      <c r="U13" s="150"/>
      <c r="V13" s="150"/>
      <c r="W13" s="150"/>
      <c r="X13" s="150"/>
      <c r="Y13" s="14"/>
      <c r="Z13" s="14"/>
    </row>
    <row r="14" spans="2:26">
      <c r="G14" s="185" t="s">
        <v>102</v>
      </c>
      <c r="H14" s="186">
        <v>44.955204119999998</v>
      </c>
      <c r="I14" s="187">
        <v>48.288275289298603</v>
      </c>
      <c r="J14" s="237">
        <v>44.955204119999998</v>
      </c>
      <c r="K14" s="150"/>
      <c r="L14" s="150"/>
      <c r="M14" s="150"/>
      <c r="N14" s="150"/>
      <c r="O14" s="150"/>
      <c r="P14" s="150"/>
      <c r="Q14" s="150"/>
      <c r="R14" s="150"/>
      <c r="S14" s="150"/>
      <c r="T14" s="150"/>
      <c r="U14" s="150"/>
      <c r="V14" s="150"/>
      <c r="W14" s="150"/>
      <c r="X14" s="150"/>
      <c r="Y14" s="14"/>
      <c r="Z14" s="14"/>
    </row>
    <row r="15" spans="2:26">
      <c r="G15" s="31" t="s">
        <v>103</v>
      </c>
      <c r="H15" s="230">
        <f t="shared" ref="H15:J15" si="0">H13-H14</f>
        <v>1735.6983605568998</v>
      </c>
      <c r="I15" s="231">
        <f t="shared" si="0"/>
        <v>1905.4721505399857</v>
      </c>
      <c r="J15" s="232">
        <f t="shared" si="0"/>
        <v>1891.995430162805</v>
      </c>
      <c r="K15" s="133"/>
      <c r="L15" s="133"/>
      <c r="M15" s="133"/>
      <c r="N15" s="133"/>
      <c r="O15" s="133"/>
      <c r="P15" s="133"/>
      <c r="Q15" s="133"/>
      <c r="R15" s="133"/>
      <c r="S15" s="133"/>
      <c r="T15" s="133"/>
      <c r="U15" s="133"/>
      <c r="V15" s="133"/>
      <c r="W15" s="133"/>
      <c r="X15" s="133"/>
      <c r="Y15" s="15"/>
      <c r="Z15" s="15"/>
    </row>
    <row r="16" spans="2:26">
      <c r="G16" s="188"/>
      <c r="H16" s="189"/>
      <c r="I16" s="190"/>
      <c r="J16" s="191"/>
      <c r="K16" s="151"/>
      <c r="L16" s="151"/>
      <c r="M16" s="151"/>
      <c r="N16" s="151"/>
      <c r="O16" s="151"/>
      <c r="P16" s="151"/>
      <c r="Q16" s="151"/>
      <c r="R16" s="151"/>
      <c r="S16" s="151"/>
      <c r="T16" s="151"/>
      <c r="U16" s="151"/>
      <c r="V16" s="151"/>
      <c r="W16" s="151"/>
      <c r="X16" s="151"/>
      <c r="Y16" s="15"/>
      <c r="Z16" s="15"/>
    </row>
    <row r="17" spans="7:26">
      <c r="G17" s="192" t="s">
        <v>104</v>
      </c>
      <c r="H17" s="189"/>
      <c r="I17" s="190"/>
      <c r="J17" s="191"/>
      <c r="K17" s="151"/>
      <c r="L17" s="151"/>
      <c r="M17" s="151"/>
      <c r="N17" s="151"/>
      <c r="O17" s="151"/>
      <c r="P17" s="151"/>
      <c r="Q17" s="151"/>
      <c r="R17" s="151"/>
      <c r="S17" s="151"/>
      <c r="T17" s="151"/>
      <c r="U17" s="151"/>
      <c r="V17" s="151"/>
      <c r="W17" s="151"/>
      <c r="X17" s="151"/>
      <c r="Y17" s="15"/>
      <c r="Z17" s="15"/>
    </row>
    <row r="18" spans="7:26">
      <c r="G18" s="185" t="s">
        <v>101</v>
      </c>
      <c r="H18" s="186">
        <v>306.4100000000002</v>
      </c>
      <c r="I18" s="187">
        <v>320.9904821866225</v>
      </c>
      <c r="J18" s="237">
        <v>303.13415680510991</v>
      </c>
      <c r="K18" s="150"/>
      <c r="L18" s="150"/>
      <c r="M18" s="150"/>
      <c r="N18" s="150"/>
      <c r="O18" s="150"/>
      <c r="P18" s="150"/>
      <c r="Q18" s="150"/>
      <c r="R18" s="150"/>
      <c r="S18" s="150"/>
      <c r="T18" s="150"/>
      <c r="U18" s="150"/>
      <c r="V18" s="150"/>
      <c r="W18" s="150"/>
      <c r="X18" s="150"/>
      <c r="Y18" s="14"/>
      <c r="Z18" s="14"/>
    </row>
    <row r="19" spans="7:26">
      <c r="G19" s="185" t="s">
        <v>102</v>
      </c>
      <c r="H19" s="186">
        <v>10.745443267875203</v>
      </c>
      <c r="I19" s="187">
        <v>10.486774629236379</v>
      </c>
      <c r="J19" s="237">
        <v>8.9236943495972767</v>
      </c>
      <c r="K19" s="150"/>
      <c r="L19" s="150"/>
      <c r="M19" s="150"/>
      <c r="N19" s="150"/>
      <c r="O19" s="150"/>
      <c r="P19" s="150"/>
      <c r="Q19" s="150"/>
      <c r="R19" s="150"/>
      <c r="S19" s="150"/>
      <c r="T19" s="150"/>
      <c r="U19" s="150"/>
      <c r="V19" s="150"/>
      <c r="W19" s="150"/>
      <c r="X19" s="150"/>
      <c r="Y19" s="14"/>
      <c r="Z19" s="14"/>
    </row>
    <row r="20" spans="7:26">
      <c r="G20" s="31" t="s">
        <v>103</v>
      </c>
      <c r="H20" s="230">
        <f t="shared" ref="H20:J20" si="1">H18-H19</f>
        <v>295.66455673212499</v>
      </c>
      <c r="I20" s="231">
        <f t="shared" si="1"/>
        <v>310.50370755738612</v>
      </c>
      <c r="J20" s="232">
        <f t="shared" si="1"/>
        <v>294.21046245551264</v>
      </c>
      <c r="K20" s="133"/>
      <c r="L20" s="133"/>
      <c r="M20" s="133"/>
      <c r="N20" s="133"/>
      <c r="O20" s="133"/>
      <c r="P20" s="133"/>
      <c r="Q20" s="133"/>
      <c r="R20" s="133"/>
      <c r="S20" s="133"/>
      <c r="T20" s="133"/>
      <c r="U20" s="133"/>
      <c r="V20" s="133"/>
      <c r="W20" s="133"/>
      <c r="X20" s="133"/>
      <c r="Y20" s="15"/>
      <c r="Z20" s="15"/>
    </row>
    <row r="21" spans="7:26">
      <c r="G21" s="188"/>
      <c r="H21" s="189"/>
      <c r="I21" s="190"/>
      <c r="J21" s="191"/>
      <c r="K21" s="151"/>
      <c r="L21" s="151"/>
      <c r="M21" s="151"/>
      <c r="N21" s="151"/>
      <c r="O21" s="151"/>
      <c r="P21" s="151"/>
      <c r="Q21" s="151"/>
      <c r="R21" s="151"/>
      <c r="S21" s="151"/>
      <c r="T21" s="151"/>
      <c r="U21" s="151"/>
      <c r="V21" s="151"/>
      <c r="W21" s="151"/>
      <c r="X21" s="151"/>
      <c r="Y21" s="15"/>
      <c r="Z21" s="15"/>
    </row>
    <row r="22" spans="7:26">
      <c r="G22" s="192" t="s">
        <v>105</v>
      </c>
      <c r="H22" s="189"/>
      <c r="I22" s="190"/>
      <c r="J22" s="191"/>
      <c r="K22" s="151"/>
      <c r="L22" s="151"/>
      <c r="M22" s="151"/>
      <c r="N22" s="151"/>
      <c r="O22" s="151"/>
      <c r="P22" s="151"/>
      <c r="Q22" s="151"/>
      <c r="R22" s="151"/>
      <c r="S22" s="151"/>
      <c r="T22" s="151"/>
      <c r="U22" s="151"/>
      <c r="V22" s="151"/>
      <c r="W22" s="151"/>
      <c r="X22" s="151"/>
      <c r="Y22" s="15"/>
      <c r="Z22" s="15"/>
    </row>
    <row r="23" spans="7:26">
      <c r="G23" s="185" t="s">
        <v>101</v>
      </c>
      <c r="H23" s="186">
        <v>341.67982277211905</v>
      </c>
      <c r="I23" s="187">
        <v>343.0413076142334</v>
      </c>
      <c r="J23" s="237">
        <v>333.61289659801014</v>
      </c>
      <c r="K23" s="150"/>
      <c r="L23" s="150"/>
      <c r="M23" s="150"/>
      <c r="N23" s="150"/>
      <c r="O23" s="150"/>
      <c r="P23" s="150"/>
      <c r="Q23" s="150"/>
      <c r="R23" s="150"/>
      <c r="S23" s="150"/>
      <c r="T23" s="150"/>
      <c r="U23" s="150"/>
      <c r="V23" s="150"/>
      <c r="W23" s="150"/>
      <c r="X23" s="150"/>
      <c r="Y23" s="14"/>
      <c r="Z23" s="14"/>
    </row>
    <row r="24" spans="7:26">
      <c r="G24" s="185" t="s">
        <v>102</v>
      </c>
      <c r="H24" s="186">
        <v>3.4725205989060441</v>
      </c>
      <c r="I24" s="187">
        <v>3.5649603299854107</v>
      </c>
      <c r="J24" s="237">
        <v>3.5132189673319116</v>
      </c>
      <c r="K24" s="150"/>
      <c r="L24" s="150"/>
      <c r="M24" s="150"/>
      <c r="N24" s="150"/>
      <c r="O24" s="150"/>
      <c r="P24" s="150"/>
      <c r="Q24" s="150"/>
      <c r="R24" s="150"/>
      <c r="S24" s="150"/>
      <c r="T24" s="150"/>
      <c r="U24" s="150"/>
      <c r="V24" s="150"/>
      <c r="W24" s="150"/>
      <c r="X24" s="150"/>
      <c r="Y24" s="14"/>
      <c r="Z24" s="14"/>
    </row>
    <row r="25" spans="7:26">
      <c r="G25" s="31" t="s">
        <v>103</v>
      </c>
      <c r="H25" s="230">
        <f t="shared" ref="H25:J25" si="2">H23-H24</f>
        <v>338.20730217321301</v>
      </c>
      <c r="I25" s="231">
        <f t="shared" si="2"/>
        <v>339.47634728424799</v>
      </c>
      <c r="J25" s="233">
        <f t="shared" si="2"/>
        <v>330.09967763067823</v>
      </c>
      <c r="K25" s="15"/>
      <c r="L25" s="15"/>
      <c r="M25" s="15"/>
      <c r="N25" s="15"/>
      <c r="O25" s="15"/>
      <c r="P25" s="15"/>
      <c r="Q25" s="15"/>
      <c r="R25" s="15"/>
      <c r="S25" s="15"/>
      <c r="T25" s="15"/>
      <c r="U25" s="15"/>
      <c r="V25" s="15"/>
      <c r="W25" s="15"/>
      <c r="X25" s="15"/>
      <c r="Y25" s="15"/>
      <c r="Z25" s="15"/>
    </row>
    <row r="26" spans="7:26">
      <c r="G26" s="188"/>
      <c r="H26" s="189"/>
      <c r="I26" s="190"/>
      <c r="J26" s="191"/>
      <c r="K26" s="151"/>
      <c r="L26" s="151"/>
      <c r="M26" s="151"/>
      <c r="N26" s="151"/>
      <c r="O26" s="151"/>
      <c r="P26" s="151"/>
      <c r="Q26" s="151"/>
      <c r="R26" s="151"/>
      <c r="S26" s="151"/>
      <c r="T26" s="151"/>
      <c r="U26" s="151"/>
      <c r="V26" s="151"/>
      <c r="W26" s="151"/>
      <c r="X26" s="151"/>
      <c r="Y26" s="15"/>
      <c r="Z26" s="15"/>
    </row>
    <row r="27" spans="7:26">
      <c r="G27" s="193" t="s">
        <v>106</v>
      </c>
      <c r="H27" s="194">
        <v>248.35699921993759</v>
      </c>
      <c r="I27" s="195">
        <v>269.08470435494382</v>
      </c>
      <c r="J27" s="196">
        <v>265.58435505723759</v>
      </c>
      <c r="K27" s="133"/>
      <c r="L27" s="133"/>
      <c r="M27" s="133"/>
      <c r="N27" s="133"/>
      <c r="O27" s="133"/>
      <c r="P27" s="133"/>
      <c r="Q27" s="133"/>
      <c r="R27" s="133"/>
      <c r="S27" s="133"/>
      <c r="T27" s="133"/>
      <c r="U27" s="133"/>
      <c r="V27" s="133"/>
      <c r="W27" s="133"/>
      <c r="X27" s="133"/>
      <c r="Y27" s="14"/>
      <c r="Z27" s="14"/>
    </row>
    <row r="28" spans="7:26">
      <c r="G28" s="193" t="s">
        <v>107</v>
      </c>
      <c r="H28" s="194">
        <v>18.760655919999998</v>
      </c>
      <c r="I28" s="195">
        <v>48.443896982562954</v>
      </c>
      <c r="J28" s="196">
        <v>40.5</v>
      </c>
      <c r="K28" s="15"/>
      <c r="L28" s="15"/>
      <c r="M28" s="15"/>
      <c r="N28" s="15"/>
      <c r="O28" s="15"/>
      <c r="P28" s="15"/>
      <c r="Q28" s="15"/>
      <c r="R28" s="15"/>
      <c r="S28" s="15"/>
      <c r="T28" s="15"/>
      <c r="U28" s="15"/>
      <c r="V28" s="15"/>
      <c r="W28" s="15"/>
      <c r="X28" s="15"/>
      <c r="Y28" s="14"/>
      <c r="Z28" s="14"/>
    </row>
    <row r="29" spans="7:26">
      <c r="G29" s="148" t="s">
        <v>108</v>
      </c>
      <c r="H29" s="234">
        <f t="shared" ref="H29:I29" si="3">H15+H20+H25+H27+H28</f>
        <v>2636.6878746021753</v>
      </c>
      <c r="I29" s="235">
        <f t="shared" si="3"/>
        <v>2872.9808067191261</v>
      </c>
      <c r="J29" s="236">
        <f>J15+J20+J25+J27+J28</f>
        <v>2822.3899253062336</v>
      </c>
      <c r="K29" s="133"/>
      <c r="L29" s="133"/>
      <c r="M29" s="133"/>
      <c r="N29" s="133"/>
      <c r="O29" s="133"/>
      <c r="P29" s="133"/>
      <c r="Q29" s="133"/>
      <c r="R29" s="133"/>
      <c r="S29" s="133"/>
      <c r="T29" s="133"/>
      <c r="U29" s="133"/>
      <c r="V29" s="133"/>
      <c r="W29" s="133"/>
      <c r="X29" s="133"/>
      <c r="Y29" s="15"/>
      <c r="Z29" s="15"/>
    </row>
    <row r="30" spans="7:26">
      <c r="G30" s="10"/>
      <c r="H30" s="15"/>
      <c r="I30" s="15"/>
      <c r="J30" s="133"/>
      <c r="K30" s="133"/>
      <c r="L30" s="133"/>
      <c r="M30" s="133"/>
      <c r="N30" s="133"/>
      <c r="O30" s="133"/>
      <c r="P30" s="133"/>
      <c r="Q30" s="133"/>
      <c r="R30" s="133"/>
      <c r="S30" s="133"/>
      <c r="T30" s="133"/>
      <c r="U30" s="133"/>
      <c r="V30" s="133"/>
      <c r="W30" s="133"/>
      <c r="X30" s="133"/>
      <c r="Y30" s="15"/>
      <c r="Z30" s="15"/>
    </row>
    <row r="31" spans="7:26" ht="23.25">
      <c r="G31" s="10"/>
      <c r="H31" s="15"/>
      <c r="I31" s="15"/>
      <c r="J31" s="133"/>
      <c r="K31" s="133"/>
      <c r="L31" s="1" t="s">
        <v>231</v>
      </c>
      <c r="N31" s="163"/>
      <c r="O31" s="163"/>
      <c r="P31" s="133"/>
      <c r="Q31" s="133"/>
      <c r="R31" s="133"/>
      <c r="S31" s="133"/>
      <c r="T31" s="133"/>
      <c r="U31" s="133"/>
      <c r="V31" s="133"/>
      <c r="W31" s="133"/>
      <c r="X31" s="133"/>
      <c r="Y31" s="15"/>
      <c r="Z31" s="15"/>
    </row>
    <row r="32" spans="7:26">
      <c r="G32" s="10"/>
      <c r="H32" s="15"/>
      <c r="I32" s="15"/>
      <c r="J32" s="133"/>
      <c r="K32" s="133"/>
      <c r="N32" s="18"/>
      <c r="O32" s="18"/>
      <c r="P32" s="133"/>
      <c r="Q32" s="133"/>
      <c r="R32" s="133"/>
      <c r="S32" s="133"/>
      <c r="T32" s="133"/>
      <c r="U32" s="133"/>
      <c r="V32" s="133"/>
      <c r="W32" s="133"/>
      <c r="X32" s="133"/>
      <c r="Y32" s="15"/>
      <c r="Z32" s="15"/>
    </row>
    <row r="33" spans="7:29" ht="38.25">
      <c r="G33" s="10"/>
      <c r="H33" s="15"/>
      <c r="I33" s="15"/>
      <c r="J33" s="133"/>
      <c r="K33" s="133"/>
      <c r="L33" s="289" t="s">
        <v>76</v>
      </c>
      <c r="M33" s="290" t="s">
        <v>43</v>
      </c>
      <c r="N33" s="289" t="s">
        <v>240</v>
      </c>
      <c r="O33" s="289" t="s">
        <v>241</v>
      </c>
      <c r="P33" s="133"/>
      <c r="Q33" s="133"/>
      <c r="R33" s="133"/>
      <c r="S33" s="133"/>
      <c r="T33" s="133"/>
      <c r="U33" s="133"/>
      <c r="V33" s="133"/>
      <c r="W33" s="133"/>
      <c r="X33" s="133"/>
      <c r="Y33" s="15"/>
      <c r="Z33" s="15"/>
    </row>
    <row r="34" spans="7:29">
      <c r="G34" s="10"/>
      <c r="H34" s="15"/>
      <c r="I34" s="15"/>
      <c r="J34" s="133"/>
      <c r="K34" s="133"/>
      <c r="L34" s="291" t="s">
        <v>180</v>
      </c>
      <c r="M34" s="288">
        <v>71.5</v>
      </c>
      <c r="N34" s="298">
        <v>74.075410000000005</v>
      </c>
      <c r="O34" s="298">
        <v>74.075410000000005</v>
      </c>
      <c r="P34" s="133"/>
      <c r="Q34" s="133"/>
      <c r="R34" s="133"/>
      <c r="S34" s="133"/>
      <c r="T34" s="133"/>
      <c r="U34" s="133"/>
      <c r="V34" s="133"/>
      <c r="W34" s="133"/>
      <c r="X34" s="133"/>
      <c r="Y34" s="15"/>
      <c r="Z34" s="15"/>
    </row>
    <row r="35" spans="7:29">
      <c r="G35" s="10"/>
      <c r="H35" s="15"/>
      <c r="I35" s="15"/>
      <c r="J35" s="133"/>
      <c r="K35" s="133"/>
      <c r="L35" s="291" t="s">
        <v>181</v>
      </c>
      <c r="M35" s="288">
        <v>52.4</v>
      </c>
      <c r="N35" s="298">
        <v>50.832350711999993</v>
      </c>
      <c r="O35" s="298">
        <v>50.832350711999993</v>
      </c>
      <c r="P35" s="133"/>
      <c r="Q35" s="133"/>
      <c r="R35" s="133"/>
      <c r="S35" s="133"/>
      <c r="T35" s="133"/>
      <c r="U35" s="133"/>
      <c r="V35" s="133"/>
      <c r="W35" s="133"/>
      <c r="X35" s="133"/>
      <c r="Y35" s="15"/>
      <c r="Z35" s="15"/>
    </row>
    <row r="36" spans="7:29">
      <c r="G36" s="10"/>
      <c r="H36" s="15"/>
      <c r="I36" s="15"/>
      <c r="J36" s="133"/>
      <c r="K36" s="133"/>
      <c r="L36" s="291" t="s">
        <v>182</v>
      </c>
      <c r="M36" s="288">
        <v>15</v>
      </c>
      <c r="N36" s="299">
        <v>13.60797368063492</v>
      </c>
      <c r="O36" s="299">
        <v>17.334613120696432</v>
      </c>
      <c r="P36" s="133"/>
      <c r="Q36" s="133"/>
      <c r="R36" s="133"/>
      <c r="S36" s="133"/>
      <c r="T36" s="133"/>
      <c r="U36" s="133"/>
      <c r="V36" s="133"/>
      <c r="W36" s="133"/>
      <c r="X36" s="133"/>
      <c r="Y36" s="15"/>
      <c r="Z36" s="15"/>
    </row>
    <row r="37" spans="7:29">
      <c r="G37" s="10"/>
      <c r="H37" s="15"/>
      <c r="I37" s="15"/>
      <c r="J37" s="133"/>
      <c r="K37" s="133"/>
      <c r="L37" s="291" t="s">
        <v>113</v>
      </c>
      <c r="M37" s="288">
        <v>27.4</v>
      </c>
      <c r="N37" s="298">
        <v>26.157537641420944</v>
      </c>
      <c r="O37" s="298">
        <v>23.706834416542087</v>
      </c>
      <c r="P37" s="133"/>
      <c r="Q37" s="133"/>
      <c r="R37" s="133"/>
      <c r="S37" s="133"/>
      <c r="T37" s="133"/>
      <c r="U37" s="133"/>
      <c r="V37" s="133"/>
      <c r="W37" s="133"/>
      <c r="X37" s="133"/>
      <c r="Y37" s="15"/>
      <c r="Z37" s="15"/>
    </row>
    <row r="38" spans="7:29">
      <c r="G38" s="10"/>
      <c r="H38" s="15"/>
      <c r="I38" s="15"/>
      <c r="J38" s="133"/>
      <c r="K38" s="133"/>
      <c r="L38" s="133"/>
      <c r="M38" s="133"/>
      <c r="N38" s="133"/>
      <c r="O38" s="133"/>
      <c r="P38" s="133"/>
      <c r="Q38" s="133"/>
      <c r="R38" s="133"/>
      <c r="S38" s="133"/>
      <c r="T38" s="133"/>
      <c r="U38" s="133"/>
      <c r="V38" s="133"/>
      <c r="W38" s="133"/>
      <c r="X38" s="133"/>
      <c r="Y38" s="15"/>
      <c r="Z38" s="15"/>
    </row>
    <row r="39" spans="7:29">
      <c r="G39" s="10"/>
      <c r="H39" s="15"/>
      <c r="I39" s="15"/>
      <c r="J39" s="133"/>
      <c r="K39" s="133"/>
      <c r="L39" s="133"/>
      <c r="M39" s="133"/>
      <c r="N39" s="133"/>
      <c r="O39" s="133"/>
      <c r="P39" s="133"/>
      <c r="Q39" s="1" t="s">
        <v>232</v>
      </c>
      <c r="R39" s="1"/>
      <c r="S39" s="1"/>
      <c r="X39" s="133"/>
      <c r="Y39" s="15"/>
      <c r="Z39" s="15"/>
    </row>
    <row r="40" spans="7:29" ht="15.75" thickBot="1">
      <c r="G40" s="10"/>
      <c r="H40" s="15"/>
      <c r="I40" s="15"/>
      <c r="J40" s="133"/>
      <c r="K40" s="133"/>
      <c r="L40" s="133"/>
      <c r="M40" s="133"/>
      <c r="N40" s="133"/>
      <c r="O40" s="133"/>
      <c r="P40" s="133"/>
      <c r="X40" s="133"/>
      <c r="Y40" s="15"/>
      <c r="Z40" s="15"/>
    </row>
    <row r="41" spans="7:29" ht="39" thickBot="1">
      <c r="G41" s="10"/>
      <c r="H41" s="15"/>
      <c r="I41" s="15"/>
      <c r="J41" s="133"/>
      <c r="K41" s="133"/>
      <c r="L41" s="133"/>
      <c r="M41" s="133"/>
      <c r="N41" s="133"/>
      <c r="O41" s="133"/>
      <c r="P41" s="133"/>
      <c r="Q41" s="293" t="s">
        <v>75</v>
      </c>
      <c r="R41" s="292" t="s">
        <v>175</v>
      </c>
      <c r="S41" s="270" t="s">
        <v>178</v>
      </c>
      <c r="T41" s="270" t="s">
        <v>179</v>
      </c>
      <c r="U41" s="292" t="s">
        <v>211</v>
      </c>
      <c r="V41" s="292" t="s">
        <v>212</v>
      </c>
      <c r="W41" s="292" t="s">
        <v>176</v>
      </c>
      <c r="X41" s="133"/>
      <c r="Y41" s="15"/>
      <c r="Z41" s="15"/>
    </row>
    <row r="42" spans="7:29">
      <c r="G42" s="10"/>
      <c r="H42" s="15"/>
      <c r="I42" s="15"/>
      <c r="J42" s="133"/>
      <c r="K42" s="133"/>
      <c r="L42" s="133"/>
      <c r="M42" s="133"/>
      <c r="N42" s="133"/>
      <c r="O42" s="133"/>
      <c r="P42" s="133"/>
      <c r="Q42" s="300" t="s">
        <v>164</v>
      </c>
      <c r="R42" s="301" t="s">
        <v>163</v>
      </c>
      <c r="S42" s="300" t="s">
        <v>165</v>
      </c>
      <c r="T42" s="300">
        <v>24</v>
      </c>
      <c r="U42" s="300">
        <v>0</v>
      </c>
      <c r="V42" s="300">
        <v>2000</v>
      </c>
      <c r="W42" s="302">
        <v>0</v>
      </c>
      <c r="X42" s="133"/>
      <c r="Y42" s="15"/>
      <c r="Z42" s="15"/>
    </row>
    <row r="43" spans="7:29">
      <c r="G43" s="10"/>
      <c r="H43" s="15"/>
      <c r="I43" s="15"/>
      <c r="J43" s="133"/>
      <c r="K43" s="133"/>
      <c r="L43" s="133"/>
      <c r="M43" s="133"/>
      <c r="N43" s="133"/>
      <c r="O43" s="133"/>
      <c r="P43" s="133"/>
      <c r="Q43" s="303" t="s">
        <v>177</v>
      </c>
      <c r="R43" s="304" t="s">
        <v>163</v>
      </c>
      <c r="S43" s="303" t="s">
        <v>165</v>
      </c>
      <c r="T43" s="303">
        <v>24</v>
      </c>
      <c r="U43" s="303">
        <v>0</v>
      </c>
      <c r="V43" s="303">
        <v>1000</v>
      </c>
      <c r="W43" s="305">
        <v>0</v>
      </c>
      <c r="X43" s="133"/>
      <c r="Y43" s="15"/>
      <c r="Z43" s="15"/>
    </row>
    <row r="44" spans="7:29">
      <c r="G44" s="10"/>
      <c r="H44" s="15"/>
      <c r="I44" s="15"/>
      <c r="J44" s="133"/>
      <c r="K44" s="133"/>
      <c r="L44" s="133"/>
      <c r="M44" s="133"/>
      <c r="N44" s="133"/>
      <c r="O44" s="133"/>
      <c r="P44" s="133"/>
      <c r="Q44" s="306" t="s">
        <v>167</v>
      </c>
      <c r="R44" s="307" t="s">
        <v>166</v>
      </c>
      <c r="S44" s="306" t="s">
        <v>168</v>
      </c>
      <c r="T44" s="306">
        <v>24</v>
      </c>
      <c r="U44" s="306">
        <v>0</v>
      </c>
      <c r="V44" s="306">
        <v>1200</v>
      </c>
      <c r="W44" s="308">
        <v>0</v>
      </c>
      <c r="X44" s="133"/>
      <c r="Y44" s="15"/>
      <c r="Z44" s="15"/>
    </row>
    <row r="45" spans="7:29">
      <c r="G45" s="10"/>
      <c r="H45" s="15"/>
      <c r="I45" s="15"/>
      <c r="J45" s="133"/>
      <c r="K45" s="133"/>
      <c r="L45" s="133"/>
      <c r="M45" s="133"/>
      <c r="N45" s="133"/>
      <c r="O45" s="133"/>
      <c r="P45" s="133"/>
      <c r="Q45" s="306" t="s">
        <v>171</v>
      </c>
      <c r="R45" s="310" t="s">
        <v>169</v>
      </c>
      <c r="S45" s="309" t="s">
        <v>170</v>
      </c>
      <c r="T45" s="309">
        <v>16</v>
      </c>
      <c r="U45" s="309">
        <v>0</v>
      </c>
      <c r="V45" s="309">
        <v>505</v>
      </c>
      <c r="W45" s="309">
        <v>0</v>
      </c>
      <c r="X45" s="133"/>
      <c r="Y45" s="15"/>
      <c r="Z45" s="15"/>
    </row>
    <row r="46" spans="7:29" ht="15.75" thickBot="1">
      <c r="G46" s="10"/>
      <c r="H46" s="15"/>
      <c r="I46" s="15"/>
      <c r="J46" s="133"/>
      <c r="K46" s="133"/>
      <c r="L46" s="133"/>
      <c r="M46" s="133"/>
      <c r="N46" s="133"/>
      <c r="O46" s="133"/>
      <c r="P46" s="133"/>
      <c r="Q46" s="311" t="s">
        <v>174</v>
      </c>
      <c r="R46" s="312" t="s">
        <v>172</v>
      </c>
      <c r="S46" s="311" t="s">
        <v>173</v>
      </c>
      <c r="T46" s="311">
        <v>10</v>
      </c>
      <c r="U46" s="311">
        <v>0</v>
      </c>
      <c r="V46" s="311">
        <v>295</v>
      </c>
      <c r="W46" s="313">
        <v>0</v>
      </c>
      <c r="X46" s="133"/>
      <c r="Y46" s="15"/>
      <c r="Z46" s="15"/>
    </row>
    <row r="47" spans="7:29">
      <c r="G47" s="10"/>
      <c r="H47" s="15"/>
      <c r="I47" s="15"/>
      <c r="J47" s="133"/>
      <c r="K47" s="133"/>
      <c r="L47" s="133"/>
      <c r="M47" s="133"/>
      <c r="N47" s="133"/>
      <c r="O47" s="133"/>
      <c r="P47" s="133"/>
      <c r="Q47" s="133"/>
      <c r="R47" s="133"/>
      <c r="S47" s="133"/>
      <c r="T47" s="133"/>
      <c r="U47" s="133"/>
      <c r="V47" s="133"/>
      <c r="W47" s="133"/>
      <c r="X47" s="133"/>
      <c r="Y47" s="15"/>
      <c r="Z47" s="15"/>
    </row>
    <row r="48" spans="7:29">
      <c r="G48" s="10"/>
      <c r="H48" s="15"/>
      <c r="I48" s="15"/>
      <c r="J48" s="133"/>
      <c r="Y48" s="134" t="s">
        <v>237</v>
      </c>
      <c r="Z48" s="134"/>
      <c r="AA48" s="134"/>
      <c r="AB48" s="134"/>
      <c r="AC48" s="277"/>
    </row>
    <row r="49" spans="7:39">
      <c r="G49" s="10"/>
      <c r="H49" s="15"/>
      <c r="I49" s="15"/>
      <c r="J49" s="133"/>
      <c r="AC49" s="16"/>
    </row>
    <row r="50" spans="7:39">
      <c r="G50" s="10"/>
      <c r="H50" s="15"/>
      <c r="I50" s="15"/>
      <c r="J50" s="133"/>
      <c r="Y50" s="209"/>
      <c r="Z50" s="209"/>
      <c r="AA50" s="210" t="s">
        <v>43</v>
      </c>
      <c r="AB50" s="210" t="s">
        <v>115</v>
      </c>
      <c r="AC50" s="224"/>
    </row>
    <row r="51" spans="7:39">
      <c r="G51" s="10"/>
      <c r="H51" s="15"/>
      <c r="I51" s="15"/>
      <c r="J51" s="133"/>
      <c r="Y51" s="211" t="s">
        <v>245</v>
      </c>
      <c r="Z51" s="211" t="s">
        <v>244</v>
      </c>
      <c r="AA51" s="211">
        <v>2.34</v>
      </c>
      <c r="AB51" s="211">
        <v>2.34</v>
      </c>
      <c r="AC51" s="278"/>
    </row>
    <row r="52" spans="7:39">
      <c r="G52" s="10"/>
      <c r="H52" s="15"/>
      <c r="I52" s="15"/>
      <c r="J52" s="133"/>
      <c r="Y52" s="211" t="s">
        <v>249</v>
      </c>
      <c r="Z52" s="211" t="s">
        <v>248</v>
      </c>
      <c r="AA52" s="211">
        <v>1.22</v>
      </c>
      <c r="AB52" s="211">
        <v>1.36</v>
      </c>
      <c r="AC52" s="278"/>
    </row>
    <row r="53" spans="7:39">
      <c r="G53" s="10"/>
      <c r="H53" s="15"/>
      <c r="I53" s="15"/>
      <c r="J53" s="133"/>
      <c r="Y53" s="211" t="s">
        <v>245</v>
      </c>
      <c r="Z53" s="211" t="s">
        <v>255</v>
      </c>
      <c r="AA53" s="264">
        <f>+AA51/AA52</f>
        <v>1.9180327868852458</v>
      </c>
      <c r="AB53" s="264">
        <f>+AB51/AB52</f>
        <v>1.7205882352941175</v>
      </c>
      <c r="AC53" s="279"/>
    </row>
    <row r="54" spans="7:39">
      <c r="G54" s="10"/>
      <c r="H54" s="15"/>
      <c r="I54" s="15"/>
      <c r="J54" s="133"/>
      <c r="Y54" s="211" t="s">
        <v>247</v>
      </c>
      <c r="Z54" s="211" t="s">
        <v>246</v>
      </c>
      <c r="AA54" s="212">
        <f>H29</f>
        <v>2636.6878746021753</v>
      </c>
      <c r="AB54" s="212">
        <f>J29</f>
        <v>2822.3899253062336</v>
      </c>
      <c r="AC54" s="279"/>
    </row>
    <row r="55" spans="7:39">
      <c r="G55" s="10"/>
      <c r="H55" s="15"/>
      <c r="I55" s="15"/>
      <c r="J55" s="133"/>
      <c r="Y55" s="211" t="s">
        <v>243</v>
      </c>
      <c r="Z55" s="211" t="s">
        <v>242</v>
      </c>
      <c r="AA55" s="211">
        <v>319.60000000000002</v>
      </c>
      <c r="AB55" s="211">
        <v>318.7</v>
      </c>
      <c r="AC55" s="279"/>
    </row>
    <row r="56" spans="7:39">
      <c r="G56" s="10"/>
      <c r="H56" s="15"/>
      <c r="I56" s="15"/>
      <c r="J56" s="133"/>
      <c r="Y56" s="211" t="s">
        <v>77</v>
      </c>
      <c r="Z56" s="211" t="s">
        <v>253</v>
      </c>
      <c r="AA56" s="213">
        <f>ROUND((AA55*AA51)/(AA54*AA52),3)</f>
        <v>0.23200000000000001</v>
      </c>
      <c r="AB56" s="213">
        <f>ROUND((AB55*AB51)/(AB54*AB52),3)</f>
        <v>0.19400000000000001</v>
      </c>
      <c r="AC56" s="280"/>
    </row>
    <row r="57" spans="7:39">
      <c r="G57" s="10"/>
      <c r="H57" s="15"/>
      <c r="I57" s="15"/>
      <c r="J57" s="133"/>
      <c r="Y57" s="211" t="s">
        <v>78</v>
      </c>
      <c r="Z57" s="211" t="s">
        <v>254</v>
      </c>
      <c r="AA57" s="213">
        <f>1-AA56</f>
        <v>0.76800000000000002</v>
      </c>
      <c r="AB57" s="213">
        <f>1-AB56</f>
        <v>0.80600000000000005</v>
      </c>
      <c r="AC57" s="280"/>
    </row>
    <row r="58" spans="7:39" ht="25.5">
      <c r="G58" s="10"/>
      <c r="H58" s="15"/>
      <c r="I58" s="15"/>
      <c r="J58" s="133"/>
      <c r="Y58" s="211" t="s">
        <v>250</v>
      </c>
      <c r="Z58" s="211" t="s">
        <v>256</v>
      </c>
      <c r="AA58" s="265">
        <f>AA56*AA54</f>
        <v>611.71158690770471</v>
      </c>
      <c r="AB58" s="265">
        <f>ROUND(AB56*AB54,3)</f>
        <v>547.54399999999998</v>
      </c>
      <c r="AC58" s="281"/>
    </row>
    <row r="59" spans="7:39">
      <c r="G59" s="10"/>
      <c r="H59" s="15"/>
      <c r="I59" s="15"/>
      <c r="J59" s="133"/>
      <c r="Y59" s="211" t="s">
        <v>252</v>
      </c>
      <c r="Z59" s="211" t="s">
        <v>251</v>
      </c>
      <c r="AA59" s="214">
        <f>AA54*AA57</f>
        <v>2024.9762876944706</v>
      </c>
      <c r="AB59" s="214">
        <f>AB54*AB57</f>
        <v>2274.8462797968245</v>
      </c>
      <c r="AC59" s="282"/>
    </row>
    <row r="60" spans="7:39">
      <c r="G60" s="10"/>
      <c r="H60" s="15"/>
      <c r="I60" s="15"/>
      <c r="J60" s="133"/>
      <c r="Y60" s="119"/>
      <c r="Z60" s="119"/>
      <c r="AA60" s="152"/>
      <c r="AB60" s="119"/>
      <c r="AC60" s="119"/>
    </row>
    <row r="61" spans="7:39">
      <c r="G61" s="10"/>
      <c r="H61" s="15"/>
      <c r="I61" s="15"/>
      <c r="J61" s="133"/>
      <c r="AD61" s="456" t="s">
        <v>233</v>
      </c>
      <c r="AE61" s="456"/>
      <c r="AF61" s="456"/>
      <c r="AG61" s="456"/>
      <c r="AH61" s="178"/>
    </row>
    <row r="62" spans="7:39" ht="15.75" thickBot="1">
      <c r="G62" s="10"/>
      <c r="H62" s="15"/>
      <c r="I62" s="15"/>
      <c r="J62" s="133"/>
    </row>
    <row r="63" spans="7:39" ht="15.75" thickBot="1">
      <c r="G63" s="10"/>
      <c r="H63" s="15"/>
      <c r="I63" s="15"/>
      <c r="J63" s="133"/>
      <c r="AD63" s="153"/>
      <c r="AE63" s="154"/>
      <c r="AF63" s="155" t="s">
        <v>43</v>
      </c>
      <c r="AG63" s="156" t="s">
        <v>115</v>
      </c>
      <c r="AH63" s="224"/>
    </row>
    <row r="64" spans="7:39">
      <c r="G64" s="10"/>
      <c r="H64" s="15"/>
      <c r="I64" s="15"/>
      <c r="J64" s="133"/>
      <c r="AD64" s="157" t="s">
        <v>269</v>
      </c>
      <c r="AE64" s="27" t="s">
        <v>257</v>
      </c>
      <c r="AF64" s="272">
        <f>((AF68*AF66)-AF69-AF71-AF72-AF73)/AF74</f>
        <v>4.8074967977331431</v>
      </c>
      <c r="AG64" s="283">
        <f>((AG68*AG66)-AG69-AG71-AG72-AG73)/AG74</f>
        <v>1.489058196431593</v>
      </c>
      <c r="AH64" s="216"/>
      <c r="AI64" s="3"/>
      <c r="AJ64" s="3"/>
      <c r="AK64" s="3"/>
      <c r="AL64" s="3"/>
      <c r="AM64" s="3"/>
    </row>
    <row r="65" spans="7:39">
      <c r="G65" s="10"/>
      <c r="H65" s="15"/>
      <c r="I65" s="15"/>
      <c r="J65" s="133"/>
      <c r="AD65" s="25" t="s">
        <v>270</v>
      </c>
      <c r="AE65" s="28" t="s">
        <v>258</v>
      </c>
      <c r="AF65" s="273">
        <f>((AF68*AF67)-AF70)/AF75</f>
        <v>35.634955475797639</v>
      </c>
      <c r="AG65" s="284">
        <f>((AG68*AG67)-AG70)/AG75</f>
        <v>44.901588526941886</v>
      </c>
      <c r="AH65" s="216"/>
      <c r="AI65" s="3"/>
      <c r="AJ65" s="3"/>
      <c r="AK65" s="3"/>
      <c r="AL65" s="3"/>
      <c r="AM65" s="3"/>
    </row>
    <row r="66" spans="7:39">
      <c r="G66" s="10"/>
      <c r="H66" s="15"/>
      <c r="I66" s="15"/>
      <c r="J66" s="133"/>
      <c r="AD66" s="25" t="s">
        <v>77</v>
      </c>
      <c r="AE66" s="28" t="s">
        <v>259</v>
      </c>
      <c r="AF66" s="274">
        <f>AA56</f>
        <v>0.23200000000000001</v>
      </c>
      <c r="AG66" s="285">
        <f>AB56</f>
        <v>0.19400000000000001</v>
      </c>
      <c r="AH66" s="217"/>
      <c r="AI66" s="3"/>
      <c r="AJ66" s="3"/>
      <c r="AK66" s="3"/>
      <c r="AL66" s="3"/>
      <c r="AM66" s="3"/>
    </row>
    <row r="67" spans="7:39">
      <c r="G67" s="10"/>
      <c r="H67" s="15"/>
      <c r="I67" s="15"/>
      <c r="J67" s="133"/>
      <c r="AD67" s="25" t="s">
        <v>78</v>
      </c>
      <c r="AE67" s="28" t="s">
        <v>260</v>
      </c>
      <c r="AF67" s="274">
        <f>AA57</f>
        <v>0.76800000000000002</v>
      </c>
      <c r="AG67" s="285">
        <f>AB57</f>
        <v>0.80600000000000005</v>
      </c>
      <c r="AH67" s="217"/>
      <c r="AI67" s="3"/>
      <c r="AJ67" s="3"/>
      <c r="AK67" s="3"/>
      <c r="AL67" s="3"/>
      <c r="AM67" s="3"/>
    </row>
    <row r="68" spans="7:39">
      <c r="G68" s="10"/>
      <c r="H68" s="15"/>
      <c r="I68" s="15"/>
      <c r="J68" s="133"/>
      <c r="AD68" s="25" t="s">
        <v>247</v>
      </c>
      <c r="AE68" s="28" t="s">
        <v>261</v>
      </c>
      <c r="AF68" s="275">
        <f>H29</f>
        <v>2636.6878746021753</v>
      </c>
      <c r="AG68" s="286">
        <f>J29</f>
        <v>2822.3899253062336</v>
      </c>
      <c r="AH68" s="218"/>
      <c r="AI68" s="3"/>
      <c r="AJ68" s="3"/>
      <c r="AK68" s="3"/>
      <c r="AL68" s="3"/>
      <c r="AM68" s="3"/>
    </row>
    <row r="69" spans="7:39" ht="15" customHeight="1">
      <c r="G69" s="10"/>
      <c r="H69" s="15"/>
      <c r="I69" s="15"/>
      <c r="J69" s="133"/>
      <c r="AD69" s="25" t="s">
        <v>271</v>
      </c>
      <c r="AE69" s="30" t="s">
        <v>262</v>
      </c>
      <c r="AF69" s="276">
        <v>47.639937522060478</v>
      </c>
      <c r="AG69" s="271">
        <v>225.48904815313682</v>
      </c>
      <c r="AH69" s="219"/>
      <c r="AI69" s="3"/>
      <c r="AJ69" s="3"/>
      <c r="AK69" s="3"/>
      <c r="AL69" s="3"/>
      <c r="AM69" s="3"/>
    </row>
    <row r="70" spans="7:39" ht="24">
      <c r="G70" s="10"/>
      <c r="H70" s="15"/>
      <c r="I70" s="15"/>
      <c r="J70" s="133"/>
      <c r="AD70" s="25" t="s">
        <v>272</v>
      </c>
      <c r="AE70" s="30" t="s">
        <v>263</v>
      </c>
      <c r="AF70" s="276">
        <v>157.70462076267438</v>
      </c>
      <c r="AG70" s="271">
        <v>-7.6070157306009021</v>
      </c>
      <c r="AH70" s="219"/>
      <c r="AI70" s="3"/>
      <c r="AJ70" s="3"/>
      <c r="AK70" s="3"/>
      <c r="AL70" s="3"/>
      <c r="AM70" s="3"/>
    </row>
    <row r="71" spans="7:39">
      <c r="G71" s="10"/>
      <c r="H71" s="15"/>
      <c r="I71" s="15"/>
      <c r="J71" s="133"/>
      <c r="AD71" s="25" t="s">
        <v>273</v>
      </c>
      <c r="AE71" s="28" t="s">
        <v>264</v>
      </c>
      <c r="AF71" s="276">
        <v>186.5809622579695</v>
      </c>
      <c r="AG71" s="271">
        <v>175.82271485308081</v>
      </c>
      <c r="AH71" s="219"/>
      <c r="AI71" s="3"/>
      <c r="AJ71" s="3"/>
      <c r="AK71" s="3"/>
      <c r="AL71" s="3"/>
      <c r="AM71" s="3"/>
    </row>
    <row r="72" spans="7:39">
      <c r="G72" s="10"/>
      <c r="H72" s="15"/>
      <c r="I72" s="15"/>
      <c r="J72" s="133"/>
      <c r="AD72" s="25" t="s">
        <v>274</v>
      </c>
      <c r="AE72" s="28" t="s">
        <v>265</v>
      </c>
      <c r="AF72" s="276">
        <v>20.129805764589992</v>
      </c>
      <c r="AG72" s="271">
        <v>20.03018772099</v>
      </c>
      <c r="AH72" s="219"/>
      <c r="AI72" s="3"/>
      <c r="AJ72" s="3"/>
      <c r="AK72" s="3"/>
      <c r="AL72" s="3"/>
      <c r="AM72" s="3"/>
    </row>
    <row r="73" spans="7:39">
      <c r="G73" s="10"/>
      <c r="H73" s="15"/>
      <c r="I73" s="15"/>
      <c r="J73" s="133"/>
      <c r="AD73" s="25" t="s">
        <v>275</v>
      </c>
      <c r="AE73" s="28" t="s">
        <v>266</v>
      </c>
      <c r="AF73" s="276">
        <v>13.797401385235636</v>
      </c>
      <c r="AG73" s="271">
        <v>15.899098367670891</v>
      </c>
      <c r="AH73" s="219"/>
      <c r="AI73" s="3"/>
      <c r="AJ73" s="3"/>
      <c r="AK73" s="3"/>
      <c r="AL73" s="3"/>
      <c r="AM73" s="3"/>
    </row>
    <row r="74" spans="7:39">
      <c r="G74" s="10"/>
      <c r="H74" s="15"/>
      <c r="I74" s="15"/>
      <c r="J74" s="133"/>
      <c r="AD74" s="25" t="s">
        <v>276</v>
      </c>
      <c r="AE74" s="28" t="s">
        <v>267</v>
      </c>
      <c r="AF74" s="276">
        <v>71.464110000000005</v>
      </c>
      <c r="AG74" s="295">
        <v>74.075410000000005</v>
      </c>
      <c r="AH74" s="220"/>
      <c r="AI74" s="3"/>
      <c r="AJ74" s="3"/>
      <c r="AK74" s="3"/>
      <c r="AL74" s="3"/>
      <c r="AM74" s="3"/>
    </row>
    <row r="75" spans="7:39" ht="15.75" thickBot="1">
      <c r="G75" s="10"/>
      <c r="H75" s="15"/>
      <c r="I75" s="15"/>
      <c r="J75" s="133"/>
      <c r="AD75" s="26" t="s">
        <v>277</v>
      </c>
      <c r="AE75" s="29" t="s">
        <v>268</v>
      </c>
      <c r="AF75" s="294">
        <v>52.4</v>
      </c>
      <c r="AG75" s="297">
        <v>50.832350712</v>
      </c>
      <c r="AH75" s="220"/>
      <c r="AI75" s="3"/>
      <c r="AJ75" s="3"/>
      <c r="AK75" s="3"/>
      <c r="AL75" s="3"/>
      <c r="AM75" s="3"/>
    </row>
    <row r="76" spans="7:39">
      <c r="G76" s="10"/>
      <c r="H76" s="15"/>
      <c r="I76" s="15"/>
      <c r="J76" s="133"/>
      <c r="AD76" s="158"/>
      <c r="AE76" s="159"/>
      <c r="AF76" s="160"/>
      <c r="AG76" s="160"/>
      <c r="AH76" s="160"/>
    </row>
    <row r="80" spans="7:39" ht="15" customHeight="1"/>
    <row r="81" ht="15" customHeight="1"/>
    <row r="82" ht="15" customHeight="1"/>
    <row r="91" ht="16.5" customHeight="1"/>
  </sheetData>
  <mergeCells count="3">
    <mergeCell ref="AD61:AG61"/>
    <mergeCell ref="G10:G11"/>
    <mergeCell ref="I10:J10"/>
  </mergeCells>
  <pageMargins left="0.7" right="0.7" top="0.75" bottom="0.75" header="0.3" footer="0.3"/>
  <pageSetup paperSize="9" scale="2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AN69"/>
  <sheetViews>
    <sheetView zoomScaleNormal="100" workbookViewId="0">
      <selection activeCell="B2" sqref="B2"/>
    </sheetView>
  </sheetViews>
  <sheetFormatPr defaultRowHeight="15"/>
  <cols>
    <col min="1" max="1" width="14.28515625" customWidth="1"/>
    <col min="3" max="3" width="28.5703125" bestFit="1" customWidth="1"/>
    <col min="4" max="4" width="12.7109375" customWidth="1"/>
    <col min="5" max="6" width="12.7109375" style="164" customWidth="1"/>
    <col min="7" max="9" width="12.7109375" customWidth="1"/>
    <col min="10" max="10" width="12.5703125" customWidth="1"/>
    <col min="11" max="11" width="11.85546875" customWidth="1"/>
    <col min="12" max="12" width="13.42578125" customWidth="1"/>
    <col min="13" max="13" width="16.85546875" bestFit="1" customWidth="1"/>
    <col min="14" max="14" width="14.42578125" bestFit="1" customWidth="1"/>
    <col min="15" max="15" width="15" bestFit="1" customWidth="1"/>
    <col min="16" max="16" width="13.28515625" customWidth="1"/>
    <col min="17" max="18" width="13.85546875" customWidth="1"/>
    <col min="20" max="20" width="22.140625" customWidth="1"/>
    <col min="21" max="21" width="13" customWidth="1"/>
    <col min="22" max="22" width="11.85546875" customWidth="1"/>
    <col min="24" max="24" width="10.28515625" customWidth="1"/>
  </cols>
  <sheetData>
    <row r="2" spans="2:40">
      <c r="B2" s="1" t="s">
        <v>234</v>
      </c>
    </row>
    <row r="3" spans="2:40" ht="15.75" thickBot="1"/>
    <row r="4" spans="2:40" ht="15.75" customHeight="1" thickBot="1">
      <c r="B4" s="466" t="s">
        <v>46</v>
      </c>
      <c r="C4" s="467"/>
      <c r="D4" s="467"/>
      <c r="E4" s="467"/>
      <c r="F4" s="467"/>
      <c r="G4" s="467"/>
      <c r="H4" s="467"/>
      <c r="I4" s="467"/>
      <c r="J4" s="468"/>
      <c r="L4" s="1" t="s">
        <v>227</v>
      </c>
    </row>
    <row r="5" spans="2:40" ht="30.75" customHeight="1" thickBot="1">
      <c r="B5" s="349"/>
      <c r="C5" s="314"/>
      <c r="D5" s="463" t="s">
        <v>191</v>
      </c>
      <c r="E5" s="464"/>
      <c r="F5" s="465"/>
      <c r="G5" s="461" t="s">
        <v>192</v>
      </c>
      <c r="H5" s="462"/>
      <c r="I5" s="462"/>
      <c r="J5" s="469" t="s">
        <v>213</v>
      </c>
      <c r="L5" s="1"/>
    </row>
    <row r="6" spans="2:40" ht="39" thickBot="1">
      <c r="B6" s="104" t="s">
        <v>0</v>
      </c>
      <c r="C6" s="334" t="s">
        <v>1</v>
      </c>
      <c r="D6" s="336" t="s">
        <v>195</v>
      </c>
      <c r="E6" s="109" t="s">
        <v>198</v>
      </c>
      <c r="F6" s="105" t="s">
        <v>197</v>
      </c>
      <c r="G6" s="336" t="s">
        <v>195</v>
      </c>
      <c r="H6" s="109" t="s">
        <v>198</v>
      </c>
      <c r="I6" s="396" t="s">
        <v>197</v>
      </c>
      <c r="J6" s="470"/>
      <c r="AF6" s="3"/>
      <c r="AM6" s="3"/>
      <c r="AN6" s="3"/>
    </row>
    <row r="7" spans="2:40">
      <c r="B7" s="135">
        <v>1</v>
      </c>
      <c r="C7" s="335" t="s">
        <v>2</v>
      </c>
      <c r="D7" s="337">
        <v>20.629949267338159</v>
      </c>
      <c r="E7" s="338">
        <v>22.216916594370332</v>
      </c>
      <c r="F7" s="339">
        <f>E7-D7</f>
        <v>1.5869673270321734</v>
      </c>
      <c r="G7" s="340">
        <v>12.481051263689261</v>
      </c>
      <c r="H7" s="338">
        <v>13.517552724041073</v>
      </c>
      <c r="I7" s="393">
        <f t="shared" ref="I7:I33" si="0">H7-G7</f>
        <v>1.0365014603518112</v>
      </c>
      <c r="J7" s="350">
        <f>Residual!$E$3</f>
        <v>0.19131646777487155</v>
      </c>
      <c r="K7" s="3"/>
      <c r="AF7" s="3"/>
      <c r="AM7" s="140"/>
      <c r="AN7" s="3"/>
    </row>
    <row r="8" spans="2:40">
      <c r="B8" s="136">
        <v>2</v>
      </c>
      <c r="C8" s="137" t="s">
        <v>3</v>
      </c>
      <c r="D8" s="341">
        <v>16.999406588031434</v>
      </c>
      <c r="E8" s="342">
        <v>18.762960440526996</v>
      </c>
      <c r="F8" s="343">
        <f t="shared" ref="F8:F33" si="1">E8-D8</f>
        <v>1.7635538524955621</v>
      </c>
      <c r="G8" s="344">
        <v>10.554150422926831</v>
      </c>
      <c r="H8" s="342">
        <v>11.586117170479145</v>
      </c>
      <c r="I8" s="394">
        <f t="shared" si="0"/>
        <v>1.031966747552314</v>
      </c>
      <c r="J8" s="351">
        <f>Residual!$E$3</f>
        <v>0.19131646777487155</v>
      </c>
      <c r="K8" s="3"/>
      <c r="AF8" s="3"/>
      <c r="AM8" s="140"/>
      <c r="AN8" s="3"/>
    </row>
    <row r="9" spans="2:40">
      <c r="B9" s="136">
        <v>3</v>
      </c>
      <c r="C9" s="137" t="s">
        <v>4</v>
      </c>
      <c r="D9" s="341">
        <v>18.653665100949762</v>
      </c>
      <c r="E9" s="342">
        <v>20.286187357315413</v>
      </c>
      <c r="F9" s="343">
        <f t="shared" si="1"/>
        <v>1.6325222563656503</v>
      </c>
      <c r="G9" s="344">
        <v>11.570166684952786</v>
      </c>
      <c r="H9" s="342">
        <v>12.593064318268123</v>
      </c>
      <c r="I9" s="394">
        <f t="shared" si="0"/>
        <v>1.0228976333153366</v>
      </c>
      <c r="J9" s="351">
        <f>Residual!$E$3</f>
        <v>0.19131646777487155</v>
      </c>
      <c r="K9" s="3"/>
      <c r="AF9" s="3"/>
      <c r="AM9" s="140"/>
      <c r="AN9" s="3"/>
    </row>
    <row r="10" spans="2:40">
      <c r="B10" s="136">
        <v>4</v>
      </c>
      <c r="C10" s="137" t="s">
        <v>5</v>
      </c>
      <c r="D10" s="341">
        <v>16.097394211369132</v>
      </c>
      <c r="E10" s="342">
        <v>14.291794410554497</v>
      </c>
      <c r="F10" s="343">
        <f t="shared" si="1"/>
        <v>-1.805599800814635</v>
      </c>
      <c r="G10" s="344">
        <v>13.038859700597033</v>
      </c>
      <c r="H10" s="342">
        <v>12.354121067336203</v>
      </c>
      <c r="I10" s="394">
        <f t="shared" si="0"/>
        <v>-0.68473863326082984</v>
      </c>
      <c r="J10" s="351">
        <f>Residual!$E$3</f>
        <v>0.19131646777487155</v>
      </c>
      <c r="K10" s="3"/>
      <c r="AF10" s="3"/>
      <c r="AM10" s="140"/>
      <c r="AN10" s="3"/>
    </row>
    <row r="11" spans="2:40">
      <c r="B11" s="136">
        <v>5</v>
      </c>
      <c r="C11" s="137" t="s">
        <v>6</v>
      </c>
      <c r="D11" s="341">
        <v>16.977352727240554</v>
      </c>
      <c r="E11" s="342">
        <v>18.608386815863426</v>
      </c>
      <c r="F11" s="343">
        <f t="shared" si="1"/>
        <v>1.6310340886228722</v>
      </c>
      <c r="G11" s="344">
        <v>10.733925944281262</v>
      </c>
      <c r="H11" s="342">
        <v>11.877461238146386</v>
      </c>
      <c r="I11" s="394">
        <f t="shared" si="0"/>
        <v>1.1435352938651242</v>
      </c>
      <c r="J11" s="351">
        <f>Residual!$E$3</f>
        <v>0.19131646777487155</v>
      </c>
      <c r="K11" s="3"/>
      <c r="AF11" s="3"/>
      <c r="AM11" s="140"/>
      <c r="AN11" s="3"/>
    </row>
    <row r="12" spans="2:40">
      <c r="B12" s="136">
        <v>6</v>
      </c>
      <c r="C12" s="137" t="s">
        <v>7</v>
      </c>
      <c r="D12" s="341">
        <v>18.709506573448788</v>
      </c>
      <c r="E12" s="342">
        <v>20.330779446287472</v>
      </c>
      <c r="F12" s="343">
        <f t="shared" si="1"/>
        <v>1.6212728728386843</v>
      </c>
      <c r="G12" s="344">
        <v>10.650941894948771</v>
      </c>
      <c r="H12" s="342">
        <v>11.687508071969647</v>
      </c>
      <c r="I12" s="394">
        <f t="shared" si="0"/>
        <v>1.0365661770208767</v>
      </c>
      <c r="J12" s="351">
        <f>Residual!$E$3</f>
        <v>0.19131646777487155</v>
      </c>
      <c r="K12" s="3"/>
      <c r="AF12" s="3"/>
      <c r="AM12" s="140"/>
      <c r="AN12" s="3"/>
    </row>
    <row r="13" spans="2:40">
      <c r="B13" s="136">
        <v>7</v>
      </c>
      <c r="C13" s="137" t="s">
        <v>8</v>
      </c>
      <c r="D13" s="341">
        <v>19.723265585951893</v>
      </c>
      <c r="E13" s="342">
        <v>21.027106583318364</v>
      </c>
      <c r="F13" s="343">
        <f t="shared" si="1"/>
        <v>1.3038409973664713</v>
      </c>
      <c r="G13" s="344">
        <v>13.469862179503057</v>
      </c>
      <c r="H13" s="342">
        <v>14.364557685020857</v>
      </c>
      <c r="I13" s="394">
        <f t="shared" si="0"/>
        <v>0.89469550551780053</v>
      </c>
      <c r="J13" s="351">
        <f>Residual!$E$3</f>
        <v>0.19131646777487155</v>
      </c>
      <c r="K13" s="3"/>
      <c r="AF13" s="3"/>
      <c r="AM13" s="140"/>
      <c r="AN13" s="3"/>
    </row>
    <row r="14" spans="2:40">
      <c r="B14" s="136">
        <v>8</v>
      </c>
      <c r="C14" s="137" t="s">
        <v>9</v>
      </c>
      <c r="D14" s="341">
        <v>14.833038042851477</v>
      </c>
      <c r="E14" s="342">
        <v>16.414059984097968</v>
      </c>
      <c r="F14" s="343">
        <f t="shared" si="1"/>
        <v>1.5810219412464903</v>
      </c>
      <c r="G14" s="344">
        <v>8.4648723100882872</v>
      </c>
      <c r="H14" s="342">
        <v>9.4463105025144909</v>
      </c>
      <c r="I14" s="394">
        <f t="shared" si="0"/>
        <v>0.98143819242620367</v>
      </c>
      <c r="J14" s="351">
        <f>Residual!$E$3</f>
        <v>0.19131646777487155</v>
      </c>
      <c r="K14" s="3"/>
      <c r="AF14" s="3"/>
      <c r="AM14" s="140"/>
      <c r="AN14" s="3"/>
    </row>
    <row r="15" spans="2:40">
      <c r="B15" s="136">
        <v>9</v>
      </c>
      <c r="C15" s="137" t="s">
        <v>10</v>
      </c>
      <c r="D15" s="341">
        <v>14.307524283787663</v>
      </c>
      <c r="E15" s="342">
        <v>15.599420195490531</v>
      </c>
      <c r="F15" s="343">
        <f t="shared" si="1"/>
        <v>1.2918959117028681</v>
      </c>
      <c r="G15" s="344">
        <v>7.8480683875027868</v>
      </c>
      <c r="H15" s="342">
        <v>8.7498647439741042</v>
      </c>
      <c r="I15" s="394">
        <f t="shared" si="0"/>
        <v>0.9017963564713174</v>
      </c>
      <c r="J15" s="351">
        <f>Residual!$E$3</f>
        <v>0.19131646777487155</v>
      </c>
      <c r="K15" s="3"/>
      <c r="AF15" s="3"/>
      <c r="AM15" s="140"/>
      <c r="AN15" s="3"/>
    </row>
    <row r="16" spans="2:40">
      <c r="B16" s="136">
        <v>10</v>
      </c>
      <c r="C16" s="137" t="s">
        <v>11</v>
      </c>
      <c r="D16" s="341">
        <v>12.936914060244701</v>
      </c>
      <c r="E16" s="342">
        <v>15.098164437562446</v>
      </c>
      <c r="F16" s="343">
        <f t="shared" si="1"/>
        <v>2.1612503773177441</v>
      </c>
      <c r="G16" s="344">
        <v>7.9628117107008478</v>
      </c>
      <c r="H16" s="342">
        <v>9.1028847744334538</v>
      </c>
      <c r="I16" s="394">
        <f t="shared" si="0"/>
        <v>1.140073063732606</v>
      </c>
      <c r="J16" s="351">
        <f>Residual!$E$3</f>
        <v>0.19131646777487155</v>
      </c>
      <c r="K16" s="3"/>
      <c r="AF16" s="3"/>
      <c r="AM16" s="140"/>
      <c r="AN16" s="3"/>
    </row>
    <row r="17" spans="2:40">
      <c r="B17" s="136">
        <v>11</v>
      </c>
      <c r="C17" s="137" t="s">
        <v>12</v>
      </c>
      <c r="D17" s="341">
        <v>12.501401946564135</v>
      </c>
      <c r="E17" s="342">
        <v>11.708381097602659</v>
      </c>
      <c r="F17" s="343">
        <f t="shared" si="1"/>
        <v>-0.79302084896147562</v>
      </c>
      <c r="G17" s="344">
        <v>5.5369991245234367</v>
      </c>
      <c r="H17" s="342">
        <v>5.2717036344780626</v>
      </c>
      <c r="I17" s="394">
        <f t="shared" si="0"/>
        <v>-0.26529549004537412</v>
      </c>
      <c r="J17" s="351">
        <f>Residual!$E$3</f>
        <v>0.19131646777487155</v>
      </c>
      <c r="K17" s="3"/>
      <c r="AF17" s="3"/>
      <c r="AM17" s="140"/>
      <c r="AN17" s="3"/>
    </row>
    <row r="18" spans="2:40">
      <c r="B18" s="136">
        <v>12</v>
      </c>
      <c r="C18" s="137" t="s">
        <v>13</v>
      </c>
      <c r="D18" s="341">
        <v>9.3038049252748056</v>
      </c>
      <c r="E18" s="342">
        <v>10.120038187581732</v>
      </c>
      <c r="F18" s="343">
        <f t="shared" si="1"/>
        <v>0.81623326230692683</v>
      </c>
      <c r="G18" s="344">
        <v>5.7086726212078283</v>
      </c>
      <c r="H18" s="342">
        <v>6.4616868687682052</v>
      </c>
      <c r="I18" s="394">
        <f t="shared" si="0"/>
        <v>0.75301424756037694</v>
      </c>
      <c r="J18" s="351">
        <f>Residual!$E$3</f>
        <v>0.19131646777487155</v>
      </c>
      <c r="K18" s="3"/>
      <c r="AF18" s="3"/>
      <c r="AM18" s="140"/>
      <c r="AN18" s="3"/>
    </row>
    <row r="19" spans="2:40">
      <c r="B19" s="136">
        <v>13</v>
      </c>
      <c r="C19" s="137" t="s">
        <v>14</v>
      </c>
      <c r="D19" s="341">
        <v>8.5937222829024531</v>
      </c>
      <c r="E19" s="342">
        <v>8.5921050157787171</v>
      </c>
      <c r="F19" s="343">
        <f t="shared" si="1"/>
        <v>-1.6172671237359992E-3</v>
      </c>
      <c r="G19" s="344">
        <v>3.853761584425107</v>
      </c>
      <c r="H19" s="342">
        <v>4.0492740390401289</v>
      </c>
      <c r="I19" s="394">
        <f t="shared" si="0"/>
        <v>0.19551245461502198</v>
      </c>
      <c r="J19" s="351">
        <f>Residual!$E$3</f>
        <v>0.19131646777487155</v>
      </c>
      <c r="K19" s="3"/>
      <c r="AF19" s="3"/>
      <c r="AM19" s="140"/>
      <c r="AN19" s="3"/>
    </row>
    <row r="20" spans="2:40">
      <c r="B20" s="136">
        <v>14</v>
      </c>
      <c r="C20" s="137" t="s">
        <v>15</v>
      </c>
      <c r="D20" s="341">
        <v>6.6244557067567182</v>
      </c>
      <c r="E20" s="342">
        <v>7.2350930510633891</v>
      </c>
      <c r="F20" s="343">
        <f t="shared" si="1"/>
        <v>0.61063734430667083</v>
      </c>
      <c r="G20" s="344">
        <v>3.803043598763816</v>
      </c>
      <c r="H20" s="342">
        <v>4.3246487091593711</v>
      </c>
      <c r="I20" s="394">
        <f t="shared" si="0"/>
        <v>0.52160511039555502</v>
      </c>
      <c r="J20" s="351">
        <f>Residual!$E$3</f>
        <v>0.19131646777487155</v>
      </c>
      <c r="K20" s="3"/>
      <c r="AF20" s="3"/>
      <c r="AM20" s="140"/>
      <c r="AN20" s="3"/>
    </row>
    <row r="21" spans="2:40">
      <c r="B21" s="136">
        <v>15</v>
      </c>
      <c r="C21" s="137" t="s">
        <v>16</v>
      </c>
      <c r="D21" s="341">
        <v>6.2116794384555574</v>
      </c>
      <c r="E21" s="342">
        <v>6.125992663738792</v>
      </c>
      <c r="F21" s="343">
        <f t="shared" si="1"/>
        <v>-8.5686774716765335E-2</v>
      </c>
      <c r="G21" s="344">
        <v>1.4556480885207645</v>
      </c>
      <c r="H21" s="342">
        <v>1.8841899311643957</v>
      </c>
      <c r="I21" s="394">
        <f t="shared" si="0"/>
        <v>0.42854184264363115</v>
      </c>
      <c r="J21" s="351">
        <f>Residual!$E$3</f>
        <v>0.19131646777487155</v>
      </c>
      <c r="K21" s="3"/>
      <c r="AF21" s="3"/>
      <c r="AM21" s="140"/>
      <c r="AN21" s="3"/>
    </row>
    <row r="22" spans="2:40">
      <c r="B22" s="136">
        <v>16</v>
      </c>
      <c r="C22" s="137" t="s">
        <v>17</v>
      </c>
      <c r="D22" s="341">
        <v>4.8919078230707003</v>
      </c>
      <c r="E22" s="342">
        <v>4.8993894734264263</v>
      </c>
      <c r="F22" s="343">
        <f t="shared" si="1"/>
        <v>7.4816503557260106E-3</v>
      </c>
      <c r="G22" s="344">
        <v>1.3257479301799446</v>
      </c>
      <c r="H22" s="342">
        <v>1.5471662518882972</v>
      </c>
      <c r="I22" s="394">
        <f t="shared" si="0"/>
        <v>0.22141832170835252</v>
      </c>
      <c r="J22" s="351">
        <f>Residual!$E$3</f>
        <v>0.19131646777487155</v>
      </c>
      <c r="K22" s="3"/>
      <c r="AF22" s="3"/>
    </row>
    <row r="23" spans="2:40">
      <c r="B23" s="136">
        <v>17</v>
      </c>
      <c r="C23" s="137" t="s">
        <v>18</v>
      </c>
      <c r="D23" s="341">
        <v>2.8636971861353695</v>
      </c>
      <c r="E23" s="342">
        <v>2.9441915624827448</v>
      </c>
      <c r="F23" s="343">
        <f t="shared" si="1"/>
        <v>8.0494376347375329E-2</v>
      </c>
      <c r="G23" s="344">
        <v>1.2866443195119912</v>
      </c>
      <c r="H23" s="342">
        <v>1.4371960914502044</v>
      </c>
      <c r="I23" s="394">
        <f t="shared" si="0"/>
        <v>0.15055177193821323</v>
      </c>
      <c r="J23" s="351">
        <f>Residual!$E$3</f>
        <v>0.19131646777487155</v>
      </c>
      <c r="K23" s="3"/>
      <c r="AF23" s="3"/>
    </row>
    <row r="24" spans="2:40">
      <c r="B24" s="136">
        <v>18</v>
      </c>
      <c r="C24" s="137" t="s">
        <v>19</v>
      </c>
      <c r="D24" s="341">
        <v>2.4357114655686329</v>
      </c>
      <c r="E24" s="342">
        <v>2.4840571353387375</v>
      </c>
      <c r="F24" s="343">
        <f t="shared" si="1"/>
        <v>4.8345669770104571E-2</v>
      </c>
      <c r="G24" s="344">
        <v>1.268105180053742</v>
      </c>
      <c r="H24" s="342">
        <v>1.4560465971657395</v>
      </c>
      <c r="I24" s="394">
        <f t="shared" si="0"/>
        <v>0.18794141711199752</v>
      </c>
      <c r="J24" s="351">
        <f>Residual!$E$3</f>
        <v>0.19131646777487155</v>
      </c>
      <c r="K24" s="3"/>
      <c r="AF24" s="3"/>
    </row>
    <row r="25" spans="2:40">
      <c r="B25" s="136">
        <v>19</v>
      </c>
      <c r="C25" s="137" t="s">
        <v>20</v>
      </c>
      <c r="D25" s="341">
        <v>7.1957074058168589</v>
      </c>
      <c r="E25" s="342">
        <v>7.3503592940027245</v>
      </c>
      <c r="F25" s="343">
        <f t="shared" si="1"/>
        <v>0.15465188818586562</v>
      </c>
      <c r="G25" s="344">
        <v>1.7823523271857475</v>
      </c>
      <c r="H25" s="342">
        <v>2.1240914947785225</v>
      </c>
      <c r="I25" s="394">
        <f t="shared" si="0"/>
        <v>0.34173916759277501</v>
      </c>
      <c r="J25" s="351">
        <f>Residual!$E$3</f>
        <v>0.19131646777487155</v>
      </c>
      <c r="K25" s="3"/>
      <c r="AF25" s="3"/>
    </row>
    <row r="26" spans="2:40">
      <c r="B26" s="136">
        <v>20</v>
      </c>
      <c r="C26" s="137" t="s">
        <v>21</v>
      </c>
      <c r="D26" s="341">
        <v>6.9741667514501904</v>
      </c>
      <c r="E26" s="342">
        <v>6.4688598333452116</v>
      </c>
      <c r="F26" s="343">
        <f t="shared" si="1"/>
        <v>-0.50530691810497874</v>
      </c>
      <c r="G26" s="344">
        <v>0.27762466283226384</v>
      </c>
      <c r="H26" s="342">
        <v>0.22171584114913134</v>
      </c>
      <c r="I26" s="394">
        <f t="shared" si="0"/>
        <v>-5.5908821683132492E-2</v>
      </c>
      <c r="J26" s="351">
        <f>Residual!$E$3</f>
        <v>0.19131646777487155</v>
      </c>
      <c r="K26" s="3"/>
      <c r="AF26" s="3"/>
    </row>
    <row r="27" spans="2:40">
      <c r="B27" s="136">
        <v>21</v>
      </c>
      <c r="C27" s="137" t="s">
        <v>22</v>
      </c>
      <c r="D27" s="341">
        <v>4.2325858712537743</v>
      </c>
      <c r="E27" s="342">
        <v>3.5324117476512127</v>
      </c>
      <c r="F27" s="343">
        <f t="shared" si="1"/>
        <v>-0.70017412360256159</v>
      </c>
      <c r="G27" s="344">
        <v>0.24875330414562957</v>
      </c>
      <c r="H27" s="342">
        <v>0.193162936803142</v>
      </c>
      <c r="I27" s="394">
        <f t="shared" si="0"/>
        <v>-5.5590367342487568E-2</v>
      </c>
      <c r="J27" s="351">
        <f>Residual!$E$3</f>
        <v>0.19131646777487155</v>
      </c>
      <c r="K27" s="3"/>
      <c r="AF27" s="3"/>
    </row>
    <row r="28" spans="2:40">
      <c r="B28" s="136">
        <v>22</v>
      </c>
      <c r="C28" s="137" t="s">
        <v>23</v>
      </c>
      <c r="D28" s="341">
        <v>-0.70789310529392657</v>
      </c>
      <c r="E28" s="342">
        <v>-1.7307464159468675</v>
      </c>
      <c r="F28" s="343">
        <f t="shared" si="1"/>
        <v>-1.0228533106529409</v>
      </c>
      <c r="G28" s="344">
        <v>-3.8829081949084205</v>
      </c>
      <c r="H28" s="342">
        <v>-4.6958066868022561</v>
      </c>
      <c r="I28" s="394">
        <f t="shared" si="0"/>
        <v>-0.81289849189383556</v>
      </c>
      <c r="J28" s="351">
        <f>Residual!$E$3</f>
        <v>0.19131646777487155</v>
      </c>
      <c r="K28" s="3"/>
      <c r="AF28" s="3"/>
    </row>
    <row r="29" spans="2:40">
      <c r="B29" s="136">
        <v>23</v>
      </c>
      <c r="C29" s="137" t="s">
        <v>24</v>
      </c>
      <c r="D29" s="341">
        <v>-6.0434441502950209</v>
      </c>
      <c r="E29" s="342">
        <v>-5.2435326528483301</v>
      </c>
      <c r="F29" s="343">
        <f t="shared" si="1"/>
        <v>0.79991149744669077</v>
      </c>
      <c r="G29" s="344">
        <v>-3.2209950610776961</v>
      </c>
      <c r="H29" s="342">
        <v>-2.963712627326184</v>
      </c>
      <c r="I29" s="394">
        <f t="shared" si="0"/>
        <v>0.25728243375151205</v>
      </c>
      <c r="J29" s="351">
        <f>Residual!$E$3</f>
        <v>0.19131646777487155</v>
      </c>
      <c r="K29" s="3"/>
      <c r="AF29" s="3"/>
    </row>
    <row r="30" spans="2:40">
      <c r="B30" s="136">
        <v>24</v>
      </c>
      <c r="C30" s="137" t="s">
        <v>25</v>
      </c>
      <c r="D30" s="341">
        <v>-1.3829274466958228</v>
      </c>
      <c r="E30" s="342">
        <v>-1.001799346510118</v>
      </c>
      <c r="F30" s="343">
        <f t="shared" si="1"/>
        <v>0.38112810018570475</v>
      </c>
      <c r="G30" s="344">
        <v>2.0671072856447896</v>
      </c>
      <c r="H30" s="342">
        <v>2.2542357102316561</v>
      </c>
      <c r="I30" s="394">
        <f t="shared" si="0"/>
        <v>0.18712842458686652</v>
      </c>
      <c r="J30" s="351">
        <f>Residual!$E$3</f>
        <v>0.19131646777487155</v>
      </c>
      <c r="K30" s="3"/>
      <c r="AF30" s="3"/>
    </row>
    <row r="31" spans="2:40">
      <c r="B31" s="136">
        <v>25</v>
      </c>
      <c r="C31" s="137" t="s">
        <v>26</v>
      </c>
      <c r="D31" s="341">
        <v>-1.9494663556688285</v>
      </c>
      <c r="E31" s="342">
        <v>-1.7291719466135604</v>
      </c>
      <c r="F31" s="343">
        <f t="shared" si="1"/>
        <v>0.22029440905526809</v>
      </c>
      <c r="G31" s="344">
        <v>0.68338280569843701</v>
      </c>
      <c r="H31" s="342">
        <v>0.78694767282668332</v>
      </c>
      <c r="I31" s="394">
        <f t="shared" si="0"/>
        <v>0.10356486712824631</v>
      </c>
      <c r="J31" s="351">
        <f>Residual!$E$3</f>
        <v>0.19131646777487155</v>
      </c>
      <c r="K31" s="3"/>
      <c r="AF31" s="3"/>
    </row>
    <row r="32" spans="2:40">
      <c r="B32" s="136">
        <v>26</v>
      </c>
      <c r="C32" s="137" t="s">
        <v>27</v>
      </c>
      <c r="D32" s="341">
        <v>-3.2519414050950211</v>
      </c>
      <c r="E32" s="342">
        <v>-3.6994788914452492</v>
      </c>
      <c r="F32" s="343">
        <f t="shared" si="1"/>
        <v>-0.44753748635022816</v>
      </c>
      <c r="G32" s="344">
        <v>0.26799538795877575</v>
      </c>
      <c r="H32" s="342">
        <v>0.20495614639036841</v>
      </c>
      <c r="I32" s="394">
        <f t="shared" si="0"/>
        <v>-6.3039241568407345E-2</v>
      </c>
      <c r="J32" s="351">
        <f>Residual!$E$3</f>
        <v>0.19131646777487155</v>
      </c>
      <c r="K32" s="3"/>
      <c r="L32" s="17"/>
      <c r="M32" s="17"/>
      <c r="N32" s="17"/>
      <c r="O32" s="16"/>
      <c r="P32" s="16"/>
      <c r="Q32" s="16"/>
      <c r="R32" s="16"/>
      <c r="S32" s="16"/>
      <c r="T32" s="16"/>
      <c r="U32" s="16"/>
      <c r="V32" s="16"/>
      <c r="W32" s="16"/>
      <c r="X32" s="16"/>
      <c r="AF32" s="3"/>
    </row>
    <row r="33" spans="2:32" ht="15.75" thickBot="1">
      <c r="B33" s="138">
        <v>27</v>
      </c>
      <c r="C33" s="139" t="s">
        <v>28</v>
      </c>
      <c r="D33" s="345">
        <v>-4.2403076735255345</v>
      </c>
      <c r="E33" s="346">
        <v>-5.0621423525235638</v>
      </c>
      <c r="F33" s="347">
        <f t="shared" si="1"/>
        <v>-0.82183467899802931</v>
      </c>
      <c r="G33" s="348">
        <v>-0.37444771069263783</v>
      </c>
      <c r="H33" s="346">
        <v>-0.50438362789356894</v>
      </c>
      <c r="I33" s="395">
        <f t="shared" si="0"/>
        <v>-0.12993591720093112</v>
      </c>
      <c r="J33" s="352">
        <f>Residual!$E$3</f>
        <v>0.19131646777487155</v>
      </c>
      <c r="K33" s="3"/>
      <c r="L33" s="16"/>
      <c r="M33" s="16"/>
      <c r="N33" s="16"/>
      <c r="O33" s="16"/>
      <c r="P33" s="16"/>
      <c r="Q33" s="16"/>
      <c r="R33" s="16"/>
      <c r="T33" s="16"/>
      <c r="U33" s="16"/>
      <c r="V33" s="16"/>
      <c r="W33" s="16"/>
      <c r="X33" s="16"/>
      <c r="AF33" s="3"/>
    </row>
    <row r="34" spans="2:32">
      <c r="K34" s="19"/>
      <c r="S34" s="1" t="s">
        <v>228</v>
      </c>
    </row>
    <row r="35" spans="2:32">
      <c r="K35" s="19"/>
      <c r="L35" s="1" t="s">
        <v>235</v>
      </c>
      <c r="S35" s="1"/>
    </row>
    <row r="36" spans="2:32" ht="15.75" thickBot="1">
      <c r="K36" s="19"/>
    </row>
    <row r="37" spans="2:32" ht="39" thickBot="1">
      <c r="L37" s="107" t="s">
        <v>0</v>
      </c>
      <c r="M37" s="108" t="s">
        <v>1</v>
      </c>
      <c r="N37" s="109" t="s">
        <v>214</v>
      </c>
      <c r="O37" s="109" t="s">
        <v>198</v>
      </c>
      <c r="P37" s="109" t="s">
        <v>197</v>
      </c>
      <c r="Q37" s="110" t="s">
        <v>213</v>
      </c>
      <c r="R37" s="20"/>
    </row>
    <row r="38" spans="2:32">
      <c r="L38" s="113">
        <v>1</v>
      </c>
      <c r="M38" s="114" t="s">
        <v>29</v>
      </c>
      <c r="N38" s="166">
        <v>29.788292998959346</v>
      </c>
      <c r="O38" s="170">
        <v>29.341148146735645</v>
      </c>
      <c r="P38" s="353">
        <f>O38-N38</f>
        <v>-0.44714485222370115</v>
      </c>
      <c r="Q38" s="171">
        <f>Residual!$E$4</f>
        <v>1.274116109606716</v>
      </c>
      <c r="R38" s="3"/>
    </row>
    <row r="39" spans="2:32">
      <c r="L39" s="115">
        <v>2</v>
      </c>
      <c r="M39" s="116" t="s">
        <v>30</v>
      </c>
      <c r="N39" s="167">
        <v>31.844130421201978</v>
      </c>
      <c r="O39" s="172">
        <v>31.403486826317895</v>
      </c>
      <c r="P39" s="173">
        <f t="shared" ref="P39:P51" si="2">O39-N39</f>
        <v>-0.440643594884083</v>
      </c>
      <c r="Q39" s="174">
        <f>Residual!$E$4</f>
        <v>1.274116109606716</v>
      </c>
      <c r="R39" s="3"/>
    </row>
    <row r="40" spans="2:32" ht="15.75" customHeight="1">
      <c r="L40" s="115">
        <v>3</v>
      </c>
      <c r="M40" s="116" t="s">
        <v>31</v>
      </c>
      <c r="N40" s="167">
        <v>36.287982833299701</v>
      </c>
      <c r="O40" s="172">
        <v>37.381195280157797</v>
      </c>
      <c r="P40" s="173">
        <f t="shared" si="2"/>
        <v>1.0932124468580966</v>
      </c>
      <c r="Q40" s="174">
        <f>Residual!$E$4</f>
        <v>1.274116109606716</v>
      </c>
      <c r="R40" s="3"/>
    </row>
    <row r="41" spans="2:32">
      <c r="L41" s="115">
        <v>4</v>
      </c>
      <c r="M41" s="116" t="s">
        <v>32</v>
      </c>
      <c r="N41" s="167">
        <v>40.092459398519722</v>
      </c>
      <c r="O41" s="172">
        <v>40.918934042380755</v>
      </c>
      <c r="P41" s="173">
        <f t="shared" si="2"/>
        <v>0.82647464386103309</v>
      </c>
      <c r="Q41" s="174">
        <f>Residual!$E$4</f>
        <v>1.274116109606716</v>
      </c>
      <c r="R41" s="3"/>
    </row>
    <row r="42" spans="2:32">
      <c r="L42" s="115">
        <v>5</v>
      </c>
      <c r="M42" s="116" t="s">
        <v>33</v>
      </c>
      <c r="N42" s="167">
        <v>40.479484515221706</v>
      </c>
      <c r="O42" s="172">
        <v>41.667456289008321</v>
      </c>
      <c r="P42" s="173">
        <f t="shared" si="2"/>
        <v>1.1879717737866144</v>
      </c>
      <c r="Q42" s="174">
        <f>Residual!$E$4</f>
        <v>1.274116109606716</v>
      </c>
      <c r="R42" s="3"/>
    </row>
    <row r="43" spans="2:32">
      <c r="L43" s="115">
        <v>6</v>
      </c>
      <c r="M43" s="116" t="s">
        <v>34</v>
      </c>
      <c r="N43" s="167">
        <v>39.985276505042108</v>
      </c>
      <c r="O43" s="172">
        <v>41.280162830797565</v>
      </c>
      <c r="P43" s="173">
        <f t="shared" si="2"/>
        <v>1.2948863257554564</v>
      </c>
      <c r="Q43" s="174">
        <f>Residual!$E$4</f>
        <v>1.274116109606716</v>
      </c>
      <c r="R43" s="3"/>
    </row>
    <row r="44" spans="2:32">
      <c r="L44" s="115">
        <v>7</v>
      </c>
      <c r="M44" s="116" t="s">
        <v>35</v>
      </c>
      <c r="N44" s="167">
        <v>43.349885683252026</v>
      </c>
      <c r="O44" s="172">
        <v>44.845054365935987</v>
      </c>
      <c r="P44" s="173">
        <f t="shared" si="2"/>
        <v>1.4951686826839605</v>
      </c>
      <c r="Q44" s="174">
        <f>Residual!$E$4</f>
        <v>1.274116109606716</v>
      </c>
      <c r="R44" s="3"/>
    </row>
    <row r="45" spans="2:32">
      <c r="C45" s="22"/>
      <c r="D45" s="22"/>
      <c r="E45" s="165"/>
      <c r="F45" s="165"/>
      <c r="G45" s="16"/>
      <c r="H45" s="16"/>
      <c r="K45" s="16"/>
      <c r="L45" s="115">
        <v>8</v>
      </c>
      <c r="M45" s="116" t="s">
        <v>36</v>
      </c>
      <c r="N45" s="167">
        <v>43.964242296942004</v>
      </c>
      <c r="O45" s="172">
        <v>45.623724843506189</v>
      </c>
      <c r="P45" s="173">
        <f t="shared" si="2"/>
        <v>1.6594825465641847</v>
      </c>
      <c r="Q45" s="174">
        <f>Residual!$E$4</f>
        <v>1.274116109606716</v>
      </c>
      <c r="R45" s="3"/>
    </row>
    <row r="46" spans="2:32">
      <c r="C46" s="21"/>
      <c r="D46" s="21"/>
      <c r="E46" s="165"/>
      <c r="F46" s="165"/>
      <c r="G46" s="16"/>
      <c r="H46" s="16"/>
      <c r="K46" s="16"/>
      <c r="L46" s="115">
        <v>9</v>
      </c>
      <c r="M46" s="116" t="s">
        <v>37</v>
      </c>
      <c r="N46" s="167">
        <v>45.678255570718861</v>
      </c>
      <c r="O46" s="172">
        <v>46.971469813681878</v>
      </c>
      <c r="P46" s="173">
        <f t="shared" si="2"/>
        <v>1.2932142429630176</v>
      </c>
      <c r="Q46" s="174">
        <f>Residual!$E$4</f>
        <v>1.274116109606716</v>
      </c>
      <c r="R46" s="3"/>
    </row>
    <row r="47" spans="2:32">
      <c r="C47" s="16"/>
      <c r="D47" s="16"/>
      <c r="E47" s="165"/>
      <c r="F47" s="165"/>
      <c r="G47" s="16"/>
      <c r="H47" s="16"/>
      <c r="K47" s="16"/>
      <c r="L47" s="115">
        <v>10</v>
      </c>
      <c r="M47" s="116" t="s">
        <v>22</v>
      </c>
      <c r="N47" s="167">
        <v>41.815637492407134</v>
      </c>
      <c r="O47" s="172">
        <v>44.089827203400453</v>
      </c>
      <c r="P47" s="173">
        <f t="shared" si="2"/>
        <v>2.2741897109933191</v>
      </c>
      <c r="Q47" s="174">
        <f>Residual!$E$4</f>
        <v>1.274116109606716</v>
      </c>
      <c r="R47" s="3"/>
    </row>
    <row r="48" spans="2:32">
      <c r="C48" s="23"/>
      <c r="D48" s="23"/>
      <c r="E48" s="165"/>
      <c r="F48" s="165"/>
      <c r="G48" s="16"/>
      <c r="H48" s="16"/>
      <c r="K48" s="16"/>
      <c r="L48" s="115">
        <v>11</v>
      </c>
      <c r="M48" s="116" t="s">
        <v>38</v>
      </c>
      <c r="N48" s="167">
        <v>48.411154486661374</v>
      </c>
      <c r="O48" s="172">
        <v>49.652619820236659</v>
      </c>
      <c r="P48" s="173">
        <f t="shared" si="2"/>
        <v>1.2414653335752845</v>
      </c>
      <c r="Q48" s="174">
        <f>Residual!$E$4</f>
        <v>1.274116109606716</v>
      </c>
      <c r="R48" s="3"/>
    </row>
    <row r="49" spans="3:26">
      <c r="C49" s="23"/>
      <c r="D49" s="23"/>
      <c r="E49" s="165"/>
      <c r="F49" s="165"/>
      <c r="G49" s="16"/>
      <c r="H49" s="16"/>
      <c r="K49" s="16"/>
      <c r="L49" s="115">
        <v>12</v>
      </c>
      <c r="M49" s="116" t="s">
        <v>39</v>
      </c>
      <c r="N49" s="167">
        <v>51.2472921794078</v>
      </c>
      <c r="O49" s="172">
        <v>51.954835774188894</v>
      </c>
      <c r="P49" s="173">
        <f t="shared" si="2"/>
        <v>0.70754359478109308</v>
      </c>
      <c r="Q49" s="174">
        <f>Residual!$E$4</f>
        <v>1.274116109606716</v>
      </c>
      <c r="R49" s="3"/>
    </row>
    <row r="50" spans="3:26">
      <c r="C50" s="23"/>
      <c r="D50" s="23"/>
      <c r="E50" s="165"/>
      <c r="F50" s="165"/>
      <c r="G50" s="16"/>
      <c r="H50" s="16"/>
      <c r="K50" s="16"/>
      <c r="L50" s="115">
        <v>13</v>
      </c>
      <c r="M50" s="116" t="s">
        <v>40</v>
      </c>
      <c r="N50" s="167">
        <v>49.107180672398712</v>
      </c>
      <c r="O50" s="172">
        <v>51.001553004229962</v>
      </c>
      <c r="P50" s="173">
        <f t="shared" si="2"/>
        <v>1.8943723318312493</v>
      </c>
      <c r="Q50" s="174">
        <f>Residual!$E$4</f>
        <v>1.274116109606716</v>
      </c>
      <c r="R50" s="3"/>
      <c r="S50" s="1" t="s">
        <v>47</v>
      </c>
    </row>
    <row r="51" spans="3:26" ht="15.75" thickBot="1">
      <c r="C51" s="23"/>
      <c r="D51" s="23"/>
      <c r="E51" s="165"/>
      <c r="F51" s="165"/>
      <c r="G51" s="16"/>
      <c r="H51" s="16"/>
      <c r="K51" s="16"/>
      <c r="L51" s="117">
        <v>14</v>
      </c>
      <c r="M51" s="118" t="s">
        <v>41</v>
      </c>
      <c r="N51" s="169">
        <v>48.380326947660919</v>
      </c>
      <c r="O51" s="169">
        <v>51.301841703625698</v>
      </c>
      <c r="P51" s="175">
        <f t="shared" si="2"/>
        <v>2.9215147559647789</v>
      </c>
      <c r="Q51" s="176">
        <f>Residual!$E$4</f>
        <v>1.274116109606716</v>
      </c>
      <c r="R51" s="3"/>
    </row>
    <row r="52" spans="3:26">
      <c r="C52" s="23"/>
      <c r="D52" s="23"/>
      <c r="E52" s="165"/>
      <c r="F52" s="165"/>
      <c r="G52" s="16"/>
      <c r="H52" s="16"/>
      <c r="K52" s="16"/>
      <c r="L52" s="354"/>
      <c r="M52" s="354"/>
      <c r="N52" s="355"/>
      <c r="O52" s="355"/>
      <c r="P52" s="333"/>
      <c r="Q52" s="333"/>
      <c r="R52" s="3"/>
    </row>
    <row r="53" spans="3:26">
      <c r="C53" s="23"/>
      <c r="D53" s="23"/>
      <c r="E53" s="165"/>
      <c r="F53" s="165"/>
      <c r="G53" s="16"/>
      <c r="H53" s="16"/>
      <c r="K53" s="16"/>
      <c r="L53" s="111"/>
      <c r="M53" s="111"/>
      <c r="N53" s="111"/>
      <c r="O53" s="112"/>
      <c r="P53" s="106"/>
      <c r="Q53" s="106"/>
      <c r="R53" s="3"/>
      <c r="S53" s="1" t="s">
        <v>236</v>
      </c>
      <c r="Z53" s="1" t="s">
        <v>229</v>
      </c>
    </row>
    <row r="54" spans="3:26" ht="15.75" thickBot="1">
      <c r="C54" s="23"/>
      <c r="D54" s="23"/>
      <c r="E54" s="165"/>
      <c r="F54" s="165"/>
      <c r="G54" s="16"/>
      <c r="H54" s="16"/>
      <c r="K54" s="16"/>
      <c r="L54" s="111"/>
      <c r="M54" s="111"/>
      <c r="N54" s="111"/>
      <c r="O54" s="112"/>
      <c r="P54" s="106"/>
      <c r="Q54" s="106"/>
      <c r="R54" s="3"/>
    </row>
    <row r="55" spans="3:26" ht="39" thickBot="1">
      <c r="C55" s="24"/>
      <c r="D55" s="24"/>
      <c r="E55" s="165"/>
      <c r="F55" s="165"/>
      <c r="G55" s="16"/>
      <c r="H55" s="16"/>
      <c r="S55" s="107" t="s">
        <v>0</v>
      </c>
      <c r="T55" s="108" t="s">
        <v>1</v>
      </c>
      <c r="U55" s="109" t="s">
        <v>201</v>
      </c>
      <c r="V55" s="109" t="s">
        <v>202</v>
      </c>
      <c r="W55" s="110" t="s">
        <v>203</v>
      </c>
      <c r="X55" s="20"/>
    </row>
    <row r="56" spans="3:26">
      <c r="C56" s="23"/>
      <c r="D56" s="23"/>
      <c r="E56" s="165"/>
      <c r="F56" s="165"/>
      <c r="G56" s="16"/>
      <c r="H56" s="16"/>
      <c r="S56" s="113">
        <v>1</v>
      </c>
      <c r="T56" s="356" t="s">
        <v>29</v>
      </c>
      <c r="U56" s="166">
        <v>4.206309229393713</v>
      </c>
      <c r="V56" s="357">
        <v>4.3386860765904931</v>
      </c>
      <c r="W56" s="171">
        <f>V56-U56</f>
        <v>0.13237684719678011</v>
      </c>
    </row>
    <row r="57" spans="3:26">
      <c r="C57" s="23"/>
      <c r="D57" s="23"/>
      <c r="E57" s="165"/>
      <c r="F57" s="165"/>
      <c r="G57" s="16"/>
      <c r="H57" s="16"/>
      <c r="S57" s="358">
        <v>2</v>
      </c>
      <c r="T57" s="359" t="s">
        <v>30</v>
      </c>
      <c r="U57" s="167">
        <v>4.0956458805250593</v>
      </c>
      <c r="V57" s="360">
        <v>4.5704953735773994</v>
      </c>
      <c r="W57" s="174">
        <f t="shared" ref="W57:W69" si="3">V57-U57</f>
        <v>0.47484949305234014</v>
      </c>
    </row>
    <row r="58" spans="3:26">
      <c r="C58" s="23"/>
      <c r="D58" s="23"/>
      <c r="E58" s="165"/>
      <c r="F58" s="165"/>
      <c r="G58" s="16"/>
      <c r="H58" s="16"/>
      <c r="S58" s="358">
        <v>3</v>
      </c>
      <c r="T58" s="359" t="s">
        <v>31</v>
      </c>
      <c r="U58" s="167">
        <v>4.6061846123425898</v>
      </c>
      <c r="V58" s="360">
        <v>5.0540656468354426</v>
      </c>
      <c r="W58" s="174">
        <f t="shared" si="3"/>
        <v>0.44788103449285277</v>
      </c>
    </row>
    <row r="59" spans="3:26">
      <c r="C59" s="23"/>
      <c r="D59" s="23"/>
      <c r="E59" s="165"/>
      <c r="F59" s="165"/>
      <c r="G59" s="16"/>
      <c r="H59" s="16"/>
      <c r="S59" s="358">
        <v>4</v>
      </c>
      <c r="T59" s="359" t="s">
        <v>32</v>
      </c>
      <c r="U59" s="167">
        <v>5.320155894338729</v>
      </c>
      <c r="V59" s="360">
        <v>5.765562496493895</v>
      </c>
      <c r="W59" s="174">
        <f t="shared" si="3"/>
        <v>0.44540660215516592</v>
      </c>
    </row>
    <row r="60" spans="3:26">
      <c r="C60" s="23"/>
      <c r="D60" s="23"/>
      <c r="E60" s="165"/>
      <c r="F60" s="165"/>
      <c r="G60" s="16"/>
      <c r="H60" s="16"/>
      <c r="S60" s="358">
        <v>5</v>
      </c>
      <c r="T60" s="359" t="s">
        <v>33</v>
      </c>
      <c r="U60" s="167">
        <v>5.6487327667829446</v>
      </c>
      <c r="V60" s="360">
        <v>6.1024943528778417</v>
      </c>
      <c r="W60" s="174">
        <f t="shared" si="3"/>
        <v>0.45376158609489714</v>
      </c>
    </row>
    <row r="61" spans="3:26">
      <c r="C61" s="23"/>
      <c r="D61" s="23"/>
      <c r="E61" s="165"/>
      <c r="F61" s="165"/>
      <c r="G61" s="16"/>
      <c r="H61" s="16"/>
      <c r="S61" s="358">
        <v>6</v>
      </c>
      <c r="T61" s="359" t="s">
        <v>34</v>
      </c>
      <c r="U61" s="167">
        <v>6.3004830159416834</v>
      </c>
      <c r="V61" s="360">
        <v>6.7872707121245321</v>
      </c>
      <c r="W61" s="174">
        <f t="shared" si="3"/>
        <v>0.48678769618284878</v>
      </c>
    </row>
    <row r="62" spans="3:26">
      <c r="S62" s="358">
        <v>7</v>
      </c>
      <c r="T62" s="359" t="s">
        <v>35</v>
      </c>
      <c r="U62" s="167">
        <v>5.6291980537442212</v>
      </c>
      <c r="V62" s="360">
        <v>6.2255257370702468</v>
      </c>
      <c r="W62" s="174">
        <f t="shared" si="3"/>
        <v>0.59632768332602559</v>
      </c>
    </row>
    <row r="63" spans="3:26">
      <c r="S63" s="358">
        <v>8</v>
      </c>
      <c r="T63" s="359" t="s">
        <v>36</v>
      </c>
      <c r="U63" s="167">
        <v>5.9225758763961558</v>
      </c>
      <c r="V63" s="360">
        <v>6.5287088879318924</v>
      </c>
      <c r="W63" s="174">
        <f t="shared" si="3"/>
        <v>0.60613301153573662</v>
      </c>
    </row>
    <row r="64" spans="3:26">
      <c r="S64" s="358">
        <v>9</v>
      </c>
      <c r="T64" s="359" t="s">
        <v>37</v>
      </c>
      <c r="U64" s="167">
        <v>5.9582464924419787</v>
      </c>
      <c r="V64" s="360">
        <v>6.4470392127984457</v>
      </c>
      <c r="W64" s="174">
        <f t="shared" si="3"/>
        <v>0.48879272035646704</v>
      </c>
    </row>
    <row r="65" spans="19:23">
      <c r="S65" s="358">
        <v>10</v>
      </c>
      <c r="T65" s="359" t="s">
        <v>22</v>
      </c>
      <c r="U65" s="167">
        <v>5.6792250248746363</v>
      </c>
      <c r="V65" s="360">
        <v>6.3670381335252468</v>
      </c>
      <c r="W65" s="174">
        <f t="shared" si="3"/>
        <v>0.68781310865061052</v>
      </c>
    </row>
    <row r="66" spans="19:23">
      <c r="S66" s="358">
        <v>11</v>
      </c>
      <c r="T66" s="359" t="s">
        <v>38</v>
      </c>
      <c r="U66" s="167">
        <v>6.2228090665438121</v>
      </c>
      <c r="V66" s="360">
        <v>6.724220266089036</v>
      </c>
      <c r="W66" s="174">
        <f t="shared" si="3"/>
        <v>0.50141119954522395</v>
      </c>
    </row>
    <row r="67" spans="19:23">
      <c r="S67" s="358">
        <v>12</v>
      </c>
      <c r="T67" s="359" t="s">
        <v>39</v>
      </c>
      <c r="U67" s="167">
        <v>6.4321948989781896</v>
      </c>
      <c r="V67" s="360">
        <v>7.1205234637987473</v>
      </c>
      <c r="W67" s="174">
        <f t="shared" si="3"/>
        <v>0.68832856482055771</v>
      </c>
    </row>
    <row r="68" spans="19:23">
      <c r="S68" s="358">
        <v>13</v>
      </c>
      <c r="T68" s="359" t="s">
        <v>40</v>
      </c>
      <c r="U68" s="167">
        <v>6.4804001140309193</v>
      </c>
      <c r="V68" s="360">
        <v>7.1571729773615687</v>
      </c>
      <c r="W68" s="174">
        <f t="shared" si="3"/>
        <v>0.67677286333064934</v>
      </c>
    </row>
    <row r="69" spans="19:23" ht="15.75" thickBot="1">
      <c r="S69" s="117">
        <v>14</v>
      </c>
      <c r="T69" s="361" t="s">
        <v>41</v>
      </c>
      <c r="U69" s="168">
        <v>6.1796473540289192</v>
      </c>
      <c r="V69" s="362">
        <v>6.9184661055209329</v>
      </c>
      <c r="W69" s="176">
        <f t="shared" si="3"/>
        <v>0.7388187514920137</v>
      </c>
    </row>
  </sheetData>
  <mergeCells count="4">
    <mergeCell ref="G5:I5"/>
    <mergeCell ref="D5:F5"/>
    <mergeCell ref="B4:J4"/>
    <mergeCell ref="J5:J6"/>
  </mergeCells>
  <pageMargins left="0.7" right="0.7" top="0.75" bottom="0.75" header="0.3" footer="0.3"/>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
  <sheetViews>
    <sheetView workbookViewId="0">
      <selection activeCell="B2" sqref="B2"/>
    </sheetView>
  </sheetViews>
  <sheetFormatPr defaultRowHeight="15"/>
  <cols>
    <col min="2" max="2" width="43.5703125" bestFit="1" customWidth="1"/>
    <col min="3" max="3" width="15.85546875" customWidth="1"/>
    <col min="5" max="5" width="47.5703125" bestFit="1" customWidth="1"/>
    <col min="6" max="6" width="15.7109375" customWidth="1"/>
    <col min="8" max="8" width="40.28515625" bestFit="1" customWidth="1"/>
    <col min="9" max="9" width="15.7109375" customWidth="1"/>
    <col min="11" max="11" width="38.28515625" bestFit="1" customWidth="1"/>
    <col min="12" max="12" width="15.7109375" customWidth="1"/>
  </cols>
  <sheetData>
    <row r="2" spans="2:9">
      <c r="B2" s="1" t="s">
        <v>283</v>
      </c>
    </row>
    <row r="4" spans="2:9">
      <c r="B4" s="471" t="s">
        <v>278</v>
      </c>
      <c r="C4" s="472"/>
    </row>
    <row r="5" spans="2:9">
      <c r="B5" s="424" t="s">
        <v>282</v>
      </c>
      <c r="C5" s="424" t="s">
        <v>279</v>
      </c>
    </row>
    <row r="6" spans="2:9">
      <c r="B6" s="424" t="s">
        <v>280</v>
      </c>
      <c r="C6" s="424">
        <v>0.98</v>
      </c>
    </row>
    <row r="7" spans="2:9">
      <c r="B7" s="424" t="s">
        <v>281</v>
      </c>
      <c r="C7" s="424">
        <v>0.14000000000000001</v>
      </c>
    </row>
    <row r="9" spans="2:9">
      <c r="E9" s="1" t="s">
        <v>284</v>
      </c>
    </row>
    <row r="11" spans="2:9" ht="45">
      <c r="E11" s="416" t="s">
        <v>218</v>
      </c>
      <c r="F11" s="416" t="s">
        <v>221</v>
      </c>
    </row>
    <row r="12" spans="2:9">
      <c r="E12" s="412" t="s">
        <v>217</v>
      </c>
      <c r="F12" s="413">
        <v>0.44440649842663049</v>
      </c>
    </row>
    <row r="14" spans="2:9">
      <c r="H14" s="1" t="s">
        <v>285</v>
      </c>
    </row>
    <row r="16" spans="2:9" ht="45">
      <c r="H16" s="416" t="s">
        <v>220</v>
      </c>
      <c r="I16" s="416" t="s">
        <v>224</v>
      </c>
    </row>
    <row r="17" spans="8:12">
      <c r="H17" s="412" t="s">
        <v>219</v>
      </c>
      <c r="I17" s="413">
        <v>0.13528690297733181</v>
      </c>
    </row>
    <row r="19" spans="8:12">
      <c r="K19" s="1" t="s">
        <v>286</v>
      </c>
    </row>
    <row r="21" spans="8:12" ht="60">
      <c r="K21" s="414" t="s">
        <v>222</v>
      </c>
      <c r="L21" s="415" t="s">
        <v>223</v>
      </c>
    </row>
    <row r="22" spans="8:12">
      <c r="K22" s="412" t="s">
        <v>225</v>
      </c>
      <c r="L22" s="413">
        <v>6.218248914362956E-2</v>
      </c>
    </row>
  </sheetData>
  <mergeCells count="1">
    <mergeCell ref="B4:C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I52"/>
  <sheetViews>
    <sheetView zoomScale="65" zoomScaleNormal="65" workbookViewId="0">
      <pane ySplit="3" topLeftCell="A4" activePane="bottomLeft" state="frozen"/>
      <selection activeCell="A3" sqref="A3:L46"/>
      <selection pane="bottomLeft" activeCell="A2" sqref="A2"/>
    </sheetView>
  </sheetViews>
  <sheetFormatPr defaultRowHeight="15"/>
  <cols>
    <col min="1" max="1" width="77.85546875" customWidth="1"/>
    <col min="2" max="2" width="4.28515625" bestFit="1" customWidth="1"/>
    <col min="3" max="3" width="11.85546875" bestFit="1" customWidth="1"/>
    <col min="4" max="4" width="13.5703125" bestFit="1" customWidth="1"/>
    <col min="5" max="5" width="14.85546875" bestFit="1" customWidth="1"/>
    <col min="6" max="6" width="11.85546875" bestFit="1" customWidth="1"/>
    <col min="7" max="8" width="11.140625" bestFit="1" customWidth="1"/>
    <col min="9" max="9" width="63" style="248" customWidth="1"/>
  </cols>
  <sheetData>
    <row r="2" spans="1:9">
      <c r="A2" s="1" t="s">
        <v>287</v>
      </c>
    </row>
    <row r="3" spans="1:9">
      <c r="A3" s="32"/>
      <c r="B3" s="32"/>
      <c r="C3" s="32"/>
      <c r="D3" s="32"/>
      <c r="E3" s="32"/>
      <c r="F3" s="32"/>
      <c r="G3" s="32"/>
      <c r="H3" s="32"/>
    </row>
    <row r="4" spans="1:9" ht="26.25">
      <c r="A4" s="473" t="s">
        <v>295</v>
      </c>
      <c r="B4" s="473"/>
      <c r="C4" s="473"/>
      <c r="D4" s="473"/>
      <c r="E4" s="33" t="s">
        <v>404</v>
      </c>
      <c r="F4" s="474">
        <v>42118</v>
      </c>
      <c r="G4" s="475"/>
      <c r="H4" s="476"/>
      <c r="I4" s="249" t="s">
        <v>116</v>
      </c>
    </row>
    <row r="5" spans="1:9" ht="31.5">
      <c r="A5" s="35" t="s">
        <v>117</v>
      </c>
      <c r="B5" s="35" t="s">
        <v>116</v>
      </c>
      <c r="C5" s="36" t="s">
        <v>296</v>
      </c>
      <c r="D5" s="36" t="s">
        <v>297</v>
      </c>
      <c r="E5" s="35" t="s">
        <v>405</v>
      </c>
      <c r="F5" s="177" t="s">
        <v>118</v>
      </c>
      <c r="G5" s="177" t="s">
        <v>119</v>
      </c>
      <c r="H5" s="177" t="s">
        <v>120</v>
      </c>
      <c r="I5" s="477" t="s">
        <v>121</v>
      </c>
    </row>
    <row r="6" spans="1:9" ht="15.75">
      <c r="A6" s="35" t="s">
        <v>122</v>
      </c>
      <c r="B6" s="36" t="s">
        <v>116</v>
      </c>
      <c r="C6" s="36" t="s">
        <v>116</v>
      </c>
      <c r="D6" s="36" t="s">
        <v>116</v>
      </c>
      <c r="E6" s="36" t="s">
        <v>116</v>
      </c>
      <c r="F6" s="37" t="s">
        <v>42</v>
      </c>
      <c r="G6" s="38" t="s">
        <v>43</v>
      </c>
      <c r="H6" s="38" t="s">
        <v>115</v>
      </c>
      <c r="I6" s="478"/>
    </row>
    <row r="7" spans="1:9" ht="15.75">
      <c r="A7" s="39" t="s">
        <v>298</v>
      </c>
      <c r="B7" s="40" t="s">
        <v>116</v>
      </c>
      <c r="C7" s="41" t="s">
        <v>116</v>
      </c>
      <c r="D7" s="40" t="s">
        <v>116</v>
      </c>
      <c r="E7" s="40" t="s">
        <v>116</v>
      </c>
      <c r="F7" s="42" t="s">
        <v>116</v>
      </c>
      <c r="G7" s="43" t="s">
        <v>116</v>
      </c>
      <c r="H7" s="44">
        <v>0</v>
      </c>
      <c r="I7" s="250" t="s">
        <v>406</v>
      </c>
    </row>
    <row r="8" spans="1:9" ht="15.75">
      <c r="A8" s="46" t="s">
        <v>299</v>
      </c>
      <c r="B8" s="47" t="s">
        <v>116</v>
      </c>
      <c r="C8" s="48" t="s">
        <v>300</v>
      </c>
      <c r="D8" s="49" t="s">
        <v>301</v>
      </c>
      <c r="E8" s="49" t="s">
        <v>116</v>
      </c>
      <c r="F8" s="50" t="s">
        <v>116</v>
      </c>
      <c r="G8" s="50" t="s">
        <v>116</v>
      </c>
      <c r="H8" s="50">
        <v>0</v>
      </c>
      <c r="I8" s="251" t="s">
        <v>407</v>
      </c>
    </row>
    <row r="9" spans="1:9" ht="15.75">
      <c r="A9" s="39" t="s">
        <v>302</v>
      </c>
      <c r="B9" s="40" t="s">
        <v>116</v>
      </c>
      <c r="C9" s="51" t="s">
        <v>303</v>
      </c>
      <c r="D9" s="49" t="s">
        <v>301</v>
      </c>
      <c r="E9" s="40" t="s">
        <v>116</v>
      </c>
      <c r="F9" s="52">
        <v>5.0000000000000001E-3</v>
      </c>
      <c r="G9" s="52">
        <v>7.000000000000001E-3</v>
      </c>
      <c r="H9" s="52">
        <v>1.0999999999999999E-2</v>
      </c>
      <c r="I9" s="252" t="s">
        <v>408</v>
      </c>
    </row>
    <row r="10" spans="1:9" ht="15.75">
      <c r="A10" s="46" t="s">
        <v>304</v>
      </c>
      <c r="B10" s="49" t="s">
        <v>305</v>
      </c>
      <c r="C10" s="48" t="s">
        <v>306</v>
      </c>
      <c r="D10" s="49" t="s">
        <v>301</v>
      </c>
      <c r="E10" s="49" t="s">
        <v>409</v>
      </c>
      <c r="F10" s="53">
        <v>1443.829</v>
      </c>
      <c r="G10" s="53">
        <v>1475.5930000000001</v>
      </c>
      <c r="H10" s="53">
        <v>1571.3869999999999</v>
      </c>
      <c r="I10" s="253" t="s">
        <v>410</v>
      </c>
    </row>
    <row r="11" spans="1:9" ht="15.75">
      <c r="A11" s="46" t="s">
        <v>307</v>
      </c>
      <c r="B11" s="49" t="s">
        <v>308</v>
      </c>
      <c r="C11" s="48" t="s">
        <v>309</v>
      </c>
      <c r="D11" s="49" t="s">
        <v>301</v>
      </c>
      <c r="E11" s="49" t="s">
        <v>409</v>
      </c>
      <c r="F11" s="54">
        <v>-5.5</v>
      </c>
      <c r="G11" s="55">
        <v>-114.4</v>
      </c>
      <c r="H11" s="55">
        <v>-100</v>
      </c>
      <c r="I11" s="254" t="s">
        <v>411</v>
      </c>
    </row>
    <row r="12" spans="1:9" ht="15.75">
      <c r="A12" s="46" t="s">
        <v>310</v>
      </c>
      <c r="B12" s="47" t="s">
        <v>311</v>
      </c>
      <c r="C12" s="48" t="s">
        <v>312</v>
      </c>
      <c r="D12" s="49" t="s">
        <v>301</v>
      </c>
      <c r="E12" s="49" t="s">
        <v>409</v>
      </c>
      <c r="F12" s="56">
        <v>-0.52728791368496775</v>
      </c>
      <c r="G12" s="55">
        <v>4.7019113011489599</v>
      </c>
      <c r="H12" s="55">
        <v>-20.662870334571146</v>
      </c>
      <c r="I12" s="254" t="s">
        <v>412</v>
      </c>
    </row>
    <row r="13" spans="1:9" ht="15.75">
      <c r="A13" s="46" t="s">
        <v>313</v>
      </c>
      <c r="B13" s="47" t="s">
        <v>116</v>
      </c>
      <c r="C13" s="48" t="s">
        <v>314</v>
      </c>
      <c r="D13" s="49" t="s">
        <v>301</v>
      </c>
      <c r="E13" s="49" t="s">
        <v>409</v>
      </c>
      <c r="F13" s="57">
        <v>3.1E-2</v>
      </c>
      <c r="G13" s="57">
        <v>2.5000000000000001E-2</v>
      </c>
      <c r="H13" s="57">
        <v>1.2E-2</v>
      </c>
      <c r="I13" s="255" t="s">
        <v>413</v>
      </c>
    </row>
    <row r="14" spans="1:9" ht="15.75">
      <c r="A14" s="46" t="s">
        <v>315</v>
      </c>
      <c r="B14" s="47" t="s">
        <v>116</v>
      </c>
      <c r="C14" s="48" t="s">
        <v>316</v>
      </c>
      <c r="D14" s="49" t="s">
        <v>301</v>
      </c>
      <c r="E14" s="49" t="s">
        <v>409</v>
      </c>
      <c r="F14" s="57">
        <v>3.1E-2</v>
      </c>
      <c r="G14" s="57">
        <v>2.4E-2</v>
      </c>
      <c r="H14" s="57">
        <v>2.5999999999999999E-2</v>
      </c>
      <c r="I14" s="255" t="s">
        <v>413</v>
      </c>
    </row>
    <row r="15" spans="1:9" ht="15.75">
      <c r="A15" s="46" t="s">
        <v>317</v>
      </c>
      <c r="B15" s="47" t="s">
        <v>116</v>
      </c>
      <c r="C15" s="48" t="s">
        <v>318</v>
      </c>
      <c r="D15" s="49" t="s">
        <v>301</v>
      </c>
      <c r="E15" s="49" t="s">
        <v>409</v>
      </c>
      <c r="F15" s="57">
        <v>0.03</v>
      </c>
      <c r="G15" s="57">
        <v>3.2000000000000001E-2</v>
      </c>
      <c r="H15" s="57">
        <v>3.2000000000000001E-2</v>
      </c>
      <c r="I15" s="255" t="s">
        <v>413</v>
      </c>
    </row>
    <row r="16" spans="1:9" ht="15.75">
      <c r="A16" s="46" t="s">
        <v>319</v>
      </c>
      <c r="B16" s="47" t="s">
        <v>320</v>
      </c>
      <c r="C16" s="48" t="s">
        <v>321</v>
      </c>
      <c r="D16" s="49" t="s">
        <v>301</v>
      </c>
      <c r="E16" s="49" t="s">
        <v>409</v>
      </c>
      <c r="F16" s="50">
        <v>1.2051000000000001</v>
      </c>
      <c r="G16" s="50">
        <v>1.2266528212575316</v>
      </c>
      <c r="H16" s="50">
        <v>1.2412118626222386</v>
      </c>
      <c r="I16" s="251" t="s">
        <v>414</v>
      </c>
    </row>
    <row r="17" spans="1:9" ht="15.75">
      <c r="A17" s="58" t="s">
        <v>322</v>
      </c>
      <c r="B17" s="59" t="s">
        <v>323</v>
      </c>
      <c r="C17" s="59" t="s">
        <v>324</v>
      </c>
      <c r="D17" s="59" t="s">
        <v>301</v>
      </c>
      <c r="E17" s="59" t="s">
        <v>409</v>
      </c>
      <c r="F17" s="60">
        <v>1732.6948432352185</v>
      </c>
      <c r="G17" s="60">
        <v>1675.4788464888604</v>
      </c>
      <c r="H17" s="60">
        <v>1800.6559991330528</v>
      </c>
      <c r="I17" s="256"/>
    </row>
    <row r="18" spans="1:9" ht="15.75">
      <c r="A18" s="62" t="s">
        <v>325</v>
      </c>
      <c r="B18" s="47" t="s">
        <v>326</v>
      </c>
      <c r="C18" s="47" t="s">
        <v>327</v>
      </c>
      <c r="D18" s="47" t="s">
        <v>328</v>
      </c>
      <c r="E18" s="47" t="s">
        <v>409</v>
      </c>
      <c r="F18" s="56" t="s">
        <v>116</v>
      </c>
      <c r="G18" s="56">
        <v>1.2353308097829103</v>
      </c>
      <c r="H18" s="55">
        <v>1.3536709479172564</v>
      </c>
      <c r="I18" s="254" t="s">
        <v>412</v>
      </c>
    </row>
    <row r="19" spans="1:9" ht="15.75">
      <c r="A19" s="62" t="s">
        <v>329</v>
      </c>
      <c r="B19" s="47" t="s">
        <v>330</v>
      </c>
      <c r="C19" s="47" t="s">
        <v>331</v>
      </c>
      <c r="D19" s="47" t="s">
        <v>328</v>
      </c>
      <c r="E19" s="47" t="s">
        <v>409</v>
      </c>
      <c r="F19" s="56">
        <v>0.14395339862662926</v>
      </c>
      <c r="G19" s="55">
        <v>1.2337689401095423E-2</v>
      </c>
      <c r="H19" s="55">
        <v>0</v>
      </c>
      <c r="I19" s="254" t="s">
        <v>412</v>
      </c>
    </row>
    <row r="20" spans="1:9" ht="15.75">
      <c r="A20" s="62" t="s">
        <v>332</v>
      </c>
      <c r="B20" s="47" t="s">
        <v>333</v>
      </c>
      <c r="C20" s="47" t="s">
        <v>334</v>
      </c>
      <c r="D20" s="47" t="s">
        <v>328</v>
      </c>
      <c r="E20" s="47" t="s">
        <v>415</v>
      </c>
      <c r="F20" s="56" t="s">
        <v>116</v>
      </c>
      <c r="G20" s="56">
        <v>2.0207027597467815</v>
      </c>
      <c r="H20" s="55">
        <v>2.2759302315000967</v>
      </c>
      <c r="I20" s="254" t="s">
        <v>412</v>
      </c>
    </row>
    <row r="21" spans="1:9" ht="15.75">
      <c r="A21" s="63" t="s">
        <v>335</v>
      </c>
      <c r="B21" s="47" t="s">
        <v>336</v>
      </c>
      <c r="C21" s="47" t="s">
        <v>337</v>
      </c>
      <c r="D21" s="47" t="s">
        <v>328</v>
      </c>
      <c r="E21" s="47" t="s">
        <v>415</v>
      </c>
      <c r="F21" s="56" t="s">
        <v>116</v>
      </c>
      <c r="G21" s="56">
        <v>3.8222435083326589</v>
      </c>
      <c r="H21" s="55">
        <v>0</v>
      </c>
      <c r="I21" s="254" t="s">
        <v>412</v>
      </c>
    </row>
    <row r="22" spans="1:9" ht="15.75">
      <c r="A22" s="63" t="s">
        <v>338</v>
      </c>
      <c r="B22" s="47" t="s">
        <v>339</v>
      </c>
      <c r="C22" s="47" t="s">
        <v>340</v>
      </c>
      <c r="D22" s="47" t="s">
        <v>328</v>
      </c>
      <c r="E22" s="47" t="s">
        <v>415</v>
      </c>
      <c r="F22" s="55">
        <v>0</v>
      </c>
      <c r="G22" s="55">
        <v>0</v>
      </c>
      <c r="H22" s="55">
        <v>0</v>
      </c>
      <c r="I22" s="254" t="s">
        <v>416</v>
      </c>
    </row>
    <row r="23" spans="1:9" ht="15.75">
      <c r="A23" s="64" t="s">
        <v>341</v>
      </c>
      <c r="B23" s="65" t="s">
        <v>342</v>
      </c>
      <c r="C23" s="65" t="s">
        <v>343</v>
      </c>
      <c r="D23" s="65" t="s">
        <v>328</v>
      </c>
      <c r="E23" s="65" t="s">
        <v>415</v>
      </c>
      <c r="F23" s="56">
        <v>312.179148</v>
      </c>
      <c r="G23" s="56">
        <v>295.664557</v>
      </c>
      <c r="H23" s="56">
        <v>294.21046245551264</v>
      </c>
      <c r="I23" s="257" t="s">
        <v>417</v>
      </c>
    </row>
    <row r="24" spans="1:9" ht="15.75">
      <c r="A24" s="64" t="s">
        <v>344</v>
      </c>
      <c r="B24" s="65" t="s">
        <v>345</v>
      </c>
      <c r="C24" s="65" t="s">
        <v>346</v>
      </c>
      <c r="D24" s="65" t="s">
        <v>328</v>
      </c>
      <c r="E24" s="65" t="s">
        <v>415</v>
      </c>
      <c r="F24" s="56">
        <v>213.95951766583201</v>
      </c>
      <c r="G24" s="56">
        <v>338.20730217321301</v>
      </c>
      <c r="H24" s="56">
        <v>330.09967763067823</v>
      </c>
      <c r="I24" s="257" t="s">
        <v>418</v>
      </c>
    </row>
    <row r="25" spans="1:9" ht="15.75">
      <c r="A25" s="64" t="s">
        <v>347</v>
      </c>
      <c r="B25" s="65" t="s">
        <v>348</v>
      </c>
      <c r="C25" s="65" t="s">
        <v>349</v>
      </c>
      <c r="D25" s="65" t="s">
        <v>328</v>
      </c>
      <c r="E25" s="65" t="s">
        <v>415</v>
      </c>
      <c r="F25" s="56">
        <v>218.38037349491276</v>
      </c>
      <c r="G25" s="56">
        <v>248.35699921993759</v>
      </c>
      <c r="H25" s="56">
        <v>265.58435505723759</v>
      </c>
      <c r="I25" s="257" t="s">
        <v>419</v>
      </c>
    </row>
    <row r="26" spans="1:9" ht="15.75">
      <c r="A26" s="63" t="s">
        <v>350</v>
      </c>
      <c r="B26" s="47" t="s">
        <v>351</v>
      </c>
      <c r="C26" s="47" t="s">
        <v>352</v>
      </c>
      <c r="D26" s="47" t="s">
        <v>328</v>
      </c>
      <c r="E26" s="47" t="s">
        <v>415</v>
      </c>
      <c r="F26" s="55">
        <v>0.43733608355648018</v>
      </c>
      <c r="G26" s="55">
        <v>0.64941914461921546</v>
      </c>
      <c r="H26" s="55">
        <v>0.69596530875000029</v>
      </c>
      <c r="I26" s="254" t="s">
        <v>412</v>
      </c>
    </row>
    <row r="27" spans="1:9" ht="15.75">
      <c r="A27" s="67" t="s">
        <v>353</v>
      </c>
      <c r="B27" s="59" t="s">
        <v>354</v>
      </c>
      <c r="C27" s="59" t="s">
        <v>355</v>
      </c>
      <c r="D27" s="59" t="s">
        <v>328</v>
      </c>
      <c r="E27" s="59" t="s">
        <v>409</v>
      </c>
      <c r="F27" s="60">
        <v>745.10032864292793</v>
      </c>
      <c r="G27" s="60">
        <v>889.96889230503325</v>
      </c>
      <c r="H27" s="60">
        <v>894.22006163159597</v>
      </c>
      <c r="I27" s="256" t="s">
        <v>116</v>
      </c>
    </row>
    <row r="28" spans="1:9" ht="15.75">
      <c r="A28" s="62" t="s">
        <v>356</v>
      </c>
      <c r="B28" s="47" t="s">
        <v>357</v>
      </c>
      <c r="C28" s="47" t="s">
        <v>358</v>
      </c>
      <c r="D28" s="47" t="s">
        <v>359</v>
      </c>
      <c r="E28" s="47" t="s">
        <v>409</v>
      </c>
      <c r="F28" s="55" t="s">
        <v>116</v>
      </c>
      <c r="G28" s="56">
        <v>2.3615637797660018</v>
      </c>
      <c r="H28" s="55">
        <v>2.3264237300358594</v>
      </c>
      <c r="I28" s="254" t="s">
        <v>420</v>
      </c>
    </row>
    <row r="29" spans="1:9" ht="15.75">
      <c r="A29" s="62" t="s">
        <v>360</v>
      </c>
      <c r="B29" s="47" t="s">
        <v>361</v>
      </c>
      <c r="C29" s="47" t="s">
        <v>362</v>
      </c>
      <c r="D29" s="47" t="s">
        <v>363</v>
      </c>
      <c r="E29" s="47" t="s">
        <v>409</v>
      </c>
      <c r="F29" s="56" t="s">
        <v>116</v>
      </c>
      <c r="G29" s="56">
        <v>8.6930597323224994</v>
      </c>
      <c r="H29" s="55">
        <v>7.6610436378363067</v>
      </c>
      <c r="I29" s="254" t="s">
        <v>420</v>
      </c>
    </row>
    <row r="30" spans="1:9" ht="15.75">
      <c r="A30" s="62" t="s">
        <v>364</v>
      </c>
      <c r="B30" s="47" t="s">
        <v>365</v>
      </c>
      <c r="C30" s="47" t="s">
        <v>366</v>
      </c>
      <c r="D30" s="47" t="s">
        <v>367</v>
      </c>
      <c r="E30" s="47" t="s">
        <v>409</v>
      </c>
      <c r="F30" s="56" t="s">
        <v>116</v>
      </c>
      <c r="G30" s="56">
        <v>2.8092019735619482</v>
      </c>
      <c r="H30" s="55">
        <v>2.8393618843576069</v>
      </c>
      <c r="I30" s="254" t="s">
        <v>420</v>
      </c>
    </row>
    <row r="31" spans="1:9" ht="15.75">
      <c r="A31" s="62" t="s">
        <v>368</v>
      </c>
      <c r="B31" s="47" t="s">
        <v>369</v>
      </c>
      <c r="C31" s="47" t="s">
        <v>370</v>
      </c>
      <c r="D31" s="47" t="s">
        <v>371</v>
      </c>
      <c r="E31" s="47" t="s">
        <v>409</v>
      </c>
      <c r="F31" s="56" t="s">
        <v>116</v>
      </c>
      <c r="G31" s="56">
        <v>0</v>
      </c>
      <c r="H31" s="55">
        <v>0</v>
      </c>
      <c r="I31" s="254" t="s">
        <v>421</v>
      </c>
    </row>
    <row r="32" spans="1:9" ht="15.75">
      <c r="A32" s="67" t="s">
        <v>372</v>
      </c>
      <c r="B32" s="59" t="s">
        <v>373</v>
      </c>
      <c r="C32" s="59" t="s">
        <v>374</v>
      </c>
      <c r="D32" s="59" t="s">
        <v>301</v>
      </c>
      <c r="E32" s="59" t="s">
        <v>409</v>
      </c>
      <c r="F32" s="60">
        <v>0</v>
      </c>
      <c r="G32" s="60">
        <v>13.863825485650448</v>
      </c>
      <c r="H32" s="60">
        <v>12.826829252229775</v>
      </c>
      <c r="I32" s="256" t="s">
        <v>116</v>
      </c>
    </row>
    <row r="33" spans="1:9" ht="15.75">
      <c r="A33" s="68" t="s">
        <v>375</v>
      </c>
      <c r="B33" s="49" t="s">
        <v>78</v>
      </c>
      <c r="C33" s="49" t="s">
        <v>376</v>
      </c>
      <c r="D33" s="49" t="s">
        <v>377</v>
      </c>
      <c r="E33" s="49" t="s">
        <v>409</v>
      </c>
      <c r="F33" s="66">
        <v>10.915977512381877</v>
      </c>
      <c r="G33" s="66">
        <v>10.555516732879822</v>
      </c>
      <c r="H33" s="66">
        <v>11.344132794538233</v>
      </c>
      <c r="I33" s="258" t="s">
        <v>420</v>
      </c>
    </row>
    <row r="34" spans="1:9" ht="31.5">
      <c r="A34" s="68" t="s">
        <v>107</v>
      </c>
      <c r="B34" s="49" t="s">
        <v>243</v>
      </c>
      <c r="C34" s="49" t="s">
        <v>378</v>
      </c>
      <c r="D34" s="49" t="s">
        <v>379</v>
      </c>
      <c r="E34" s="49" t="s">
        <v>415</v>
      </c>
      <c r="F34" s="66">
        <v>17.849214</v>
      </c>
      <c r="G34" s="66">
        <v>18.760655919999998</v>
      </c>
      <c r="H34" s="66">
        <v>40.5</v>
      </c>
      <c r="I34" s="258" t="s">
        <v>422</v>
      </c>
    </row>
    <row r="35" spans="1:9" ht="15.75">
      <c r="A35" s="69" t="s">
        <v>380</v>
      </c>
      <c r="B35" s="49" t="s">
        <v>381</v>
      </c>
      <c r="C35" s="49" t="s">
        <v>370</v>
      </c>
      <c r="D35" s="49" t="s">
        <v>371</v>
      </c>
      <c r="E35" s="49" t="s">
        <v>409</v>
      </c>
      <c r="F35" s="56" t="s">
        <v>116</v>
      </c>
      <c r="G35" s="56" t="s">
        <v>116</v>
      </c>
      <c r="H35" s="56">
        <v>3</v>
      </c>
      <c r="I35" s="258" t="s">
        <v>423</v>
      </c>
    </row>
    <row r="36" spans="1:9" ht="15.75">
      <c r="A36" s="68" t="s">
        <v>382</v>
      </c>
      <c r="B36" s="49" t="s">
        <v>77</v>
      </c>
      <c r="C36" s="49" t="s">
        <v>383</v>
      </c>
      <c r="D36" s="49" t="s">
        <v>384</v>
      </c>
      <c r="E36" s="49" t="s">
        <v>409</v>
      </c>
      <c r="F36" s="66">
        <v>15.997326508799999</v>
      </c>
      <c r="G36" s="66">
        <v>15.699016829576131</v>
      </c>
      <c r="H36" s="66">
        <v>-0.50135206765659746</v>
      </c>
      <c r="I36" s="258" t="s">
        <v>412</v>
      </c>
    </row>
    <row r="37" spans="1:9" ht="15.75">
      <c r="A37" s="68" t="s">
        <v>385</v>
      </c>
      <c r="B37" s="49" t="s">
        <v>386</v>
      </c>
      <c r="C37" s="49" t="s">
        <v>387</v>
      </c>
      <c r="D37" s="49" t="s">
        <v>301</v>
      </c>
      <c r="E37" s="49" t="s">
        <v>415</v>
      </c>
      <c r="F37" s="66">
        <v>1.9849141507976036</v>
      </c>
      <c r="G37" s="66">
        <v>0.79100000000000004</v>
      </c>
      <c r="H37" s="66">
        <v>0</v>
      </c>
      <c r="I37" s="258" t="s">
        <v>412</v>
      </c>
    </row>
    <row r="38" spans="1:9" ht="15.75">
      <c r="A38" s="68" t="s">
        <v>388</v>
      </c>
      <c r="B38" s="49" t="s">
        <v>389</v>
      </c>
      <c r="C38" s="49" t="s">
        <v>390</v>
      </c>
      <c r="D38" s="49" t="s">
        <v>301</v>
      </c>
      <c r="E38" s="49" t="s">
        <v>415</v>
      </c>
      <c r="F38" s="66">
        <v>-0.28187454000000001</v>
      </c>
      <c r="G38" s="66">
        <v>0.10154699999999994</v>
      </c>
      <c r="H38" s="66">
        <v>0</v>
      </c>
      <c r="I38" s="258" t="s">
        <v>412</v>
      </c>
    </row>
    <row r="39" spans="1:9" ht="15.75">
      <c r="A39" s="70" t="s">
        <v>391</v>
      </c>
      <c r="B39" s="49" t="s">
        <v>392</v>
      </c>
      <c r="C39" s="49" t="s">
        <v>393</v>
      </c>
      <c r="D39" s="49" t="s">
        <v>301</v>
      </c>
      <c r="E39" s="49" t="s">
        <v>409</v>
      </c>
      <c r="F39" s="66" t="s">
        <v>116</v>
      </c>
      <c r="G39" s="56">
        <v>56.423778228050232</v>
      </c>
      <c r="H39" s="66">
        <v>105.29945868247358</v>
      </c>
      <c r="I39" s="258" t="s">
        <v>424</v>
      </c>
    </row>
    <row r="40" spans="1:9" ht="15.75">
      <c r="A40" s="71" t="s">
        <v>394</v>
      </c>
      <c r="B40" s="72" t="s">
        <v>395</v>
      </c>
      <c r="C40" s="59" t="s">
        <v>396</v>
      </c>
      <c r="D40" s="73"/>
      <c r="E40" s="59" t="s">
        <v>409</v>
      </c>
      <c r="F40" s="60">
        <v>2524.2607295101257</v>
      </c>
      <c r="G40" s="60">
        <v>2681.6430789900505</v>
      </c>
      <c r="H40" s="60">
        <v>2867.3451294262336</v>
      </c>
      <c r="I40" s="256" t="s">
        <v>116</v>
      </c>
    </row>
    <row r="41" spans="1:9" ht="15.75">
      <c r="A41" s="74" t="s">
        <v>397</v>
      </c>
      <c r="B41" s="65" t="s">
        <v>339</v>
      </c>
      <c r="C41" s="59" t="s">
        <v>116</v>
      </c>
      <c r="D41" s="58"/>
      <c r="E41" s="65" t="s">
        <v>415</v>
      </c>
      <c r="F41" s="56">
        <v>0</v>
      </c>
      <c r="G41" s="56">
        <v>0</v>
      </c>
      <c r="H41" s="56">
        <v>0</v>
      </c>
      <c r="I41" s="257" t="s">
        <v>116</v>
      </c>
    </row>
    <row r="42" spans="1:9" ht="15.75">
      <c r="A42" s="75" t="s">
        <v>398</v>
      </c>
      <c r="B42" s="76" t="s">
        <v>399</v>
      </c>
      <c r="C42" s="77" t="s">
        <v>116</v>
      </c>
      <c r="D42" s="77"/>
      <c r="E42" s="47" t="s">
        <v>409</v>
      </c>
      <c r="F42" s="55">
        <v>46.954162359999998</v>
      </c>
      <c r="G42" s="55">
        <v>44.955204119999998</v>
      </c>
      <c r="H42" s="55">
        <v>44.955204119999998</v>
      </c>
      <c r="I42" s="254" t="s">
        <v>412</v>
      </c>
    </row>
    <row r="43" spans="1:9" ht="15.75">
      <c r="A43" s="78" t="s">
        <v>400</v>
      </c>
      <c r="B43" s="59" t="s">
        <v>401</v>
      </c>
      <c r="C43" s="58" t="s">
        <v>116</v>
      </c>
      <c r="D43" s="58"/>
      <c r="E43" s="59" t="s">
        <v>415</v>
      </c>
      <c r="F43" s="60">
        <v>2477.3065671501258</v>
      </c>
      <c r="G43" s="60">
        <v>2636.6878748700506</v>
      </c>
      <c r="H43" s="60">
        <v>2822.3899253062336</v>
      </c>
      <c r="I43" s="256" t="s">
        <v>116</v>
      </c>
    </row>
    <row r="44" spans="1:9" ht="15.75">
      <c r="A44" s="58" t="s">
        <v>402</v>
      </c>
      <c r="B44" s="59" t="s">
        <v>116</v>
      </c>
      <c r="C44" s="59" t="s">
        <v>116</v>
      </c>
      <c r="D44" s="59"/>
      <c r="E44" s="59" t="s">
        <v>415</v>
      </c>
      <c r="F44" s="79">
        <v>0</v>
      </c>
      <c r="G44" s="79">
        <v>6.2347897600287805E-2</v>
      </c>
      <c r="H44" s="79">
        <v>6.9249353835008298E-2</v>
      </c>
      <c r="I44" s="259" t="s">
        <v>116</v>
      </c>
    </row>
    <row r="45" spans="1:9" ht="15.75">
      <c r="A45" s="58" t="s">
        <v>403</v>
      </c>
      <c r="B45" s="59" t="s">
        <v>116</v>
      </c>
      <c r="C45" s="59" t="s">
        <v>116</v>
      </c>
      <c r="D45" s="59"/>
      <c r="E45" s="59" t="s">
        <v>415</v>
      </c>
      <c r="F45" s="79">
        <v>0</v>
      </c>
      <c r="G45" s="79">
        <v>6.4336529775269602E-2</v>
      </c>
      <c r="H45" s="79">
        <v>7.0430046804586421E-2</v>
      </c>
      <c r="I45" s="259" t="s">
        <v>116</v>
      </c>
    </row>
    <row r="46" spans="1:9">
      <c r="A46" s="32"/>
      <c r="B46" s="32"/>
      <c r="C46" s="32"/>
      <c r="D46" s="32"/>
      <c r="E46" s="32"/>
      <c r="F46" s="32"/>
      <c r="G46" s="32"/>
      <c r="H46" s="32"/>
    </row>
    <row r="47" spans="1:9">
      <c r="A47" s="1" t="s">
        <v>123</v>
      </c>
    </row>
    <row r="48" spans="1:9">
      <c r="A48" t="s">
        <v>124</v>
      </c>
    </row>
    <row r="49" spans="1:8">
      <c r="A49" t="s">
        <v>125</v>
      </c>
    </row>
    <row r="50" spans="1:8">
      <c r="A50" t="s">
        <v>126</v>
      </c>
      <c r="F50" s="3"/>
      <c r="G50" s="3"/>
      <c r="H50" s="3"/>
    </row>
    <row r="51" spans="1:8">
      <c r="A51" t="s">
        <v>127</v>
      </c>
    </row>
    <row r="52" spans="1:8">
      <c r="A52" t="s">
        <v>128</v>
      </c>
    </row>
  </sheetData>
  <mergeCells count="3">
    <mergeCell ref="A4:D4"/>
    <mergeCell ref="F4:H4"/>
    <mergeCell ref="I5:I6"/>
  </mergeCells>
  <conditionalFormatting sqref="F8:H8 A7:A16 C7:C16 G11:H11 F36:H41 F12:H33 I23:I25 F35:I35 F42:I45">
    <cfRule type="cellIs" dxfId="18" priority="4" operator="lessThan">
      <formula>0</formula>
    </cfRule>
  </conditionalFormatting>
  <conditionalFormatting sqref="F34:H34">
    <cfRule type="cellIs" dxfId="17" priority="3" operator="lessThan">
      <formula>0</formula>
    </cfRule>
  </conditionalFormatting>
  <conditionalFormatting sqref="I8 I36:I41 I11:I22 I26:I33">
    <cfRule type="cellIs" dxfId="16" priority="2" operator="lessThan">
      <formula>0</formula>
    </cfRule>
  </conditionalFormatting>
  <conditionalFormatting sqref="I34">
    <cfRule type="cellIs" dxfId="15" priority="1" operator="lessThan">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I56"/>
  <sheetViews>
    <sheetView zoomScale="75" zoomScaleNormal="75" workbookViewId="0">
      <pane ySplit="3" topLeftCell="A4" activePane="bottomLeft" state="frozen"/>
      <selection activeCell="A3" sqref="A3:L46"/>
      <selection pane="bottomLeft" activeCell="A2" sqref="A2"/>
    </sheetView>
  </sheetViews>
  <sheetFormatPr defaultRowHeight="15"/>
  <cols>
    <col min="1" max="1" width="68.28515625" bestFit="1" customWidth="1"/>
    <col min="2" max="2" width="4.28515625" bestFit="1" customWidth="1"/>
    <col min="3" max="3" width="12.28515625" bestFit="1" customWidth="1"/>
    <col min="4" max="4" width="10.5703125" bestFit="1" customWidth="1"/>
    <col min="5" max="5" width="11.28515625" bestFit="1" customWidth="1"/>
    <col min="6" max="8" width="12.7109375" bestFit="1" customWidth="1"/>
    <col min="9" max="9" width="51.42578125" style="248" bestFit="1" customWidth="1"/>
  </cols>
  <sheetData>
    <row r="2" spans="1:9">
      <c r="A2" s="197" t="s">
        <v>288</v>
      </c>
      <c r="B2" s="32"/>
      <c r="C2" s="32"/>
      <c r="D2" s="32"/>
      <c r="E2" s="32"/>
      <c r="F2" s="32"/>
      <c r="G2" s="32"/>
      <c r="H2" s="32"/>
    </row>
    <row r="3" spans="1:9">
      <c r="A3" s="32"/>
      <c r="B3" s="32"/>
      <c r="C3" s="32"/>
      <c r="D3" s="32"/>
      <c r="E3" s="32"/>
      <c r="F3" s="32"/>
      <c r="G3" s="32"/>
      <c r="H3" s="32"/>
    </row>
    <row r="4" spans="1:9" ht="26.25">
      <c r="A4" s="473" t="s">
        <v>425</v>
      </c>
      <c r="B4" s="473"/>
      <c r="C4" s="473"/>
      <c r="D4" s="473"/>
      <c r="E4" s="33" t="s">
        <v>404</v>
      </c>
      <c r="F4" s="474">
        <v>42101</v>
      </c>
      <c r="G4" s="475"/>
      <c r="H4" s="476"/>
      <c r="I4" s="249" t="s">
        <v>116</v>
      </c>
    </row>
    <row r="5" spans="1:9" ht="31.5">
      <c r="A5" s="35" t="s">
        <v>117</v>
      </c>
      <c r="B5" s="35" t="s">
        <v>116</v>
      </c>
      <c r="C5" s="36" t="s">
        <v>296</v>
      </c>
      <c r="D5" s="36" t="s">
        <v>297</v>
      </c>
      <c r="E5" s="35" t="s">
        <v>405</v>
      </c>
      <c r="F5" s="179" t="s">
        <v>118</v>
      </c>
      <c r="G5" s="179" t="s">
        <v>119</v>
      </c>
      <c r="H5" s="179" t="s">
        <v>120</v>
      </c>
      <c r="I5" s="477" t="s">
        <v>121</v>
      </c>
    </row>
    <row r="6" spans="1:9" ht="15.75">
      <c r="A6" s="35" t="s">
        <v>122</v>
      </c>
      <c r="B6" s="36" t="s">
        <v>116</v>
      </c>
      <c r="C6" s="36" t="s">
        <v>116</v>
      </c>
      <c r="D6" s="36" t="s">
        <v>116</v>
      </c>
      <c r="E6" s="36" t="s">
        <v>116</v>
      </c>
      <c r="F6" s="37" t="s">
        <v>42</v>
      </c>
      <c r="G6" s="38" t="s">
        <v>43</v>
      </c>
      <c r="H6" s="38" t="s">
        <v>115</v>
      </c>
      <c r="I6" s="478"/>
    </row>
    <row r="7" spans="1:9" ht="15.75">
      <c r="A7" s="80" t="s">
        <v>298</v>
      </c>
      <c r="B7" s="59" t="s">
        <v>116</v>
      </c>
      <c r="C7" s="81" t="s">
        <v>116</v>
      </c>
      <c r="D7" s="59" t="s">
        <v>116</v>
      </c>
      <c r="E7" s="59" t="s">
        <v>116</v>
      </c>
      <c r="F7" s="82" t="s">
        <v>116</v>
      </c>
      <c r="G7" s="82" t="s">
        <v>116</v>
      </c>
      <c r="H7" s="82">
        <v>0</v>
      </c>
      <c r="I7" s="260" t="s">
        <v>406</v>
      </c>
    </row>
    <row r="8" spans="1:9" ht="15.75">
      <c r="A8" s="83" t="s">
        <v>299</v>
      </c>
      <c r="B8" s="65" t="s">
        <v>116</v>
      </c>
      <c r="C8" s="84" t="s">
        <v>300</v>
      </c>
      <c r="D8" s="65" t="s">
        <v>116</v>
      </c>
      <c r="E8" s="65" t="s">
        <v>116</v>
      </c>
      <c r="F8" s="85" t="s">
        <v>116</v>
      </c>
      <c r="G8" s="85" t="s">
        <v>116</v>
      </c>
      <c r="H8" s="85">
        <v>0</v>
      </c>
      <c r="I8" s="261" t="s">
        <v>407</v>
      </c>
    </row>
    <row r="9" spans="1:9" ht="15.75">
      <c r="A9" s="80" t="s">
        <v>302</v>
      </c>
      <c r="B9" s="59" t="s">
        <v>116</v>
      </c>
      <c r="C9" s="86" t="s">
        <v>303</v>
      </c>
      <c r="D9" s="59" t="s">
        <v>116</v>
      </c>
      <c r="E9" s="59" t="s">
        <v>116</v>
      </c>
      <c r="F9" s="87">
        <v>5.0000000000000001E-3</v>
      </c>
      <c r="G9" s="87">
        <v>5.0000000000000001E-3</v>
      </c>
      <c r="H9" s="87">
        <v>5.0000000000000001E-3</v>
      </c>
      <c r="I9" s="262" t="s">
        <v>439</v>
      </c>
    </row>
    <row r="10" spans="1:9" ht="15.75">
      <c r="A10" s="46" t="s">
        <v>304</v>
      </c>
      <c r="B10" s="49" t="s">
        <v>305</v>
      </c>
      <c r="C10" s="48" t="s">
        <v>306</v>
      </c>
      <c r="D10" s="49" t="s">
        <v>301</v>
      </c>
      <c r="E10" s="49" t="s">
        <v>409</v>
      </c>
      <c r="F10" s="88">
        <v>236.95</v>
      </c>
      <c r="G10" s="88">
        <v>258.63299999999998</v>
      </c>
      <c r="H10" s="88">
        <v>244.7</v>
      </c>
      <c r="I10" s="253" t="s">
        <v>410</v>
      </c>
    </row>
    <row r="11" spans="1:9" ht="15.75">
      <c r="A11" s="46" t="s">
        <v>307</v>
      </c>
      <c r="B11" s="49" t="s">
        <v>308</v>
      </c>
      <c r="C11" s="48" t="s">
        <v>309</v>
      </c>
      <c r="D11" s="49" t="s">
        <v>301</v>
      </c>
      <c r="E11" s="49" t="s">
        <v>409</v>
      </c>
      <c r="F11" s="54">
        <v>6.2</v>
      </c>
      <c r="G11" s="55">
        <v>-20.3</v>
      </c>
      <c r="H11" s="55">
        <v>-20.2</v>
      </c>
      <c r="I11" s="254" t="s">
        <v>411</v>
      </c>
    </row>
    <row r="12" spans="1:9" ht="15.75">
      <c r="A12" s="46" t="s">
        <v>310</v>
      </c>
      <c r="B12" s="49" t="s">
        <v>311</v>
      </c>
      <c r="C12" s="48" t="s">
        <v>312</v>
      </c>
      <c r="D12" s="49" t="s">
        <v>301</v>
      </c>
      <c r="E12" s="49" t="s">
        <v>409</v>
      </c>
      <c r="F12" s="56">
        <v>-0.1</v>
      </c>
      <c r="G12" s="55">
        <v>0.9</v>
      </c>
      <c r="H12" s="55">
        <v>-3.7</v>
      </c>
      <c r="I12" s="254" t="s">
        <v>412</v>
      </c>
    </row>
    <row r="13" spans="1:9" ht="15.75">
      <c r="A13" s="83" t="s">
        <v>319</v>
      </c>
      <c r="B13" s="65" t="s">
        <v>320</v>
      </c>
      <c r="C13" s="84" t="s">
        <v>321</v>
      </c>
      <c r="D13" s="65" t="s">
        <v>301</v>
      </c>
      <c r="E13" s="65" t="s">
        <v>409</v>
      </c>
      <c r="F13" s="89">
        <v>1.2051000000000001</v>
      </c>
      <c r="G13" s="89">
        <v>1.2265999999999999</v>
      </c>
      <c r="H13" s="89">
        <v>1.2412118626222386</v>
      </c>
      <c r="I13" s="263" t="s">
        <v>440</v>
      </c>
    </row>
    <row r="14" spans="1:9" ht="15.75">
      <c r="A14" s="58" t="s">
        <v>322</v>
      </c>
      <c r="B14" s="59" t="s">
        <v>323</v>
      </c>
      <c r="C14" s="59" t="s">
        <v>324</v>
      </c>
      <c r="D14" s="59" t="s">
        <v>301</v>
      </c>
      <c r="E14" s="59" t="s">
        <v>409</v>
      </c>
      <c r="F14" s="60">
        <v>292.89955500000002</v>
      </c>
      <c r="G14" s="60">
        <v>293.44319779999995</v>
      </c>
      <c r="H14" s="60">
        <v>274.05957926699028</v>
      </c>
      <c r="I14" s="256" t="s">
        <v>116</v>
      </c>
    </row>
    <row r="15" spans="1:9" ht="15.75">
      <c r="A15" s="62" t="s">
        <v>325</v>
      </c>
      <c r="B15" s="47" t="s">
        <v>326</v>
      </c>
      <c r="C15" s="47" t="s">
        <v>327</v>
      </c>
      <c r="D15" s="47" t="s">
        <v>328</v>
      </c>
      <c r="E15" s="47" t="s">
        <v>409</v>
      </c>
      <c r="F15" s="56" t="s">
        <v>116</v>
      </c>
      <c r="G15" s="56">
        <v>-19.069408906882586</v>
      </c>
      <c r="H15" s="55">
        <v>-4.2790348629145578</v>
      </c>
      <c r="I15" s="254" t="s">
        <v>412</v>
      </c>
    </row>
    <row r="16" spans="1:9" ht="15.75">
      <c r="A16" s="62" t="s">
        <v>329</v>
      </c>
      <c r="B16" s="47" t="s">
        <v>330</v>
      </c>
      <c r="C16" s="47" t="s">
        <v>331</v>
      </c>
      <c r="D16" s="47" t="s">
        <v>328</v>
      </c>
      <c r="E16" s="47" t="s">
        <v>409</v>
      </c>
      <c r="F16" s="56">
        <v>0</v>
      </c>
      <c r="G16" s="55">
        <v>0</v>
      </c>
      <c r="H16" s="55">
        <v>0</v>
      </c>
      <c r="I16" s="254" t="s">
        <v>412</v>
      </c>
    </row>
    <row r="17" spans="1:9" ht="15.75">
      <c r="A17" s="67" t="s">
        <v>426</v>
      </c>
      <c r="B17" s="59" t="s">
        <v>354</v>
      </c>
      <c r="C17" s="59" t="s">
        <v>355</v>
      </c>
      <c r="D17" s="59" t="s">
        <v>328</v>
      </c>
      <c r="E17" s="59" t="s">
        <v>409</v>
      </c>
      <c r="F17" s="60">
        <v>0</v>
      </c>
      <c r="G17" s="60">
        <v>-19.069408906882586</v>
      </c>
      <c r="H17" s="60">
        <v>-4.2790348629145578</v>
      </c>
      <c r="I17" s="256" t="s">
        <v>116</v>
      </c>
    </row>
    <row r="18" spans="1:9" ht="15.75">
      <c r="A18" s="62" t="s">
        <v>356</v>
      </c>
      <c r="B18" s="47" t="s">
        <v>357</v>
      </c>
      <c r="C18" s="47" t="s">
        <v>358</v>
      </c>
      <c r="D18" s="47" t="s">
        <v>359</v>
      </c>
      <c r="E18" s="47" t="s">
        <v>409</v>
      </c>
      <c r="F18" s="55" t="s">
        <v>116</v>
      </c>
      <c r="G18" s="56">
        <v>2.5823157894736837</v>
      </c>
      <c r="H18" s="55">
        <v>1.1655483489683749</v>
      </c>
      <c r="I18" s="254" t="s">
        <v>420</v>
      </c>
    </row>
    <row r="19" spans="1:9" ht="15.75">
      <c r="A19" s="62" t="s">
        <v>360</v>
      </c>
      <c r="B19" s="47" t="s">
        <v>361</v>
      </c>
      <c r="C19" s="47" t="s">
        <v>362</v>
      </c>
      <c r="D19" s="47" t="s">
        <v>363</v>
      </c>
      <c r="E19" s="47" t="s">
        <v>409</v>
      </c>
      <c r="F19" s="56" t="s">
        <v>116</v>
      </c>
      <c r="G19" s="56">
        <v>1.8870769230769229</v>
      </c>
      <c r="H19" s="55">
        <v>0.58277417448418745</v>
      </c>
      <c r="I19" s="254" t="s">
        <v>420</v>
      </c>
    </row>
    <row r="20" spans="1:9" ht="15.75">
      <c r="A20" s="62" t="s">
        <v>364</v>
      </c>
      <c r="B20" s="47" t="s">
        <v>365</v>
      </c>
      <c r="C20" s="47" t="s">
        <v>366</v>
      </c>
      <c r="D20" s="47" t="s">
        <v>367</v>
      </c>
      <c r="E20" s="47" t="s">
        <v>409</v>
      </c>
      <c r="F20" s="56" t="s">
        <v>116</v>
      </c>
      <c r="G20" s="56">
        <v>-0.19863967611336031</v>
      </c>
      <c r="H20" s="55">
        <v>0</v>
      </c>
      <c r="I20" s="254" t="s">
        <v>420</v>
      </c>
    </row>
    <row r="21" spans="1:9" ht="15.75">
      <c r="A21" s="62" t="s">
        <v>368</v>
      </c>
      <c r="B21" s="47" t="s">
        <v>369</v>
      </c>
      <c r="C21" s="47" t="s">
        <v>370</v>
      </c>
      <c r="D21" s="47" t="s">
        <v>371</v>
      </c>
      <c r="E21" s="47" t="s">
        <v>409</v>
      </c>
      <c r="F21" s="56" t="s">
        <v>116</v>
      </c>
      <c r="G21" s="56">
        <v>0</v>
      </c>
      <c r="H21" s="55">
        <v>0</v>
      </c>
      <c r="I21" s="254" t="s">
        <v>421</v>
      </c>
    </row>
    <row r="22" spans="1:9" ht="15.75">
      <c r="A22" s="62" t="s">
        <v>427</v>
      </c>
      <c r="B22" s="47" t="s">
        <v>428</v>
      </c>
      <c r="C22" s="90" t="s">
        <v>429</v>
      </c>
      <c r="D22" s="47" t="s">
        <v>430</v>
      </c>
      <c r="E22" s="47" t="s">
        <v>441</v>
      </c>
      <c r="F22" s="56" t="s">
        <v>116</v>
      </c>
      <c r="G22" s="56">
        <v>0</v>
      </c>
      <c r="H22" s="55">
        <v>0</v>
      </c>
      <c r="I22" s="254" t="s">
        <v>420</v>
      </c>
    </row>
    <row r="23" spans="1:9" ht="15.75">
      <c r="A23" s="67" t="s">
        <v>431</v>
      </c>
      <c r="B23" s="59" t="s">
        <v>373</v>
      </c>
      <c r="C23" s="59" t="s">
        <v>374</v>
      </c>
      <c r="D23" s="59" t="s">
        <v>301</v>
      </c>
      <c r="E23" s="59" t="s">
        <v>409</v>
      </c>
      <c r="F23" s="60">
        <v>0</v>
      </c>
      <c r="G23" s="60">
        <v>4.2707530364372461</v>
      </c>
      <c r="H23" s="60">
        <v>1.7483225234525623</v>
      </c>
      <c r="I23" s="256" t="s">
        <v>116</v>
      </c>
    </row>
    <row r="24" spans="1:9" ht="15.75">
      <c r="A24" s="68" t="s">
        <v>375</v>
      </c>
      <c r="B24" s="49" t="s">
        <v>78</v>
      </c>
      <c r="C24" s="49" t="s">
        <v>376</v>
      </c>
      <c r="D24" s="49" t="s">
        <v>377</v>
      </c>
      <c r="E24" s="49" t="s">
        <v>409</v>
      </c>
      <c r="F24" s="66">
        <v>1</v>
      </c>
      <c r="G24" s="66">
        <v>1.1918380566801616</v>
      </c>
      <c r="H24" s="66">
        <v>0.7770322326455833</v>
      </c>
      <c r="I24" s="258" t="s">
        <v>420</v>
      </c>
    </row>
    <row r="25" spans="1:9" ht="15.75">
      <c r="A25" s="68" t="s">
        <v>382</v>
      </c>
      <c r="B25" s="49" t="s">
        <v>77</v>
      </c>
      <c r="C25" s="49" t="s">
        <v>383</v>
      </c>
      <c r="D25" s="49" t="s">
        <v>384</v>
      </c>
      <c r="E25" s="49" t="s">
        <v>409</v>
      </c>
      <c r="F25" s="66">
        <v>29.200000000000003</v>
      </c>
      <c r="G25" s="66">
        <v>18</v>
      </c>
      <c r="H25" s="66">
        <v>30.633999586774674</v>
      </c>
      <c r="I25" s="258" t="s">
        <v>412</v>
      </c>
    </row>
    <row r="26" spans="1:9" ht="15.75">
      <c r="A26" s="70" t="s">
        <v>391</v>
      </c>
      <c r="B26" s="49" t="s">
        <v>392</v>
      </c>
      <c r="C26" s="49" t="s">
        <v>393</v>
      </c>
      <c r="D26" s="49" t="s">
        <v>301</v>
      </c>
      <c r="E26" s="49" t="s">
        <v>409</v>
      </c>
      <c r="F26" s="66" t="s">
        <v>116</v>
      </c>
      <c r="G26" s="56">
        <v>8.6408259109311718</v>
      </c>
      <c r="H26" s="66">
        <v>0.19425805816139582</v>
      </c>
      <c r="I26" s="258" t="s">
        <v>424</v>
      </c>
    </row>
    <row r="27" spans="1:9" ht="15.75">
      <c r="A27" s="71" t="s">
        <v>432</v>
      </c>
      <c r="B27" s="59" t="s">
        <v>395</v>
      </c>
      <c r="C27" s="59" t="s">
        <v>396</v>
      </c>
      <c r="D27" s="73" t="s">
        <v>116</v>
      </c>
      <c r="E27" s="59" t="s">
        <v>409</v>
      </c>
      <c r="F27" s="60">
        <v>323.09955500000001</v>
      </c>
      <c r="G27" s="60">
        <v>306.47720589716602</v>
      </c>
      <c r="H27" s="60">
        <v>303.13415680510991</v>
      </c>
      <c r="I27" s="256" t="s">
        <v>116</v>
      </c>
    </row>
    <row r="28" spans="1:9" ht="15.75">
      <c r="A28" s="91" t="s">
        <v>433</v>
      </c>
      <c r="B28" s="49" t="s">
        <v>399</v>
      </c>
      <c r="C28" s="49" t="s">
        <v>434</v>
      </c>
      <c r="D28" s="69" t="s">
        <v>116</v>
      </c>
      <c r="E28" s="49" t="s">
        <v>441</v>
      </c>
      <c r="F28" s="66">
        <v>7.6999999999999993</v>
      </c>
      <c r="G28" s="66">
        <v>8</v>
      </c>
      <c r="H28" s="66">
        <v>9.7250792338967216</v>
      </c>
      <c r="I28" s="258" t="s">
        <v>442</v>
      </c>
    </row>
    <row r="29" spans="1:9" ht="15.75">
      <c r="A29" s="75" t="s">
        <v>435</v>
      </c>
      <c r="B29" s="76" t="s">
        <v>436</v>
      </c>
      <c r="C29" s="76" t="s">
        <v>437</v>
      </c>
      <c r="D29" s="76" t="s">
        <v>116</v>
      </c>
      <c r="E29" s="47" t="s">
        <v>441</v>
      </c>
      <c r="F29" s="55">
        <v>18.5</v>
      </c>
      <c r="G29" s="55">
        <v>18.8</v>
      </c>
      <c r="H29" s="55">
        <v>18.648773583493998</v>
      </c>
      <c r="I29" s="254" t="s">
        <v>443</v>
      </c>
    </row>
    <row r="30" spans="1:9" ht="15.75">
      <c r="A30" s="78" t="s">
        <v>438</v>
      </c>
      <c r="B30" s="59" t="s">
        <v>401</v>
      </c>
      <c r="C30" s="59" t="s">
        <v>343</v>
      </c>
      <c r="D30" s="58" t="s">
        <v>116</v>
      </c>
      <c r="E30" s="59" t="s">
        <v>415</v>
      </c>
      <c r="F30" s="60">
        <v>312.299555</v>
      </c>
      <c r="G30" s="60">
        <v>295.677205897166</v>
      </c>
      <c r="H30" s="60">
        <v>294.21046245551264</v>
      </c>
      <c r="I30" s="256" t="s">
        <v>444</v>
      </c>
    </row>
    <row r="31" spans="1:9" ht="15.75">
      <c r="A31" s="58" t="s">
        <v>403</v>
      </c>
      <c r="B31" s="59" t="s">
        <v>116</v>
      </c>
      <c r="C31" s="59" t="s">
        <v>116</v>
      </c>
      <c r="D31" s="59" t="s">
        <v>116</v>
      </c>
      <c r="E31" s="59" t="s">
        <v>409</v>
      </c>
      <c r="F31" s="79">
        <v>0</v>
      </c>
      <c r="G31" s="79">
        <v>-5.3225657343104471E-2</v>
      </c>
      <c r="H31" s="79">
        <v>-4.9606239926505147E-3</v>
      </c>
      <c r="I31" s="259" t="s">
        <v>116</v>
      </c>
    </row>
    <row r="32" spans="1:9">
      <c r="A32" s="32" t="s">
        <v>116</v>
      </c>
      <c r="B32" s="32"/>
      <c r="C32" s="32"/>
      <c r="D32" s="32"/>
      <c r="E32" s="32"/>
      <c r="F32" s="32"/>
      <c r="G32" s="32"/>
      <c r="H32" s="32"/>
    </row>
    <row r="33" spans="1:8">
      <c r="A33" s="1" t="s">
        <v>123</v>
      </c>
    </row>
    <row r="34" spans="1:8">
      <c r="A34" t="s">
        <v>124</v>
      </c>
    </row>
    <row r="35" spans="1:8">
      <c r="A35" t="s">
        <v>125</v>
      </c>
    </row>
    <row r="36" spans="1:8">
      <c r="A36" t="s">
        <v>126</v>
      </c>
      <c r="F36" s="3"/>
      <c r="G36" s="3"/>
      <c r="H36" s="3"/>
    </row>
    <row r="37" spans="1:8">
      <c r="A37" t="s">
        <v>129</v>
      </c>
    </row>
    <row r="39" spans="1:8">
      <c r="A39" s="4" t="s">
        <v>130</v>
      </c>
    </row>
    <row r="40" spans="1:8">
      <c r="A40" s="479" t="s">
        <v>131</v>
      </c>
      <c r="B40" s="479"/>
      <c r="C40" s="479"/>
      <c r="D40" s="479"/>
      <c r="E40" s="479"/>
      <c r="F40" s="479"/>
      <c r="G40" s="479"/>
      <c r="H40" s="479"/>
    </row>
    <row r="42" spans="1:8">
      <c r="A42" s="479" t="s">
        <v>132</v>
      </c>
      <c r="B42" s="480"/>
      <c r="C42" s="480"/>
      <c r="D42" s="480"/>
      <c r="E42" s="480"/>
      <c r="F42" s="480"/>
      <c r="G42" s="480"/>
      <c r="H42" s="480"/>
    </row>
    <row r="43" spans="1:8">
      <c r="A43" s="6" t="s">
        <v>133</v>
      </c>
      <c r="B43" s="180"/>
      <c r="C43" s="180"/>
      <c r="D43" s="180"/>
      <c r="E43" s="180"/>
      <c r="F43" s="180"/>
      <c r="G43" s="180"/>
      <c r="H43" s="180"/>
    </row>
    <row r="44" spans="1:8">
      <c r="A44" s="180"/>
      <c r="B44" s="180"/>
      <c r="C44" s="180"/>
      <c r="D44" s="180"/>
      <c r="E44" s="180"/>
      <c r="F44" s="180"/>
      <c r="G44" s="180"/>
      <c r="H44" s="180"/>
    </row>
    <row r="45" spans="1:8">
      <c r="A45" s="480" t="s">
        <v>134</v>
      </c>
      <c r="B45" s="480"/>
      <c r="C45" s="480"/>
      <c r="D45" s="480"/>
      <c r="E45" s="480"/>
      <c r="F45" s="480"/>
      <c r="G45" s="480"/>
      <c r="H45" s="480"/>
    </row>
    <row r="46" spans="1:8">
      <c r="A46" s="6" t="s">
        <v>135</v>
      </c>
      <c r="B46" s="180"/>
      <c r="C46" s="180"/>
      <c r="D46" s="180"/>
      <c r="E46" s="180"/>
      <c r="F46" s="180"/>
      <c r="G46" s="180"/>
      <c r="H46" s="180"/>
    </row>
    <row r="47" spans="1:8">
      <c r="A47" s="180"/>
      <c r="B47" s="180"/>
      <c r="C47" s="180"/>
      <c r="D47" s="180"/>
      <c r="E47" s="180"/>
      <c r="F47" s="180"/>
      <c r="G47" s="180"/>
      <c r="H47" s="180"/>
    </row>
    <row r="48" spans="1:8">
      <c r="A48" s="479" t="s">
        <v>136</v>
      </c>
      <c r="B48" s="480"/>
      <c r="C48" s="480"/>
      <c r="D48" s="480"/>
      <c r="E48" s="480"/>
      <c r="F48" s="480"/>
      <c r="G48" s="480"/>
      <c r="H48" s="480"/>
    </row>
    <row r="50" spans="1:8">
      <c r="A50" s="479" t="s">
        <v>137</v>
      </c>
      <c r="B50" s="479"/>
      <c r="C50" s="479"/>
      <c r="D50" s="479"/>
      <c r="E50" s="479"/>
      <c r="F50" s="479"/>
      <c r="G50" s="479"/>
      <c r="H50" s="479"/>
    </row>
    <row r="52" spans="1:8">
      <c r="A52" s="5" t="s">
        <v>138</v>
      </c>
    </row>
    <row r="54" spans="1:8">
      <c r="A54" s="4" t="s">
        <v>139</v>
      </c>
    </row>
    <row r="55" spans="1:8">
      <c r="A55" t="s">
        <v>140</v>
      </c>
    </row>
    <row r="56" spans="1:8">
      <c r="A56" t="s">
        <v>157</v>
      </c>
    </row>
  </sheetData>
  <mergeCells count="8">
    <mergeCell ref="I5:I6"/>
    <mergeCell ref="A4:D4"/>
    <mergeCell ref="A50:H50"/>
    <mergeCell ref="A40:H40"/>
    <mergeCell ref="A42:H42"/>
    <mergeCell ref="A45:H45"/>
    <mergeCell ref="A48:H48"/>
    <mergeCell ref="F4:H4"/>
  </mergeCells>
  <conditionalFormatting sqref="A10 H31:I31 F8:I8 F12:G31">
    <cfRule type="cellIs" dxfId="14" priority="4" operator="lessThan">
      <formula>0</formula>
    </cfRule>
  </conditionalFormatting>
  <conditionalFormatting sqref="H30">
    <cfRule type="cellIs" dxfId="13" priority="3" operator="lessThan">
      <formula>0</formula>
    </cfRule>
  </conditionalFormatting>
  <conditionalFormatting sqref="H11:H26">
    <cfRule type="cellIs" dxfId="12" priority="2" operator="lessThan">
      <formula>0</formula>
    </cfRule>
  </conditionalFormatting>
  <conditionalFormatting sqref="I11:I29">
    <cfRule type="cellIs" dxfId="11" priority="1" operator="lessThan">
      <formula>0</formula>
    </cfRule>
  </conditionalFormatting>
  <conditionalFormatting sqref="A9 C9:C13 A11:A13 G11 H27:H29 I30">
    <cfRule type="cellIs" dxfId="10" priority="6" operator="lessThan">
      <formula>0</formula>
    </cfRule>
  </conditionalFormatting>
  <conditionalFormatting sqref="A7:A8 C7:C8">
    <cfRule type="cellIs" dxfId="9" priority="5"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J57"/>
  <sheetViews>
    <sheetView zoomScale="75" zoomScaleNormal="75" workbookViewId="0">
      <pane ySplit="3" topLeftCell="A4" activePane="bottomLeft" state="frozen"/>
      <selection activeCell="A3" sqref="A3:L46"/>
      <selection pane="bottomLeft" activeCell="A2" sqref="A2"/>
    </sheetView>
  </sheetViews>
  <sheetFormatPr defaultRowHeight="15"/>
  <cols>
    <col min="1" max="1" width="68.28515625" bestFit="1" customWidth="1"/>
    <col min="2" max="2" width="3.7109375" bestFit="1" customWidth="1"/>
    <col min="3" max="4" width="10.5703125" bestFit="1" customWidth="1"/>
    <col min="5" max="5" width="11.28515625" bestFit="1" customWidth="1"/>
    <col min="6" max="8" width="12.7109375" customWidth="1"/>
    <col min="9" max="9" width="55.7109375" bestFit="1" customWidth="1"/>
  </cols>
  <sheetData>
    <row r="2" spans="1:9">
      <c r="A2" s="197" t="s">
        <v>289</v>
      </c>
      <c r="B2" s="32"/>
      <c r="C2" s="32"/>
      <c r="D2" s="32"/>
      <c r="E2" s="32"/>
      <c r="F2" s="32"/>
      <c r="G2" s="32"/>
      <c r="H2" s="32"/>
    </row>
    <row r="3" spans="1:9">
      <c r="A3" s="32"/>
      <c r="B3" s="32"/>
      <c r="C3" s="32"/>
      <c r="D3" s="32"/>
      <c r="E3" s="32"/>
      <c r="F3" s="32"/>
      <c r="G3" s="32"/>
      <c r="H3" s="32"/>
    </row>
    <row r="4" spans="1:9" ht="26.25">
      <c r="A4" s="481" t="s">
        <v>445</v>
      </c>
      <c r="B4" s="482"/>
      <c r="C4" s="482"/>
      <c r="D4" s="483"/>
      <c r="E4" s="33" t="s">
        <v>404</v>
      </c>
      <c r="F4" s="474">
        <v>41989</v>
      </c>
      <c r="G4" s="475"/>
      <c r="H4" s="476"/>
      <c r="I4" s="34" t="s">
        <v>116</v>
      </c>
    </row>
    <row r="5" spans="1:9" ht="31.5">
      <c r="A5" s="35" t="s">
        <v>117</v>
      </c>
      <c r="B5" s="35" t="s">
        <v>116</v>
      </c>
      <c r="C5" s="36" t="s">
        <v>296</v>
      </c>
      <c r="D5" s="36" t="s">
        <v>297</v>
      </c>
      <c r="E5" s="35" t="s">
        <v>405</v>
      </c>
      <c r="F5" s="246" t="s">
        <v>118</v>
      </c>
      <c r="G5" s="246" t="s">
        <v>119</v>
      </c>
      <c r="H5" s="246" t="s">
        <v>120</v>
      </c>
      <c r="I5" s="477" t="s">
        <v>121</v>
      </c>
    </row>
    <row r="6" spans="1:9" ht="15.75">
      <c r="A6" s="35" t="s">
        <v>122</v>
      </c>
      <c r="B6" s="36" t="s">
        <v>116</v>
      </c>
      <c r="C6" s="36" t="s">
        <v>116</v>
      </c>
      <c r="D6" s="36" t="s">
        <v>116</v>
      </c>
      <c r="E6" s="36" t="s">
        <v>116</v>
      </c>
      <c r="F6" s="37" t="s">
        <v>42</v>
      </c>
      <c r="G6" s="38" t="s">
        <v>43</v>
      </c>
      <c r="H6" s="38" t="s">
        <v>115</v>
      </c>
      <c r="I6" s="478">
        <v>0</v>
      </c>
    </row>
    <row r="7" spans="1:9" ht="15.75" customHeight="1">
      <c r="A7" s="80" t="s">
        <v>298</v>
      </c>
      <c r="B7" s="59" t="s">
        <v>116</v>
      </c>
      <c r="C7" s="81" t="s">
        <v>116</v>
      </c>
      <c r="D7" s="59" t="s">
        <v>116</v>
      </c>
      <c r="E7" s="59" t="s">
        <v>116</v>
      </c>
      <c r="F7" s="82" t="s">
        <v>116</v>
      </c>
      <c r="G7" s="82" t="s">
        <v>116</v>
      </c>
      <c r="H7" s="82">
        <v>0</v>
      </c>
      <c r="I7" s="61" t="s">
        <v>406</v>
      </c>
    </row>
    <row r="8" spans="1:9" ht="15.75" customHeight="1">
      <c r="A8" s="83" t="s">
        <v>299</v>
      </c>
      <c r="B8" s="65" t="s">
        <v>116</v>
      </c>
      <c r="C8" s="84" t="s">
        <v>300</v>
      </c>
      <c r="D8" s="65" t="s">
        <v>116</v>
      </c>
      <c r="E8" s="65" t="s">
        <v>116</v>
      </c>
      <c r="F8" s="85" t="s">
        <v>116</v>
      </c>
      <c r="G8" s="85" t="s">
        <v>116</v>
      </c>
      <c r="H8" s="85">
        <v>0</v>
      </c>
      <c r="I8" s="61" t="s">
        <v>407</v>
      </c>
    </row>
    <row r="9" spans="1:9" ht="15.75">
      <c r="A9" s="80" t="s">
        <v>302</v>
      </c>
      <c r="B9" s="59" t="s">
        <v>116</v>
      </c>
      <c r="C9" s="86" t="s">
        <v>303</v>
      </c>
      <c r="D9" s="59" t="s">
        <v>116</v>
      </c>
      <c r="E9" s="59" t="s">
        <v>116</v>
      </c>
      <c r="F9" s="87">
        <v>5.0000000000000001E-3</v>
      </c>
      <c r="G9" s="87">
        <v>5.0000000000000001E-3</v>
      </c>
      <c r="H9" s="87">
        <v>5.0000000000000001E-3</v>
      </c>
      <c r="I9" s="61" t="s">
        <v>439</v>
      </c>
    </row>
    <row r="10" spans="1:9" ht="15.75" customHeight="1">
      <c r="A10" s="46" t="s">
        <v>304</v>
      </c>
      <c r="B10" s="49" t="s">
        <v>305</v>
      </c>
      <c r="C10" s="48" t="s">
        <v>306</v>
      </c>
      <c r="D10" s="49" t="s">
        <v>301</v>
      </c>
      <c r="E10" s="49" t="s">
        <v>409</v>
      </c>
      <c r="F10" s="92">
        <v>111.51535378505646</v>
      </c>
      <c r="G10" s="92">
        <v>124.139</v>
      </c>
      <c r="H10" s="92">
        <v>123.63452692019858</v>
      </c>
      <c r="I10" s="45" t="s">
        <v>410</v>
      </c>
    </row>
    <row r="11" spans="1:9" ht="15.75">
      <c r="A11" s="46" t="s">
        <v>307</v>
      </c>
      <c r="B11" s="49" t="s">
        <v>308</v>
      </c>
      <c r="C11" s="48" t="s">
        <v>309</v>
      </c>
      <c r="D11" s="49" t="s">
        <v>301</v>
      </c>
      <c r="E11" s="49" t="s">
        <v>409</v>
      </c>
      <c r="F11" s="93">
        <v>8.6999999999999993</v>
      </c>
      <c r="G11" s="92">
        <v>88.89</v>
      </c>
      <c r="H11" s="92">
        <v>88.96</v>
      </c>
      <c r="I11" s="45" t="s">
        <v>449</v>
      </c>
    </row>
    <row r="12" spans="1:9" ht="15.75">
      <c r="A12" s="46" t="s">
        <v>310</v>
      </c>
      <c r="B12" s="49" t="s">
        <v>311</v>
      </c>
      <c r="C12" s="48" t="s">
        <v>312</v>
      </c>
      <c r="D12" s="49" t="s">
        <v>301</v>
      </c>
      <c r="E12" s="49" t="s">
        <v>409</v>
      </c>
      <c r="F12" s="94">
        <v>0</v>
      </c>
      <c r="G12" s="92">
        <v>0.52200000000000002</v>
      </c>
      <c r="H12" s="92">
        <v>-0.3</v>
      </c>
      <c r="I12" s="45" t="s">
        <v>412</v>
      </c>
    </row>
    <row r="13" spans="1:9" ht="15.75">
      <c r="A13" s="83" t="s">
        <v>319</v>
      </c>
      <c r="B13" s="65" t="s">
        <v>320</v>
      </c>
      <c r="C13" s="84" t="s">
        <v>321</v>
      </c>
      <c r="D13" s="65" t="s">
        <v>301</v>
      </c>
      <c r="E13" s="65" t="s">
        <v>409</v>
      </c>
      <c r="F13" s="95">
        <v>1.2051000000000001</v>
      </c>
      <c r="G13" s="95">
        <v>1.2266493000000001</v>
      </c>
      <c r="H13" s="95">
        <v>1.2412118626222386</v>
      </c>
      <c r="I13" s="61" t="s">
        <v>450</v>
      </c>
    </row>
    <row r="14" spans="1:9" ht="15.75">
      <c r="A14" s="96" t="s">
        <v>322</v>
      </c>
      <c r="B14" s="97" t="s">
        <v>323</v>
      </c>
      <c r="C14" s="97" t="s">
        <v>324</v>
      </c>
      <c r="D14" s="97" t="s">
        <v>301</v>
      </c>
      <c r="E14" s="97" t="s">
        <v>409</v>
      </c>
      <c r="F14" s="98">
        <v>144.87152284637156</v>
      </c>
      <c r="G14" s="98">
        <v>261.95218466429998</v>
      </c>
      <c r="H14" s="98">
        <v>263.50248518312662</v>
      </c>
      <c r="I14" s="99" t="s">
        <v>116</v>
      </c>
    </row>
    <row r="15" spans="1:9" ht="15.75">
      <c r="A15" s="62" t="s">
        <v>325</v>
      </c>
      <c r="B15" s="47" t="s">
        <v>326</v>
      </c>
      <c r="C15" s="47" t="s">
        <v>327</v>
      </c>
      <c r="D15" s="47" t="s">
        <v>328</v>
      </c>
      <c r="E15" s="47" t="s">
        <v>409</v>
      </c>
      <c r="F15" s="94">
        <v>0</v>
      </c>
      <c r="G15" s="100">
        <v>-0.7</v>
      </c>
      <c r="H15" s="100">
        <v>-15.705406681621701</v>
      </c>
      <c r="I15" s="45" t="s">
        <v>451</v>
      </c>
    </row>
    <row r="16" spans="1:9" ht="15.75">
      <c r="A16" s="62" t="s">
        <v>329</v>
      </c>
      <c r="B16" s="47" t="s">
        <v>330</v>
      </c>
      <c r="C16" s="47" t="s">
        <v>331</v>
      </c>
      <c r="D16" s="47" t="s">
        <v>328</v>
      </c>
      <c r="E16" s="47" t="s">
        <v>409</v>
      </c>
      <c r="F16" s="94">
        <v>0</v>
      </c>
      <c r="G16" s="100">
        <v>0.6</v>
      </c>
      <c r="H16" s="100">
        <v>0</v>
      </c>
      <c r="I16" s="45" t="s">
        <v>412</v>
      </c>
    </row>
    <row r="17" spans="1:9" ht="15.75">
      <c r="A17" s="101" t="s">
        <v>426</v>
      </c>
      <c r="B17" s="97" t="s">
        <v>354</v>
      </c>
      <c r="C17" s="97" t="s">
        <v>355</v>
      </c>
      <c r="D17" s="97" t="s">
        <v>328</v>
      </c>
      <c r="E17" s="97" t="s">
        <v>409</v>
      </c>
      <c r="F17" s="98">
        <v>0</v>
      </c>
      <c r="G17" s="98">
        <v>-9.9999999999999978E-2</v>
      </c>
      <c r="H17" s="98">
        <v>-15.705406681621701</v>
      </c>
      <c r="I17" s="99" t="s">
        <v>116</v>
      </c>
    </row>
    <row r="18" spans="1:9" ht="15.75">
      <c r="A18" s="62" t="s">
        <v>356</v>
      </c>
      <c r="B18" s="47" t="s">
        <v>357</v>
      </c>
      <c r="C18" s="47" t="s">
        <v>358</v>
      </c>
      <c r="D18" s="47" t="s">
        <v>359</v>
      </c>
      <c r="E18" s="47" t="s">
        <v>409</v>
      </c>
      <c r="F18" s="100" t="s">
        <v>116</v>
      </c>
      <c r="G18" s="94">
        <v>1.18</v>
      </c>
      <c r="H18" s="100">
        <v>0</v>
      </c>
      <c r="I18" s="45" t="s">
        <v>420</v>
      </c>
    </row>
    <row r="19" spans="1:9" ht="15.75">
      <c r="A19" s="62" t="s">
        <v>360</v>
      </c>
      <c r="B19" s="47" t="s">
        <v>361</v>
      </c>
      <c r="C19" s="47" t="s">
        <v>362</v>
      </c>
      <c r="D19" s="47" t="s">
        <v>363</v>
      </c>
      <c r="E19" s="47" t="s">
        <v>409</v>
      </c>
      <c r="F19" s="94" t="s">
        <v>116</v>
      </c>
      <c r="G19" s="94">
        <v>1.6</v>
      </c>
      <c r="H19" s="100">
        <v>0</v>
      </c>
      <c r="I19" s="45" t="s">
        <v>420</v>
      </c>
    </row>
    <row r="20" spans="1:9" ht="15.75">
      <c r="A20" s="62" t="s">
        <v>364</v>
      </c>
      <c r="B20" s="47" t="s">
        <v>365</v>
      </c>
      <c r="C20" s="47" t="s">
        <v>366</v>
      </c>
      <c r="D20" s="47" t="s">
        <v>367</v>
      </c>
      <c r="E20" s="47" t="s">
        <v>409</v>
      </c>
      <c r="F20" s="94" t="s">
        <v>116</v>
      </c>
      <c r="G20" s="94">
        <v>-0.1</v>
      </c>
      <c r="H20" s="100">
        <v>0</v>
      </c>
      <c r="I20" s="45" t="s">
        <v>420</v>
      </c>
    </row>
    <row r="21" spans="1:9" ht="15.75">
      <c r="A21" s="62" t="s">
        <v>368</v>
      </c>
      <c r="B21" s="47" t="s">
        <v>369</v>
      </c>
      <c r="C21" s="47" t="s">
        <v>370</v>
      </c>
      <c r="D21" s="47" t="s">
        <v>371</v>
      </c>
      <c r="E21" s="47" t="s">
        <v>409</v>
      </c>
      <c r="F21" s="94" t="s">
        <v>116</v>
      </c>
      <c r="G21" s="94">
        <v>0</v>
      </c>
      <c r="H21" s="100">
        <v>0</v>
      </c>
      <c r="I21" s="45" t="s">
        <v>421</v>
      </c>
    </row>
    <row r="22" spans="1:9" ht="15.75">
      <c r="A22" s="62" t="s">
        <v>427</v>
      </c>
      <c r="B22" s="47" t="s">
        <v>428</v>
      </c>
      <c r="C22" s="90" t="s">
        <v>429</v>
      </c>
      <c r="D22" s="47" t="s">
        <v>430</v>
      </c>
      <c r="E22" s="47" t="s">
        <v>441</v>
      </c>
      <c r="F22" s="94" t="s">
        <v>116</v>
      </c>
      <c r="G22" s="94">
        <v>0</v>
      </c>
      <c r="H22" s="100">
        <v>0</v>
      </c>
      <c r="I22" s="45" t="s">
        <v>420</v>
      </c>
    </row>
    <row r="23" spans="1:9" ht="15.75">
      <c r="A23" s="101" t="s">
        <v>431</v>
      </c>
      <c r="B23" s="97" t="s">
        <v>373</v>
      </c>
      <c r="C23" s="97" t="s">
        <v>374</v>
      </c>
      <c r="D23" s="97" t="s">
        <v>301</v>
      </c>
      <c r="E23" s="97" t="s">
        <v>409</v>
      </c>
      <c r="F23" s="98">
        <v>0</v>
      </c>
      <c r="G23" s="98">
        <v>2.68</v>
      </c>
      <c r="H23" s="98">
        <v>0</v>
      </c>
      <c r="I23" s="99" t="s">
        <v>116</v>
      </c>
    </row>
    <row r="24" spans="1:9" ht="15.75">
      <c r="A24" s="68" t="s">
        <v>375</v>
      </c>
      <c r="B24" s="49" t="s">
        <v>78</v>
      </c>
      <c r="C24" s="49" t="s">
        <v>376</v>
      </c>
      <c r="D24" s="49" t="s">
        <v>377</v>
      </c>
      <c r="E24" s="49" t="s">
        <v>409</v>
      </c>
      <c r="F24" s="100">
        <v>1.83</v>
      </c>
      <c r="G24" s="100">
        <v>1.823</v>
      </c>
      <c r="H24" s="100">
        <v>1.7741292732943035</v>
      </c>
      <c r="I24" s="45" t="s">
        <v>412</v>
      </c>
    </row>
    <row r="25" spans="1:9" ht="15.75">
      <c r="A25" s="68" t="s">
        <v>382</v>
      </c>
      <c r="B25" s="49" t="s">
        <v>77</v>
      </c>
      <c r="C25" s="49" t="s">
        <v>383</v>
      </c>
      <c r="D25" s="49" t="s">
        <v>384</v>
      </c>
      <c r="E25" s="49" t="s">
        <v>409</v>
      </c>
      <c r="F25" s="100">
        <v>72.159000000000006</v>
      </c>
      <c r="G25" s="100">
        <v>81.265516125000005</v>
      </c>
      <c r="H25" s="100">
        <v>82.615061576136199</v>
      </c>
      <c r="I25" s="45" t="s">
        <v>452</v>
      </c>
    </row>
    <row r="26" spans="1:9" ht="15.75">
      <c r="A26" s="68" t="s">
        <v>446</v>
      </c>
      <c r="B26" s="49" t="s">
        <v>447</v>
      </c>
      <c r="C26" s="49" t="s">
        <v>448</v>
      </c>
      <c r="D26" s="49" t="s">
        <v>359</v>
      </c>
      <c r="E26" s="49" t="s">
        <v>453</v>
      </c>
      <c r="F26" s="100">
        <v>0</v>
      </c>
      <c r="G26" s="100">
        <v>0.39900000000000002</v>
      </c>
      <c r="H26" s="100">
        <v>0</v>
      </c>
      <c r="I26" s="45" t="s">
        <v>420</v>
      </c>
    </row>
    <row r="27" spans="1:9" ht="15.75">
      <c r="A27" s="70" t="s">
        <v>391</v>
      </c>
      <c r="B27" s="49" t="s">
        <v>392</v>
      </c>
      <c r="C27" s="49" t="s">
        <v>393</v>
      </c>
      <c r="D27" s="49" t="s">
        <v>301</v>
      </c>
      <c r="E27" s="49" t="s">
        <v>409</v>
      </c>
      <c r="F27" s="100" t="s">
        <v>116</v>
      </c>
      <c r="G27" s="94">
        <v>-1.5145929631483286</v>
      </c>
      <c r="H27" s="100">
        <v>1.4266272470747119</v>
      </c>
      <c r="I27" s="45" t="s">
        <v>454</v>
      </c>
    </row>
    <row r="28" spans="1:9" ht="15.75">
      <c r="A28" s="71" t="s">
        <v>432</v>
      </c>
      <c r="B28" s="72" t="s">
        <v>395</v>
      </c>
      <c r="C28" s="59" t="s">
        <v>396</v>
      </c>
      <c r="D28" s="73" t="s">
        <v>116</v>
      </c>
      <c r="E28" s="59" t="s">
        <v>409</v>
      </c>
      <c r="F28" s="102">
        <v>218.86052284637157</v>
      </c>
      <c r="G28" s="102">
        <v>346.50510782615157</v>
      </c>
      <c r="H28" s="102">
        <v>333.61289659801014</v>
      </c>
      <c r="I28" s="61" t="s">
        <v>116</v>
      </c>
    </row>
    <row r="29" spans="1:9" ht="15.75">
      <c r="A29" s="91" t="s">
        <v>433</v>
      </c>
      <c r="B29" s="49" t="s">
        <v>399</v>
      </c>
      <c r="C29" s="49" t="s">
        <v>434</v>
      </c>
      <c r="D29" s="69" t="s">
        <v>116</v>
      </c>
      <c r="E29" s="49" t="s">
        <v>441</v>
      </c>
      <c r="F29" s="100">
        <v>0</v>
      </c>
      <c r="G29" s="100">
        <v>0</v>
      </c>
      <c r="H29" s="100">
        <v>0</v>
      </c>
      <c r="I29" s="45" t="s">
        <v>442</v>
      </c>
    </row>
    <row r="30" spans="1:9" ht="15.75">
      <c r="A30" s="75" t="s">
        <v>435</v>
      </c>
      <c r="B30" s="76" t="s">
        <v>436</v>
      </c>
      <c r="C30" s="76" t="s">
        <v>437</v>
      </c>
      <c r="D30" s="76" t="s">
        <v>116</v>
      </c>
      <c r="E30" s="47" t="s">
        <v>441</v>
      </c>
      <c r="F30" s="100">
        <v>3.4649999999999999</v>
      </c>
      <c r="G30" s="100">
        <v>3.472</v>
      </c>
      <c r="H30" s="100">
        <v>3.5132189673319116</v>
      </c>
      <c r="I30" s="45" t="s">
        <v>455</v>
      </c>
    </row>
    <row r="31" spans="1:9" ht="15.75">
      <c r="A31" s="78" t="s">
        <v>438</v>
      </c>
      <c r="B31" s="59" t="s">
        <v>401</v>
      </c>
      <c r="C31" s="59" t="s">
        <v>346</v>
      </c>
      <c r="D31" s="58" t="s">
        <v>116</v>
      </c>
      <c r="E31" s="59" t="s">
        <v>415</v>
      </c>
      <c r="F31" s="102">
        <v>215.39552284637156</v>
      </c>
      <c r="G31" s="102">
        <v>343.03310782615159</v>
      </c>
      <c r="H31" s="102">
        <v>330.09967763067823</v>
      </c>
      <c r="I31" s="61" t="s">
        <v>444</v>
      </c>
    </row>
    <row r="32" spans="1:9" ht="15.75">
      <c r="A32" s="58" t="s">
        <v>403</v>
      </c>
      <c r="B32" s="59" t="s">
        <v>116</v>
      </c>
      <c r="C32" s="59" t="s">
        <v>116</v>
      </c>
      <c r="D32" s="59" t="s">
        <v>116</v>
      </c>
      <c r="E32" s="59" t="s">
        <v>409</v>
      </c>
      <c r="F32" s="79">
        <v>0</v>
      </c>
      <c r="G32" s="79">
        <v>0.59257306416167288</v>
      </c>
      <c r="H32" s="79">
        <v>-3.7703154303193376E-2</v>
      </c>
      <c r="I32" s="61" t="s">
        <v>116</v>
      </c>
    </row>
    <row r="34" spans="1:10">
      <c r="A34" s="1" t="s">
        <v>123</v>
      </c>
      <c r="F34" s="198"/>
    </row>
    <row r="35" spans="1:10">
      <c r="A35" t="s">
        <v>124</v>
      </c>
      <c r="F35" s="9"/>
      <c r="G35" s="8"/>
      <c r="H35" s="8"/>
      <c r="I35" s="8"/>
      <c r="J35" s="8"/>
    </row>
    <row r="36" spans="1:10">
      <c r="A36" t="s">
        <v>125</v>
      </c>
      <c r="G36" s="7"/>
      <c r="H36" s="7"/>
      <c r="I36" s="7"/>
      <c r="J36" s="7"/>
    </row>
    <row r="37" spans="1:10">
      <c r="A37" t="s">
        <v>126</v>
      </c>
      <c r="F37" s="3"/>
      <c r="G37" s="3"/>
    </row>
    <row r="38" spans="1:10">
      <c r="A38" t="s">
        <v>141</v>
      </c>
    </row>
    <row r="40" spans="1:10">
      <c r="A40" s="4" t="s">
        <v>130</v>
      </c>
    </row>
    <row r="41" spans="1:10" ht="45.75" customHeight="1">
      <c r="A41" s="479" t="s">
        <v>142</v>
      </c>
      <c r="B41" s="479"/>
      <c r="C41" s="479"/>
      <c r="D41" s="479"/>
      <c r="E41" s="479"/>
      <c r="F41" s="479"/>
      <c r="G41" s="479"/>
      <c r="H41" s="479"/>
      <c r="I41" s="479"/>
    </row>
    <row r="43" spans="1:10" ht="15" customHeight="1">
      <c r="A43" s="479" t="s">
        <v>132</v>
      </c>
      <c r="B43" s="480"/>
      <c r="C43" s="480"/>
      <c r="D43" s="480"/>
      <c r="E43" s="480"/>
      <c r="F43" s="480"/>
      <c r="G43" s="480"/>
      <c r="H43" s="480"/>
      <c r="I43" s="480"/>
    </row>
    <row r="44" spans="1:10">
      <c r="A44" s="6" t="s">
        <v>133</v>
      </c>
      <c r="B44" s="247"/>
      <c r="C44" s="247"/>
      <c r="D44" s="247"/>
      <c r="E44" s="247"/>
      <c r="F44" s="247"/>
      <c r="G44" s="247"/>
      <c r="H44" s="247"/>
      <c r="I44" s="247"/>
    </row>
    <row r="45" spans="1:10">
      <c r="A45" s="247"/>
      <c r="B45" s="247"/>
      <c r="C45" s="247"/>
      <c r="D45" s="247"/>
      <c r="E45" s="247"/>
      <c r="F45" s="247"/>
      <c r="G45" s="247"/>
      <c r="H45" s="247"/>
      <c r="I45" s="247"/>
    </row>
    <row r="46" spans="1:10" ht="15" customHeight="1">
      <c r="A46" s="480" t="s">
        <v>143</v>
      </c>
      <c r="B46" s="480"/>
      <c r="C46" s="480"/>
      <c r="D46" s="480"/>
      <c r="E46" s="480"/>
      <c r="F46" s="480"/>
      <c r="G46" s="480"/>
      <c r="H46" s="480"/>
      <c r="I46" s="480"/>
      <c r="J46" s="480"/>
    </row>
    <row r="47" spans="1:10">
      <c r="A47" s="6" t="s">
        <v>135</v>
      </c>
      <c r="B47" s="247"/>
      <c r="C47" s="247"/>
      <c r="D47" s="247"/>
      <c r="E47" s="247"/>
      <c r="F47" s="247"/>
      <c r="G47" s="247"/>
      <c r="H47" s="247"/>
      <c r="I47" s="247"/>
    </row>
    <row r="48" spans="1:10">
      <c r="A48" s="247"/>
      <c r="B48" s="247"/>
      <c r="C48" s="247"/>
      <c r="D48" s="247"/>
      <c r="E48" s="247"/>
      <c r="F48" s="247"/>
      <c r="G48" s="247"/>
      <c r="H48" s="247"/>
      <c r="I48" s="247"/>
    </row>
    <row r="49" spans="1:9">
      <c r="A49" s="479" t="s">
        <v>136</v>
      </c>
      <c r="B49" s="480"/>
      <c r="C49" s="480"/>
      <c r="D49" s="480"/>
      <c r="E49" s="480"/>
      <c r="F49" s="480"/>
      <c r="G49" s="480"/>
      <c r="H49" s="480"/>
      <c r="I49" s="480"/>
    </row>
    <row r="51" spans="1:9">
      <c r="A51" s="479" t="s">
        <v>137</v>
      </c>
      <c r="B51" s="479"/>
      <c r="C51" s="479"/>
      <c r="D51" s="479"/>
      <c r="E51" s="479"/>
      <c r="F51" s="479"/>
      <c r="G51" s="479"/>
      <c r="H51" s="479"/>
      <c r="I51" s="479"/>
    </row>
    <row r="53" spans="1:9">
      <c r="A53" s="5" t="s">
        <v>138</v>
      </c>
    </row>
    <row r="55" spans="1:9">
      <c r="A55" s="4" t="s">
        <v>139</v>
      </c>
    </row>
    <row r="56" spans="1:9">
      <c r="A56" t="s">
        <v>140</v>
      </c>
    </row>
    <row r="57" spans="1:9">
      <c r="A57" t="s">
        <v>158</v>
      </c>
    </row>
  </sheetData>
  <mergeCells count="8">
    <mergeCell ref="A51:I51"/>
    <mergeCell ref="A4:D4"/>
    <mergeCell ref="I5:I6"/>
    <mergeCell ref="F4:H4"/>
    <mergeCell ref="A41:I41"/>
    <mergeCell ref="A43:I43"/>
    <mergeCell ref="A46:J46"/>
    <mergeCell ref="A49:I49"/>
  </mergeCells>
  <conditionalFormatting sqref="H13:H27">
    <cfRule type="cellIs" dxfId="8" priority="1" operator="lessThan">
      <formula>0</formula>
    </cfRule>
  </conditionalFormatting>
  <conditionalFormatting sqref="A9 C9:C13 A11:A13 F12 F13:G27">
    <cfRule type="cellIs" dxfId="7" priority="12" operator="lessThan">
      <formula>0</formula>
    </cfRule>
  </conditionalFormatting>
  <conditionalFormatting sqref="A7:A8 C7:C8">
    <cfRule type="cellIs" dxfId="6" priority="11" operator="lessThan">
      <formula>0</formula>
    </cfRule>
  </conditionalFormatting>
  <conditionalFormatting sqref="F32 F31:H31 F28:H29">
    <cfRule type="cellIs" dxfId="5" priority="10" operator="lessThan">
      <formula>0</formula>
    </cfRule>
  </conditionalFormatting>
  <conditionalFormatting sqref="A10">
    <cfRule type="cellIs" dxfId="4" priority="9" operator="lessThan">
      <formula>0</formula>
    </cfRule>
  </conditionalFormatting>
  <conditionalFormatting sqref="F30:H30">
    <cfRule type="cellIs" dxfId="3" priority="8" operator="lessThan">
      <formula>0</formula>
    </cfRule>
  </conditionalFormatting>
  <conditionalFormatting sqref="F8:H8">
    <cfRule type="cellIs" dxfId="2" priority="5" operator="lessThan">
      <formula>0</formula>
    </cfRule>
  </conditionalFormatting>
  <conditionalFormatting sqref="G32:H32">
    <cfRule type="cellIs" dxfId="1" priority="2" operator="lessThan">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B79796030E0745AF0C5DD8AB7C9DB4" ma:contentTypeVersion="3" ma:contentTypeDescription="Create a new document." ma:contentTypeScope="" ma:versionID="9a3e1d7f288bcbf2a5030b15acffb71e">
  <xsd:schema xmlns:xsd="http://www.w3.org/2001/XMLSchema" xmlns:xs="http://www.w3.org/2001/XMLSchema" xmlns:p="http://schemas.microsoft.com/office/2006/metadata/properties" xmlns:ns2="faac5d55-1921-421f-aaab-07690666a227" targetNamespace="http://schemas.microsoft.com/office/2006/metadata/properties" ma:root="true" ma:fieldsID="1fc64e5b8d4eab27e6bd455c55b46aa4" ns2:_="">
    <xsd:import namespace="faac5d55-1921-421f-aaab-07690666a227"/>
    <xsd:element name="properties">
      <xsd:complexType>
        <xsd:sequence>
          <xsd:element name="documentManagement">
            <xsd:complexType>
              <xsd:all>
                <xsd:element ref="ns2:Original_x0020_Upload_x0020_Date" minOccurs="0"/>
                <xsd:element ref="ns2:Document_x0020_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c5d55-1921-421f-aaab-07690666a227" elementFormDefault="qualified">
    <xsd:import namespace="http://schemas.microsoft.com/office/2006/documentManagement/types"/>
    <xsd:import namespace="http://schemas.microsoft.com/office/infopath/2007/PartnerControls"/>
    <xsd:element name="Original_x0020_Upload_x0020_Date" ma:index="8" nillable="true" ma:displayName="Original Upload Date" ma:format="DateOnly" ma:internalName="Original_x0020_Upload_x0020_Date">
      <xsd:simpleType>
        <xsd:restriction base="dms:DateTime"/>
      </xsd:simpleType>
    </xsd:element>
    <xsd:element name="Document_x0020_Owner" ma:index="9" nillable="true" ma:displayName="Document Owner" ma:list="UserInfo" ma:SharePointGroup="0" ma:internalName="Document_x0020_Ow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Owner xmlns="faac5d55-1921-421f-aaab-07690666a227">
      <UserInfo>
        <DisplayName>UK\stuart.boyle</DisplayName>
        <AccountId>253</AccountId>
        <AccountType/>
      </UserInfo>
    </Document_x0020_Owner>
    <Original_x0020_Upload_x0020_Date xmlns="faac5d55-1921-421f-aaab-07690666a227">2015-05-12T23:00:00+00:00</Original_x0020_Upload_x0020_Date>
  </documentManagement>
</p:properties>
</file>

<file path=customXml/itemProps1.xml><?xml version="1.0" encoding="utf-8"?>
<ds:datastoreItem xmlns:ds="http://schemas.openxmlformats.org/officeDocument/2006/customXml" ds:itemID="{7B7C2636-F57C-407B-8229-535DE4241789}"/>
</file>

<file path=customXml/itemProps2.xml><?xml version="1.0" encoding="utf-8"?>
<ds:datastoreItem xmlns:ds="http://schemas.openxmlformats.org/officeDocument/2006/customXml" ds:itemID="{E9439C29-C2D0-4930-80EA-80FC7F918141}"/>
</file>

<file path=customXml/itemProps3.xml><?xml version="1.0" encoding="utf-8"?>
<ds:datastoreItem xmlns:ds="http://schemas.openxmlformats.org/officeDocument/2006/customXml" ds:itemID="{DD91D382-50D5-47B6-A85F-D246C4E322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Residual</vt:lpstr>
      <vt:lpstr>Tables 1 - 5</vt:lpstr>
      <vt:lpstr>Tables 6 - 11</vt:lpstr>
      <vt:lpstr>Tables 12 - 14</vt:lpstr>
      <vt:lpstr>Tables 15 - 18</vt:lpstr>
      <vt:lpstr>App B NG</vt:lpstr>
      <vt:lpstr> App B SPT</vt:lpstr>
      <vt:lpstr> App B SHETL</vt:lpstr>
      <vt:lpstr>App B OFTO</vt:lpstr>
      <vt:lpstr>Table 23 - 24 </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Update 2016-17 May 2015 V1.1 - Tables</dc:title>
  <dc:creator>Damian.Clough</dc:creator>
  <cp:lastModifiedBy>Stuart Boyle</cp:lastModifiedBy>
  <cp:lastPrinted>2015-05-11T07:55:28Z</cp:lastPrinted>
  <dcterms:created xsi:type="dcterms:W3CDTF">2014-06-30T09:21:39Z</dcterms:created>
  <dcterms:modified xsi:type="dcterms:W3CDTF">2015-05-13T14:51:27Z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0x0101000FB79796030E0745AF0C5DD8AB7C9DB4</vt:lpwstr>
  </property>
</Properties>
</file>