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worksheets/sheet1.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worksheets/sheet16.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worksheets/sheet22.xml" ContentType="application/vnd.openxmlformats-officedocument.spreadsheetml.worksheet+xml"/>
  <Override PartName="/xl/worksheets/sheet21.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10.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28.xml" ContentType="application/vnd.openxmlformats-officedocument.spreadsheetml.worksheet+xml"/>
  <Override PartName="/xl/worksheets/sheet9.xml" ContentType="application/vnd.openxmlformats-officedocument.spreadsheetml.worksheet+xml"/>
  <Override PartName="/xl/worksheets/sheet15.xml" ContentType="application/vnd.openxmlformats-officedocument.spreadsheetml.worksheet+xml"/>
  <Override PartName="/xl/worksheets/sheet25.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05" windowWidth="10200" windowHeight="7755" tabRatio="817" activeTab="12"/>
  </bookViews>
  <sheets>
    <sheet name="Index" sheetId="5" r:id="rId1"/>
    <sheet name="Residuals" sheetId="15" r:id="rId2"/>
    <sheet name="T1" sheetId="21" r:id="rId3"/>
    <sheet name="T2" sheetId="22" r:id="rId4"/>
    <sheet name="T3" sheetId="23" r:id="rId5"/>
    <sheet name="T4" sheetId="24" r:id="rId6"/>
    <sheet name="T5" sheetId="3" r:id="rId7"/>
    <sheet name="Fig 1" sheetId="25" r:id="rId8"/>
    <sheet name="T6" sheetId="26" r:id="rId9"/>
    <sheet name="T7" sheetId="27" r:id="rId10"/>
    <sheet name="T8" sheetId="28" r:id="rId11"/>
    <sheet name="T9" sheetId="29" r:id="rId12"/>
    <sheet name="T10" sheetId="30" r:id="rId13"/>
    <sheet name="T11" sheetId="4" r:id="rId14"/>
    <sheet name="T12 &amp; Fig 2" sheetId="31" r:id="rId15"/>
    <sheet name="T13" sheetId="32" r:id="rId16"/>
    <sheet name="T14 &amp; Fig 3" sheetId="34" r:id="rId17"/>
    <sheet name="T15 &amp; Fig 4" sheetId="6" r:id="rId18"/>
    <sheet name="T16" sheetId="35" r:id="rId19"/>
    <sheet name="T17" sheetId="16" r:id="rId20"/>
    <sheet name="T18" sheetId="11" r:id="rId21"/>
    <sheet name="T19" sheetId="12" r:id="rId22"/>
    <sheet name="T20" sheetId="13" r:id="rId23"/>
    <sheet name="T21" sheetId="14" r:id="rId24"/>
    <sheet name="T22" sheetId="37" r:id="rId25"/>
    <sheet name="T23" sheetId="7" r:id="rId26"/>
    <sheet name="T24" sheetId="18" r:id="rId27"/>
    <sheet name="T25" sheetId="19" r:id="rId28"/>
  </sheets>
  <definedNames>
    <definedName name="_ftn1" localSheetId="13">'T11'!#REF!</definedName>
    <definedName name="_ftnref1" localSheetId="13">'T23'!#REF!</definedName>
  </definedNames>
  <calcPr calcId="145621" calcMode="manual"/>
</workbook>
</file>

<file path=xl/calcChain.xml><?xml version="1.0" encoding="utf-8"?>
<calcChain xmlns="http://schemas.openxmlformats.org/spreadsheetml/2006/main">
  <c r="A32" i="5" l="1"/>
  <c r="A31" i="5"/>
  <c r="A30" i="5"/>
  <c r="A29" i="5"/>
  <c r="A39" i="5"/>
  <c r="A22" i="5"/>
  <c r="C7" i="30"/>
  <c r="C9" i="30" s="1"/>
  <c r="D11" i="30"/>
  <c r="C8" i="27"/>
  <c r="E8" i="27"/>
  <c r="B12" i="24"/>
  <c r="C12" i="24"/>
  <c r="D12" i="24"/>
  <c r="E18" i="27" l="1"/>
  <c r="F13" i="27"/>
  <c r="B8" i="27"/>
  <c r="F8" i="27"/>
  <c r="D8" i="27"/>
  <c r="E13" i="27"/>
  <c r="B8" i="25"/>
  <c r="F18" i="27"/>
  <c r="K30" i="37"/>
  <c r="K4" i="37"/>
  <c r="K5" i="37"/>
  <c r="K6" i="37"/>
  <c r="K7" i="37"/>
  <c r="K8" i="37"/>
  <c r="K9" i="37"/>
  <c r="K10" i="37"/>
  <c r="K11" i="37"/>
  <c r="K12" i="37"/>
  <c r="K13" i="37"/>
  <c r="K14" i="37"/>
  <c r="K15" i="37"/>
  <c r="K16" i="37"/>
  <c r="K17" i="37"/>
  <c r="K18" i="37"/>
  <c r="K19" i="37"/>
  <c r="K20" i="37"/>
  <c r="K21" i="37"/>
  <c r="K22" i="37"/>
  <c r="K23" i="37"/>
  <c r="K24" i="37"/>
  <c r="K25" i="37"/>
  <c r="K26" i="37"/>
  <c r="K27" i="37"/>
  <c r="K28" i="37"/>
  <c r="K29" i="37"/>
  <c r="C11" i="30"/>
  <c r="C10" i="30"/>
  <c r="C12" i="30" s="1"/>
  <c r="E22" i="27" l="1"/>
  <c r="F22" i="27"/>
  <c r="K31" i="37"/>
  <c r="D7" i="30" l="1"/>
  <c r="D9" i="30" s="1"/>
  <c r="D10" i="30" s="1"/>
  <c r="D8" i="4"/>
  <c r="I19" i="7"/>
  <c r="J19" i="7"/>
  <c r="H19" i="7"/>
  <c r="D12" i="30" l="1"/>
  <c r="A38" i="5" l="1"/>
  <c r="A36" i="5"/>
  <c r="D19" i="7" l="1"/>
  <c r="E19" i="7"/>
  <c r="F19" i="7"/>
  <c r="A28" i="5" l="1"/>
  <c r="A27" i="5"/>
  <c r="A34" i="5" l="1"/>
  <c r="C6" i="4" l="1"/>
  <c r="C7" i="4"/>
  <c r="A33" i="5" l="1"/>
  <c r="C8" i="4"/>
  <c r="A14" i="5" l="1"/>
  <c r="A42" i="5"/>
  <c r="A41" i="5"/>
  <c r="A40" i="5" l="1"/>
  <c r="A17" i="5"/>
  <c r="A16" i="5"/>
  <c r="A25" i="5" l="1"/>
  <c r="A23" i="5"/>
  <c r="A20" i="5"/>
  <c r="A15" i="5"/>
  <c r="A13" i="5" l="1"/>
  <c r="A12" i="5"/>
  <c r="A11" i="5"/>
  <c r="A10" i="5"/>
  <c r="A9" i="5"/>
  <c r="A8" i="5"/>
  <c r="A7" i="5"/>
  <c r="C5" i="4" l="1"/>
  <c r="C4" i="4" l="1"/>
  <c r="C19" i="7" l="1"/>
  <c r="D6" i="4" l="1"/>
  <c r="D7" i="4"/>
  <c r="G19" i="7" l="1"/>
  <c r="D5" i="4" l="1"/>
  <c r="D6" i="15" l="1"/>
  <c r="D3" i="15" l="1"/>
  <c r="F17" i="34" l="1"/>
  <c r="F13" i="34"/>
  <c r="F9" i="34"/>
  <c r="F12" i="34"/>
  <c r="F8" i="34"/>
  <c r="F15" i="34"/>
  <c r="F7" i="34"/>
  <c r="F14" i="34"/>
  <c r="F10" i="34"/>
  <c r="F6" i="34"/>
  <c r="F5" i="34"/>
  <c r="F16" i="34"/>
  <c r="F4" i="34"/>
  <c r="F11" i="34"/>
  <c r="D7" i="15" l="1"/>
  <c r="D8" i="15" l="1"/>
  <c r="D4" i="4" l="1"/>
  <c r="D2" i="15" l="1"/>
  <c r="I26" i="31" l="1"/>
  <c r="I22" i="31"/>
  <c r="I16" i="31"/>
  <c r="I31" i="31"/>
  <c r="I21" i="31"/>
  <c r="I11" i="31"/>
  <c r="I10" i="31"/>
  <c r="I20" i="31"/>
  <c r="I6" i="31"/>
  <c r="I15" i="31"/>
  <c r="I24" i="31"/>
  <c r="I29" i="31"/>
  <c r="I9" i="31"/>
  <c r="I14" i="31"/>
  <c r="I7" i="31"/>
  <c r="I13" i="31"/>
  <c r="I32" i="31"/>
  <c r="I18" i="31"/>
  <c r="I12" i="31"/>
  <c r="I27" i="31"/>
  <c r="I17" i="31"/>
  <c r="I25" i="31"/>
  <c r="I30" i="31"/>
  <c r="I23" i="31"/>
  <c r="I19" i="31"/>
  <c r="I28" i="31"/>
  <c r="I8" i="31"/>
  <c r="E11" i="34" l="1"/>
  <c r="E16" i="34"/>
  <c r="E15" i="6"/>
  <c r="E4" i="34"/>
  <c r="E12" i="34"/>
  <c r="E7" i="34"/>
  <c r="E6" i="6"/>
  <c r="E5" i="6"/>
  <c r="E11" i="6"/>
  <c r="E13" i="6"/>
  <c r="E6" i="34"/>
  <c r="E9" i="34"/>
  <c r="E15" i="34"/>
  <c r="E8" i="6"/>
  <c r="E10" i="6"/>
  <c r="E17" i="6"/>
  <c r="E12" i="6"/>
  <c r="H18" i="31"/>
  <c r="E5" i="34"/>
  <c r="E10" i="34"/>
  <c r="E17" i="34"/>
  <c r="E13" i="34"/>
  <c r="E16" i="6"/>
  <c r="E14" i="6"/>
  <c r="E18" i="31"/>
  <c r="E14" i="34"/>
  <c r="E7" i="6"/>
  <c r="E9" i="6"/>
  <c r="E4" i="6"/>
  <c r="E8" i="34"/>
  <c r="E30" i="31"/>
  <c r="H30" i="31"/>
  <c r="H31" i="31" l="1"/>
  <c r="H15" i="31"/>
  <c r="E14" i="31"/>
  <c r="H28" i="31"/>
  <c r="E22" i="31"/>
  <c r="E25" i="31"/>
  <c r="H32" i="31"/>
  <c r="H17" i="31"/>
  <c r="H21" i="31"/>
  <c r="E10" i="31"/>
  <c r="H11" i="31"/>
  <c r="H7" i="31"/>
  <c r="E29" i="31"/>
  <c r="H23" i="31"/>
  <c r="E6" i="31"/>
  <c r="H6" i="31"/>
  <c r="E32" i="31"/>
  <c r="E12" i="31"/>
  <c r="H8" i="31"/>
  <c r="E20" i="31"/>
  <c r="E31" i="31"/>
  <c r="H27" i="31"/>
  <c r="E13" i="31"/>
  <c r="E26" i="31"/>
  <c r="E8" i="31"/>
  <c r="H19" i="31"/>
  <c r="E16" i="31"/>
  <c r="H25" i="31"/>
  <c r="H24" i="31"/>
  <c r="E17" i="31"/>
  <c r="E23" i="31"/>
  <c r="E11" i="31"/>
  <c r="E28" i="31"/>
  <c r="E9" i="31"/>
  <c r="E7" i="31"/>
  <c r="H12" i="31"/>
  <c r="H13" i="31"/>
  <c r="H10" i="31"/>
  <c r="E27" i="31"/>
  <c r="H22" i="31"/>
  <c r="E15" i="31"/>
  <c r="H26" i="31"/>
  <c r="H20" i="31"/>
  <c r="E19" i="31"/>
  <c r="H14" i="31"/>
  <c r="H16" i="31"/>
  <c r="E24" i="31"/>
  <c r="H29" i="31"/>
  <c r="H9" i="31"/>
  <c r="E21" i="31"/>
</calcChain>
</file>

<file path=xl/sharedStrings.xml><?xml version="1.0" encoding="utf-8"?>
<sst xmlns="http://schemas.openxmlformats.org/spreadsheetml/2006/main" count="2172" uniqueCount="735">
  <si>
    <t>Zone</t>
  </si>
  <si>
    <t>Zone Name</t>
  </si>
  <si>
    <t>North Scotland</t>
  </si>
  <si>
    <t>East Aberdeenshire</t>
  </si>
  <si>
    <t>Western Highlands</t>
  </si>
  <si>
    <t>Skye and Lochalsh</t>
  </si>
  <si>
    <t>Eastern Grampian and Tayside</t>
  </si>
  <si>
    <t>Central Grampian</t>
  </si>
  <si>
    <t>Argyll</t>
  </si>
  <si>
    <t>The Trossachs</t>
  </si>
  <si>
    <t>Stirlingshire and Fife</t>
  </si>
  <si>
    <t>South West Scotland</t>
  </si>
  <si>
    <t>Lothian and Borders</t>
  </si>
  <si>
    <t>Solway and Cheviot</t>
  </si>
  <si>
    <t>North East England</t>
  </si>
  <si>
    <t>North Lancs and The Lakes</t>
  </si>
  <si>
    <t>South Lancs, Yorks and Humber</t>
  </si>
  <si>
    <t>North Midlands and North Wales</t>
  </si>
  <si>
    <t>South Lincs and North Norfolk</t>
  </si>
  <si>
    <t>Mid Wales and The Midlands</t>
  </si>
  <si>
    <t>Anglesey and Snowdon</t>
  </si>
  <si>
    <t>Pembrokeshire</t>
  </si>
  <si>
    <t>South Wales</t>
  </si>
  <si>
    <t>Cotswold</t>
  </si>
  <si>
    <t>Central London</t>
  </si>
  <si>
    <t>Essex and Kent</t>
  </si>
  <si>
    <t>Oxfordshire, Surrey and Sussex</t>
  </si>
  <si>
    <t>Somerset and Wessex</t>
  </si>
  <si>
    <t>West Devon and Cornwall</t>
  </si>
  <si>
    <t>Northern Scotland</t>
  </si>
  <si>
    <t>Southern Scotland</t>
  </si>
  <si>
    <t>Northern</t>
  </si>
  <si>
    <t>North West</t>
  </si>
  <si>
    <t>Yorkshire</t>
  </si>
  <si>
    <t>N Wales &amp; Mersey</t>
  </si>
  <si>
    <t>East Midlands</t>
  </si>
  <si>
    <t>Midlands</t>
  </si>
  <si>
    <t>Eastern</t>
  </si>
  <si>
    <t>South East</t>
  </si>
  <si>
    <t>London</t>
  </si>
  <si>
    <t>Southern</t>
  </si>
  <si>
    <t>South Western</t>
  </si>
  <si>
    <t>2015/16</t>
  </si>
  <si>
    <t>HH Demand Tariff (£/kW)</t>
  </si>
  <si>
    <t>NHH Demand Tariff (p/kWh)</t>
  </si>
  <si>
    <t>Wider Generation Tariffs (£/kW)</t>
  </si>
  <si>
    <t>Table 14</t>
  </si>
  <si>
    <t>Substation Rating</t>
  </si>
  <si>
    <t>Connection Type</t>
  </si>
  <si>
    <t>Local Substation Tariff (£/kW)</t>
  </si>
  <si>
    <t>132kV</t>
  </si>
  <si>
    <t>275kV</t>
  </si>
  <si>
    <t>400kV</t>
  </si>
  <si>
    <t>&lt;1320 MW</t>
  </si>
  <si>
    <t>No redundancy</t>
  </si>
  <si>
    <t>Redundancy</t>
  </si>
  <si>
    <t>&gt;=1320 MW</t>
  </si>
  <si>
    <t>Substation Name</t>
  </si>
  <si>
    <t>(£/kW)</t>
  </si>
  <si>
    <t>Offshore Generator</t>
  </si>
  <si>
    <t>Tariff Component (£/kW)</t>
  </si>
  <si>
    <t>Substation</t>
  </si>
  <si>
    <t>Circuit</t>
  </si>
  <si>
    <t>ETUoS</t>
  </si>
  <si>
    <t>Robin Rigg West</t>
  </si>
  <si>
    <t>Barrow</t>
  </si>
  <si>
    <t>Ormonde</t>
  </si>
  <si>
    <t>Walney 1</t>
  </si>
  <si>
    <t>Walney 2</t>
  </si>
  <si>
    <t>Sheringham Shoal</t>
  </si>
  <si>
    <t>Greater Gabbard</t>
  </si>
  <si>
    <t>London Array</t>
  </si>
  <si>
    <t>Contracted TEC</t>
  </si>
  <si>
    <t>Modelled TEC</t>
  </si>
  <si>
    <t>Interconnector</t>
  </si>
  <si>
    <t>Charging Base</t>
  </si>
  <si>
    <t>G</t>
  </si>
  <si>
    <t>D</t>
  </si>
  <si>
    <t>(GW)</t>
  </si>
  <si>
    <t>Table 2 - Local Substation Tariffs</t>
  </si>
  <si>
    <t>Table 3 - Local Circuit Tariffs</t>
  </si>
  <si>
    <t>Table 5 - Demand Tariffs</t>
  </si>
  <si>
    <t>Table 1 - Generation Wider Tariffs</t>
  </si>
  <si>
    <t>Table 4 - Offshore Local Tariffs</t>
  </si>
  <si>
    <t>Table 6 - Contracted and Modelled TEC</t>
  </si>
  <si>
    <t>Residual</t>
  </si>
  <si>
    <t>Average Tariff</t>
  </si>
  <si>
    <t>Robin Rigg East</t>
  </si>
  <si>
    <t>£m Nominal</t>
  </si>
  <si>
    <t>2015/16 TNUoS Revenue</t>
  </si>
  <si>
    <t>National Grid</t>
  </si>
  <si>
    <t>Price controlled revenue</t>
  </si>
  <si>
    <t>Less income from connections</t>
  </si>
  <si>
    <t>Income from TNUoS</t>
  </si>
  <si>
    <t>Scottish Power Transmission</t>
  </si>
  <si>
    <t>SHE Transmission</t>
  </si>
  <si>
    <t>Offshore</t>
  </si>
  <si>
    <t>Network Innovation Competition</t>
  </si>
  <si>
    <t>Total to Collect from TNUoS</t>
  </si>
  <si>
    <t>Lincs</t>
  </si>
  <si>
    <t>Residuals</t>
  </si>
  <si>
    <t>Averages</t>
  </si>
  <si>
    <t>Thanet</t>
  </si>
  <si>
    <t>NHH Demand (4pm-7pm TWh)</t>
  </si>
  <si>
    <t>Jan
2015
Final</t>
  </si>
  <si>
    <t>2016/17</t>
  </si>
  <si>
    <t>Gunfleet</t>
  </si>
  <si>
    <t>West of Duddon Sands</t>
  </si>
  <si>
    <t>Westermost Rough</t>
  </si>
  <si>
    <t>Jan 2015 Initial View</t>
  </si>
  <si>
    <t>Total</t>
  </si>
  <si>
    <t>Sellindge 400kV</t>
  </si>
  <si>
    <t>IFA Interconnector</t>
  </si>
  <si>
    <t>France</t>
  </si>
  <si>
    <t>Grain 400kV</t>
  </si>
  <si>
    <t>Britned</t>
  </si>
  <si>
    <t>Netherlands</t>
  </si>
  <si>
    <t>Deesside 400kV</t>
  </si>
  <si>
    <t>Republic of Ireland</t>
  </si>
  <si>
    <t>East - West</t>
  </si>
  <si>
    <t>Auchencrosh 275kV</t>
  </si>
  <si>
    <t>Northern Ireland</t>
  </si>
  <si>
    <t>Moyle</t>
  </si>
  <si>
    <t>Site</t>
  </si>
  <si>
    <t>Charging Base (Generation MW)</t>
  </si>
  <si>
    <t>ElecLink</t>
  </si>
  <si>
    <t>Interconnected
System</t>
  </si>
  <si>
    <t>Generation
Zone</t>
  </si>
  <si>
    <t>Generation (GW)</t>
  </si>
  <si>
    <t>Total Average Triad (GW)</t>
  </si>
  <si>
    <t>HH Demand Average Triad (GW)</t>
  </si>
  <si>
    <t>System Peak</t>
  </si>
  <si>
    <t>Shared 
Year Round</t>
  </si>
  <si>
    <t>Not Shared Year Round</t>
  </si>
  <si>
    <t>South West Scotlands</t>
  </si>
  <si>
    <t>North Lancashire and The Lakes</t>
  </si>
  <si>
    <t>South Lancashire, Yorkshire and Humber</t>
  </si>
  <si>
    <t>South Lincolnshire and North Norfolk</t>
  </si>
  <si>
    <t>South Wales &amp; Gloucester</t>
  </si>
  <si>
    <t>Conventional 70%</t>
  </si>
  <si>
    <t>Intermittent 30%</t>
  </si>
  <si>
    <t>Tariff
(£/kW)</t>
  </si>
  <si>
    <t>Change (£/kW)</t>
  </si>
  <si>
    <t>Change</t>
  </si>
  <si>
    <t>Change (p/kWh)</t>
  </si>
  <si>
    <t>Transport Model (Generation MW) Peak</t>
  </si>
  <si>
    <t>Transport Model (Generation MW) Year Round</t>
  </si>
  <si>
    <t>Change in Residual (£/kW)</t>
  </si>
  <si>
    <t>May
2015
Update</t>
  </si>
  <si>
    <t>Figure 3 - HH Demand Tariff Changes</t>
  </si>
  <si>
    <t>Figure 4 - Change in NHH Tariff</t>
  </si>
  <si>
    <t>Table 7 - Allowed Revenues</t>
  </si>
  <si>
    <t>Table 8 - Charging Bases</t>
  </si>
  <si>
    <t>Table 9 - Interconectors</t>
  </si>
  <si>
    <t>Table 11 - Residual Calculation</t>
  </si>
  <si>
    <t>Table 10 - Generation and Demand Revenue Proportions</t>
  </si>
  <si>
    <t>2016/17 Initial forecast</t>
  </si>
  <si>
    <t>Limit on generation tariff (€/MWh)</t>
  </si>
  <si>
    <t>Total Revenue (£m)</t>
  </si>
  <si>
    <t>R</t>
  </si>
  <si>
    <t>Exchange Rate (€/£)</t>
  </si>
  <si>
    <t>G.R</t>
  </si>
  <si>
    <t>Revenue recovered from demand (£m)</t>
  </si>
  <si>
    <t>D.R</t>
  </si>
  <si>
    <t>% of revenue from generation</t>
  </si>
  <si>
    <t>% of revenue from demand</t>
  </si>
  <si>
    <t>Revenue recovered from generation (£m)</t>
  </si>
  <si>
    <t>Generator residual tariff (£/kW)</t>
  </si>
  <si>
    <t>Demand residual tariff (£/kW)</t>
  </si>
  <si>
    <t>Proportion of revenue recovered from generation (%)</t>
  </si>
  <si>
    <t>Proportion of revenue recovered from demand (%)</t>
  </si>
  <si>
    <t>Total TNUoS revenue (£m)</t>
  </si>
  <si>
    <t>Revenue recovered from the locational element of generator tariffs (£m)</t>
  </si>
  <si>
    <t>Revenue recovered from the locational element of demand tariffs (£m)</t>
  </si>
  <si>
    <t>Revenue recovered from offshore local tariffs (£m)</t>
  </si>
  <si>
    <t>Revenue recovered from onshore local substation tariffs (£m)</t>
  </si>
  <si>
    <t>Revenue recovered from onshore local circuit tariffs (£m)</t>
  </si>
  <si>
    <t>Generator charging base (GW)</t>
  </si>
  <si>
    <t>Demand charging base (GW)</t>
  </si>
  <si>
    <r>
      <t>R</t>
    </r>
    <r>
      <rPr>
        <b/>
        <vertAlign val="subscript"/>
        <sz val="10"/>
        <color rgb="FF000000"/>
        <rFont val="Arial"/>
        <family val="2"/>
      </rPr>
      <t>G</t>
    </r>
  </si>
  <si>
    <r>
      <t>R</t>
    </r>
    <r>
      <rPr>
        <b/>
        <vertAlign val="subscript"/>
        <sz val="10"/>
        <color rgb="FF000000"/>
        <rFont val="Arial"/>
        <family val="2"/>
      </rPr>
      <t>D</t>
    </r>
  </si>
  <si>
    <r>
      <t>Z</t>
    </r>
    <r>
      <rPr>
        <b/>
        <vertAlign val="subscript"/>
        <sz val="10"/>
        <color rgb="FF000000"/>
        <rFont val="Arial"/>
        <family val="2"/>
      </rPr>
      <t>G</t>
    </r>
  </si>
  <si>
    <r>
      <t>Z</t>
    </r>
    <r>
      <rPr>
        <b/>
        <vertAlign val="subscript"/>
        <sz val="10"/>
        <color rgb="FF000000"/>
        <rFont val="Arial"/>
        <family val="2"/>
      </rPr>
      <t>D</t>
    </r>
  </si>
  <si>
    <t>O</t>
  </si>
  <si>
    <r>
      <t>L</t>
    </r>
    <r>
      <rPr>
        <b/>
        <vertAlign val="subscript"/>
        <sz val="10"/>
        <color rgb="FF000000"/>
        <rFont val="Arial"/>
        <family val="2"/>
      </rPr>
      <t>G</t>
    </r>
  </si>
  <si>
    <r>
      <t>S</t>
    </r>
    <r>
      <rPr>
        <b/>
        <vertAlign val="subscript"/>
        <sz val="10"/>
        <color rgb="FF000000"/>
        <rFont val="Arial"/>
        <family val="2"/>
      </rPr>
      <t>G</t>
    </r>
  </si>
  <si>
    <r>
      <t>B</t>
    </r>
    <r>
      <rPr>
        <b/>
        <vertAlign val="subscript"/>
        <sz val="10"/>
        <color rgb="FF000000"/>
        <rFont val="Arial"/>
        <family val="2"/>
      </rPr>
      <t>G</t>
    </r>
  </si>
  <si>
    <r>
      <t>B</t>
    </r>
    <r>
      <rPr>
        <b/>
        <vertAlign val="subscript"/>
        <sz val="10"/>
        <color rgb="FF000000"/>
        <rFont val="Arial"/>
        <family val="2"/>
      </rPr>
      <t>D</t>
    </r>
  </si>
  <si>
    <t>£50m increase in revenue recovered from TNUoS tariffs</t>
  </si>
  <si>
    <t>Change in HH Demand Tariffs (£/kW)</t>
  </si>
  <si>
    <t>Change in NHH Demand Tariffs (p/kWh)</t>
  </si>
  <si>
    <t>Change in Generation Tariffs (£/kW)</t>
  </si>
  <si>
    <t>2016/17 TNUoS Revenue</t>
  </si>
  <si>
    <t>Jul
2015
Update</t>
  </si>
  <si>
    <t>2016/17 July Forecast</t>
  </si>
  <si>
    <t>2016/17 July Forecast (£/kW)</t>
  </si>
  <si>
    <t>2016/17 July Forecast (p/kWh)</t>
  </si>
  <si>
    <r>
      <t>CAP</t>
    </r>
    <r>
      <rPr>
        <sz val="6"/>
        <color theme="1"/>
        <rFont val="Calibri"/>
        <family val="2"/>
      </rPr>
      <t>EC</t>
    </r>
  </si>
  <si>
    <t>y</t>
  </si>
  <si>
    <t>Error Margin</t>
  </si>
  <si>
    <t>Gerneration Output (TWh)</t>
  </si>
  <si>
    <t>ER</t>
  </si>
  <si>
    <t>MAR</t>
  </si>
  <si>
    <t>GO</t>
  </si>
  <si>
    <t>2016/17
May Forecast</t>
  </si>
  <si>
    <t>Gwynt Y Mor</t>
  </si>
  <si>
    <t>Change in Demand</t>
  </si>
  <si>
    <t>Peak Demand (MW)</t>
  </si>
  <si>
    <t>HH Demand (MW)</t>
  </si>
  <si>
    <t>NHH Demand (TWh)</t>
  </si>
  <si>
    <t>HH Tariff (£/kW)</t>
  </si>
  <si>
    <t>NHH Tariff (£/kWh)</t>
  </si>
  <si>
    <t>Change in Tariff</t>
  </si>
  <si>
    <t>Didcot</t>
  </si>
  <si>
    <t>Achruach</t>
  </si>
  <si>
    <t>Aigas</t>
  </si>
  <si>
    <t>An Suidhe</t>
  </si>
  <si>
    <t>Arecleoch</t>
  </si>
  <si>
    <t>Baglan Bay</t>
  </si>
  <si>
    <t>Beinneun Wind Farm</t>
  </si>
  <si>
    <t>Afton</t>
  </si>
  <si>
    <t>Black Craig</t>
  </si>
  <si>
    <t>Blacklaw Extension</t>
  </si>
  <si>
    <t>Black Law</t>
  </si>
  <si>
    <t>Bodelwyddan</t>
  </si>
  <si>
    <t>Carrington</t>
  </si>
  <si>
    <t>Clyde (North)</t>
  </si>
  <si>
    <t>Clyde (South)</t>
  </si>
  <si>
    <t>Corriegarth</t>
  </si>
  <si>
    <t>Corriemoillie</t>
  </si>
  <si>
    <t>Coryton</t>
  </si>
  <si>
    <t>Cruachan</t>
  </si>
  <si>
    <t>Crystal Rig</t>
  </si>
  <si>
    <t>Culligran</t>
  </si>
  <si>
    <t>Deanie</t>
  </si>
  <si>
    <t>Dersalloch</t>
  </si>
  <si>
    <t>Dinorwig</t>
  </si>
  <si>
    <t>Dunlaw Extension</t>
  </si>
  <si>
    <t>Brochloch</t>
  </si>
  <si>
    <t>Dumnaglass</t>
  </si>
  <si>
    <t>Edinbane</t>
  </si>
  <si>
    <t>Ewe Hill</t>
  </si>
  <si>
    <t>Farr Windfarm</t>
  </si>
  <si>
    <t>Fallago</t>
  </si>
  <si>
    <t>Carraig Gheal</t>
  </si>
  <si>
    <t>Ffestiniogg</t>
  </si>
  <si>
    <t>Finlarig</t>
  </si>
  <si>
    <t>Foyers</t>
  </si>
  <si>
    <t>Glendoe</t>
  </si>
  <si>
    <t>Glenmoriston</t>
  </si>
  <si>
    <t>Ulzieside</t>
  </si>
  <si>
    <t>Gordonbush</t>
  </si>
  <si>
    <t>Griffin Wind</t>
  </si>
  <si>
    <t>Hadyard Hill</t>
  </si>
  <si>
    <t>Harestanes</t>
  </si>
  <si>
    <t>Hartlepool</t>
  </si>
  <si>
    <t>Hedon</t>
  </si>
  <si>
    <t>Invergarry</t>
  </si>
  <si>
    <t>Kilgallioch</t>
  </si>
  <si>
    <t>Kilmorack</t>
  </si>
  <si>
    <t>Langage</t>
  </si>
  <si>
    <t>Lochay</t>
  </si>
  <si>
    <t>Luichart</t>
  </si>
  <si>
    <t>Mark Hill</t>
  </si>
  <si>
    <t>Margee</t>
  </si>
  <si>
    <t>Marchwood</t>
  </si>
  <si>
    <t>Mossford</t>
  </si>
  <si>
    <t>Nant</t>
  </si>
  <si>
    <t>Dudgeon Offshore Wind Farm</t>
  </si>
  <si>
    <t>Rhigos</t>
  </si>
  <si>
    <t>Rocksavage</t>
  </si>
  <si>
    <t>Saltend</t>
  </si>
  <si>
    <t>South Humber Bank</t>
  </si>
  <si>
    <t>Spalding</t>
  </si>
  <si>
    <t>Kilbraur</t>
  </si>
  <si>
    <t>Strathy Wind</t>
  </si>
  <si>
    <t>Whitelee</t>
  </si>
  <si>
    <t>Whitelee Extension</t>
  </si>
  <si>
    <t>Tariff model NHH Demand (TWh)</t>
  </si>
  <si>
    <t>Tariff Model HH Demand (MW)</t>
  </si>
  <si>
    <t>Tariff model Peak Demand (MW)</t>
  </si>
  <si>
    <t>July Forecast</t>
  </si>
  <si>
    <t>HH Demand (£/kW)</t>
  </si>
  <si>
    <t>Generation (£/kW)</t>
  </si>
  <si>
    <t>NHH Demand (p/kWh)</t>
  </si>
  <si>
    <t>Generation</t>
  </si>
  <si>
    <t>Demand</t>
  </si>
  <si>
    <t>N.B. These generation average tariffs include local tariffs</t>
  </si>
  <si>
    <t>Locational Model Demand (MW)</t>
  </si>
  <si>
    <t>2016/17 Oct Forecast</t>
  </si>
  <si>
    <t>Oct
2015
Update</t>
  </si>
  <si>
    <t>2016/17 Oct Forecast (£/kW)</t>
  </si>
  <si>
    <t>2016/17 Oct Forecast (p/kWh)</t>
  </si>
  <si>
    <t>Oct Forecast</t>
  </si>
  <si>
    <t>2010/11 Load Factor</t>
  </si>
  <si>
    <t>2011/12 Load Factor</t>
  </si>
  <si>
    <t>2012/13 Load Factor</t>
  </si>
  <si>
    <t>2013/14 Load Factor</t>
  </si>
  <si>
    <t>2014/15 Load Factor</t>
  </si>
  <si>
    <t>ALF</t>
  </si>
  <si>
    <t>2010/11 Data</t>
  </si>
  <si>
    <t>2011/12 Data</t>
  </si>
  <si>
    <t>2012/13 Data</t>
  </si>
  <si>
    <t>2013/14 Data</t>
  </si>
  <si>
    <t>2014/15 Data</t>
  </si>
  <si>
    <t>Aberthaw</t>
  </si>
  <si>
    <t>An Suidhe Wind Farm</t>
  </si>
  <si>
    <t>Barrow Offshore Wind Ltd</t>
  </si>
  <si>
    <t>Beauly Cascade</t>
  </si>
  <si>
    <t>Brimsdown</t>
  </si>
  <si>
    <t>Clunie Scheme</t>
  </si>
  <si>
    <t>Connahs Quay</t>
  </si>
  <si>
    <t>Conon Cascade</t>
  </si>
  <si>
    <t>Corby</t>
  </si>
  <si>
    <t>Cottam</t>
  </si>
  <si>
    <t>Cottam Development Centre</t>
  </si>
  <si>
    <t>Crystal Rig II</t>
  </si>
  <si>
    <t>Damhead Creek</t>
  </si>
  <si>
    <t>Deeside</t>
  </si>
  <si>
    <t>Didcot B</t>
  </si>
  <si>
    <t>Drax</t>
  </si>
  <si>
    <t>Dungeness B</t>
  </si>
  <si>
    <t>Edinbane Wind</t>
  </si>
  <si>
    <t>Errochty</t>
  </si>
  <si>
    <t>Farr Windfarm Tomatin</t>
  </si>
  <si>
    <t>Fasnakyle G1 &amp; G3</t>
  </si>
  <si>
    <t>Fawley CHP</t>
  </si>
  <si>
    <t>Fiddlers Ferry</t>
  </si>
  <si>
    <t>Garry Cascade</t>
  </si>
  <si>
    <t>Grain</t>
  </si>
  <si>
    <t>Grangemouth</t>
  </si>
  <si>
    <t>Great Yarmouth</t>
  </si>
  <si>
    <t>Greater Gabbard Offshore Wind Farm</t>
  </si>
  <si>
    <t>Gunfleet Sands I</t>
  </si>
  <si>
    <t>Gunfleet Sands II</t>
  </si>
  <si>
    <t>Gwynt y Mor</t>
  </si>
  <si>
    <t>Heysham</t>
  </si>
  <si>
    <t>Hinkley Point B</t>
  </si>
  <si>
    <t>Hunterston</t>
  </si>
  <si>
    <t>Immingham</t>
  </si>
  <si>
    <t>Indian Queens</t>
  </si>
  <si>
    <t>Killin Cascade</t>
  </si>
  <si>
    <t>Lincs Wind Farm</t>
  </si>
  <si>
    <t>Little Barford</t>
  </si>
  <si>
    <t>Medway</t>
  </si>
  <si>
    <t>Millennium</t>
  </si>
  <si>
    <t>Pembroke</t>
  </si>
  <si>
    <t>Peterhead</t>
  </si>
  <si>
    <t>Ratcliffe-on-Soar</t>
  </si>
  <si>
    <t>Rugeley B</t>
  </si>
  <si>
    <t>Rye House</t>
  </si>
  <si>
    <t>Seabank</t>
  </si>
  <si>
    <t>Sellafield</t>
  </si>
  <si>
    <t>Severn Power</t>
  </si>
  <si>
    <t>Shoreham</t>
  </si>
  <si>
    <t>Sizewell B</t>
  </si>
  <si>
    <t>Sloy G2 &amp; G3</t>
  </si>
  <si>
    <t>Staythorpe</t>
  </si>
  <si>
    <t>Sutton Bridge</t>
  </si>
  <si>
    <t>Taylors Lane</t>
  </si>
  <si>
    <t>Toddleburn</t>
  </si>
  <si>
    <t>Torness</t>
  </si>
  <si>
    <t>Uskmouth</t>
  </si>
  <si>
    <t>Walney I</t>
  </si>
  <si>
    <t>Walney II</t>
  </si>
  <si>
    <t>West Burton</t>
  </si>
  <si>
    <t>West Burton B</t>
  </si>
  <si>
    <t>Wilton</t>
  </si>
  <si>
    <t>Lochluichart</t>
  </si>
  <si>
    <t>West of Duddon Sands Offshore Wind Farm</t>
  </si>
  <si>
    <t>Aikengall II Windfarm</t>
  </si>
  <si>
    <t>Burbo Bank Extension Offshore Wind Farm</t>
  </si>
  <si>
    <t>Carrington Power Station</t>
  </si>
  <si>
    <t>Corriemoillie Wind Farm</t>
  </si>
  <si>
    <t>Cour Wind Farm</t>
  </si>
  <si>
    <t>Dersalloch Wind Farm</t>
  </si>
  <si>
    <t>Dunmaglass Wind Farm</t>
  </si>
  <si>
    <t>Freasdail</t>
  </si>
  <si>
    <t>Galawhistle Wind Farm</t>
  </si>
  <si>
    <t>Galloper Wind Farm</t>
  </si>
  <si>
    <t>Glen App Windfarm</t>
  </si>
  <si>
    <t>Humber Gateway Offshore Wind Farm</t>
  </si>
  <si>
    <t>Keadby II</t>
  </si>
  <si>
    <t>Kings Lynn A</t>
  </si>
  <si>
    <t>Pen Y Cymoedd Wind Farm</t>
  </si>
  <si>
    <t>Pogbie Wind Farm</t>
  </si>
  <si>
    <t>Race Bank Wind Farm</t>
  </si>
  <si>
    <t>Rampion Offshore Wind Farm</t>
  </si>
  <si>
    <t>Strathy North and South Wind</t>
  </si>
  <si>
    <t>Tees Renewable Energy Plant</t>
  </si>
  <si>
    <t>Windy Standard II (Brockloch Rig 1) Wind Farm</t>
  </si>
  <si>
    <t>A'chruach Wind Farm</t>
  </si>
  <si>
    <t>Keith Hill wind farm</t>
  </si>
  <si>
    <t>South Humber bank</t>
  </si>
  <si>
    <t>Thanet Offshore Wind farm</t>
  </si>
  <si>
    <t>Technology</t>
  </si>
  <si>
    <t>Generic ALF</t>
  </si>
  <si>
    <t>Note: Stations less than 100MW with Bilateral Embedded Generation Agreements are not chargeable and are not shown.</t>
  </si>
  <si>
    <t>Fuel Type</t>
  </si>
  <si>
    <t>TEC Reduction (MW)</t>
  </si>
  <si>
    <t>Figure 1 - CMP213 Judicial Review Period Reductions</t>
  </si>
  <si>
    <t>BlackLaw Extension</t>
  </si>
  <si>
    <t>Galawhistle</t>
  </si>
  <si>
    <t>Moffat</t>
  </si>
  <si>
    <t>Necton</t>
  </si>
  <si>
    <t>Western Dod</t>
  </si>
  <si>
    <t>TEC Change</t>
  </si>
  <si>
    <t>Table 13 - Circuits subject to one-off charges</t>
  </si>
  <si>
    <t>Table 14 - Change in HH Demand Tariffs</t>
  </si>
  <si>
    <t>Table 15 - NHH Demand Tariff Changes</t>
  </si>
  <si>
    <t>Figure 2 - Variation on Generation Zonal Tariffs</t>
  </si>
  <si>
    <t>Table 16 - Impact of change in TNUoS revenue</t>
  </si>
  <si>
    <t>Table 17 - Impact of 2% increase in System and HH demand</t>
  </si>
  <si>
    <t>Table 18 - National Grid Revenue Forecast</t>
  </si>
  <si>
    <t>Table 19 - SP Transmission Revenue Forecast</t>
  </si>
  <si>
    <t>Table 20 - SHE Transmission Revenue Forecast</t>
  </si>
  <si>
    <t>Table 21 - Offshore Revenues</t>
  </si>
  <si>
    <t>Table 22 - Generation TEC Changes</t>
  </si>
  <si>
    <t>Table 23 - Demand Profiles</t>
  </si>
  <si>
    <t>Table 25: Generic Annual Load Factors</t>
  </si>
  <si>
    <t>Table 24: Specific Annual Load Factors</t>
  </si>
  <si>
    <t>Node 1</t>
  </si>
  <si>
    <t>Node 2</t>
  </si>
  <si>
    <t>Actual Parameters</t>
  </si>
  <si>
    <t>Amendment in Transport Model</t>
  </si>
  <si>
    <t>Generator</t>
  </si>
  <si>
    <t>Wishaw 132kV</t>
  </si>
  <si>
    <t>Blacklaw 132kV</t>
  </si>
  <si>
    <t>11.46km of Cable</t>
  </si>
  <si>
    <t>11.46km of OHL</t>
  </si>
  <si>
    <t>Blacklaw</t>
  </si>
  <si>
    <t>East Kilbride South 275kV</t>
  </si>
  <si>
    <t>Whitelee 275kV</t>
  </si>
  <si>
    <t>6km of Cable</t>
  </si>
  <si>
    <t>6km of OHL</t>
  </si>
  <si>
    <t>Whitelee Extension 275kV</t>
  </si>
  <si>
    <t>16.68km of Cable</t>
  </si>
  <si>
    <t>16.68km of OHL</t>
  </si>
  <si>
    <t>Elvanfoot 275kV</t>
  </si>
  <si>
    <t>Clyde North 275kV</t>
  </si>
  <si>
    <t>6.2km of Cable</t>
  </si>
  <si>
    <t>6.2km of OHL</t>
  </si>
  <si>
    <t>Clyde North</t>
  </si>
  <si>
    <t>Clyde South 275kV</t>
  </si>
  <si>
    <t>7.17km of Cable</t>
  </si>
  <si>
    <t>7.17km of OHL</t>
  </si>
  <si>
    <t>Clyde South</t>
  </si>
  <si>
    <t>Crystal Rig 132kV</t>
  </si>
  <si>
    <t>Western Dod 132kV</t>
  </si>
  <si>
    <t>3.9km of Cable</t>
  </si>
  <si>
    <t>3.9km of OHL</t>
  </si>
  <si>
    <t>Aikengall II</t>
  </si>
  <si>
    <t>Farigaig 132kV</t>
  </si>
  <si>
    <t>Dunmaglass 132kV</t>
  </si>
  <si>
    <t>4km Cable</t>
  </si>
  <si>
    <t>4km OHL</t>
  </si>
  <si>
    <t>Dunmaglass</t>
  </si>
  <si>
    <t>Coalburn 132kV</t>
  </si>
  <si>
    <t>Galawhistle 132kV</t>
  </si>
  <si>
    <t>9.7km cable</t>
  </si>
  <si>
    <t>9.7km OHL</t>
  </si>
  <si>
    <t>Galawhistle II</t>
  </si>
  <si>
    <t>Moffat 132kV</t>
  </si>
  <si>
    <t>Harestanes 132kV</t>
  </si>
  <si>
    <t>15.33km cable</t>
  </si>
  <si>
    <t>15.33km OHL</t>
  </si>
  <si>
    <t>Melgarve 132kV</t>
  </si>
  <si>
    <t>Stronelairg 132kV</t>
  </si>
  <si>
    <t>10km cable</t>
  </si>
  <si>
    <t>10km OHL</t>
  </si>
  <si>
    <t>Stronelairg</t>
  </si>
  <si>
    <t>Power Station</t>
  </si>
  <si>
    <t>Table 12 - Generation Tariff Changes</t>
  </si>
  <si>
    <t>Index</t>
  </si>
  <si>
    <t>Actual</t>
  </si>
  <si>
    <t>Generic</t>
  </si>
  <si>
    <t>-</t>
  </si>
  <si>
    <t>Partial</t>
  </si>
  <si>
    <t>Oil_and_OCGT</t>
  </si>
  <si>
    <t>Pumped_Storage</t>
  </si>
  <si>
    <t>Hydro</t>
  </si>
  <si>
    <t>Onshore_Wind</t>
  </si>
  <si>
    <t>Offshore_Wind</t>
  </si>
  <si>
    <t>Coal</t>
  </si>
  <si>
    <t>CCGT_and_CHP</t>
  </si>
  <si>
    <t>Nuclear</t>
  </si>
  <si>
    <t>Biomass</t>
  </si>
  <si>
    <t>National Grid Revenue Forecast</t>
  </si>
  <si>
    <t xml:space="preserve"> </t>
  </si>
  <si>
    <t>Description</t>
  </si>
  <si>
    <t>Licence
Term</t>
  </si>
  <si>
    <t>Yr t-1</t>
  </si>
  <si>
    <t>Yr t</t>
  </si>
  <si>
    <t>Yr t+1</t>
  </si>
  <si>
    <t>Notes</t>
  </si>
  <si>
    <t>Regulatory Year</t>
  </si>
  <si>
    <t>2014/15</t>
  </si>
  <si>
    <t>Actual RPI</t>
  </si>
  <si>
    <t>April to March average</t>
  </si>
  <si>
    <t>RPI Actual</t>
  </si>
  <si>
    <t>RPIAt</t>
  </si>
  <si>
    <t>Office of National Statistics</t>
  </si>
  <si>
    <t>Assumed Interest Rate</t>
  </si>
  <si>
    <t>It</t>
  </si>
  <si>
    <t>Bank of England Base Rate</t>
  </si>
  <si>
    <t>Opening Base Revenue Allowance (2009/10 prices)</t>
  </si>
  <si>
    <t>A1</t>
  </si>
  <si>
    <t>PUt</t>
  </si>
  <si>
    <t>From Licence</t>
  </si>
  <si>
    <t>Price Control Financial Model Iteration Adjustment</t>
  </si>
  <si>
    <t>A2</t>
  </si>
  <si>
    <t>MODt</t>
  </si>
  <si>
    <t>Determined by Ofgem/Licensee forecast</t>
  </si>
  <si>
    <t>RPI True Up</t>
  </si>
  <si>
    <t>A3</t>
  </si>
  <si>
    <t>TRUt</t>
  </si>
  <si>
    <t>Licensee Actual/Forecast</t>
  </si>
  <si>
    <t>Prior Calendar Year RPI Forecast</t>
  </si>
  <si>
    <t>GRPIFc-1</t>
  </si>
  <si>
    <t>HM Treasury Forecast then 2.8%</t>
  </si>
  <si>
    <t>Current Calendar Year RPI Forecast</t>
  </si>
  <si>
    <t>GRPIFc</t>
  </si>
  <si>
    <t>Next Calendar Year RPI forecast</t>
  </si>
  <si>
    <t>GRPIFc+1</t>
  </si>
  <si>
    <t>RPI Forecast</t>
  </si>
  <si>
    <t>A4</t>
  </si>
  <si>
    <t>RPIFt</t>
  </si>
  <si>
    <t>Using HM Treasury Forecast</t>
  </si>
  <si>
    <t>Base Revenue [A=(A1+A2+A3)*A4]</t>
  </si>
  <si>
    <t>A</t>
  </si>
  <si>
    <t>BRt</t>
  </si>
  <si>
    <t>Pass-Through Business Rates</t>
  </si>
  <si>
    <t>B1</t>
  </si>
  <si>
    <t>RBt</t>
  </si>
  <si>
    <t>Temporary Physical Disconnection</t>
  </si>
  <si>
    <t>B2</t>
  </si>
  <si>
    <t>TPDt</t>
  </si>
  <si>
    <t>Licence Fee</t>
  </si>
  <si>
    <t>B3</t>
  </si>
  <si>
    <t>LFt</t>
  </si>
  <si>
    <t>Inter TSO Compensation</t>
  </si>
  <si>
    <t>B4</t>
  </si>
  <si>
    <t>ITCt</t>
  </si>
  <si>
    <t>Termination of Bilateral Connection Agreements</t>
  </si>
  <si>
    <t>B5</t>
  </si>
  <si>
    <t>TERMt</t>
  </si>
  <si>
    <t>Does not affect TNUoS</t>
  </si>
  <si>
    <t>SP Transmission Pass-Through</t>
  </si>
  <si>
    <t>B6</t>
  </si>
  <si>
    <t>TSPt</t>
  </si>
  <si>
    <t>14/15 &amp; 15/16 Charge setting. Later from TSP Calculation.</t>
  </si>
  <si>
    <t>SHE Transmission Pass-Through</t>
  </si>
  <si>
    <t>B7</t>
  </si>
  <si>
    <t>TSHt</t>
  </si>
  <si>
    <t>14/15 &amp; 15/16 Charge setting. Later from TSH Calculation.</t>
  </si>
  <si>
    <t>Offshore Transmission Pass-Through</t>
  </si>
  <si>
    <t>B8</t>
  </si>
  <si>
    <t>TOFTOt</t>
  </si>
  <si>
    <t>14/15 &amp; 15/16 Charge setting. Later from OFTO Calculation.</t>
  </si>
  <si>
    <t>Embedded Offshore Pass-Through</t>
  </si>
  <si>
    <t>B9</t>
  </si>
  <si>
    <t>OFETt</t>
  </si>
  <si>
    <t>Pass-Through Items [B=B1+B2+B3+B4+B5+B6+B7+B8+B9]</t>
  </si>
  <si>
    <t>B</t>
  </si>
  <si>
    <t>PTt</t>
  </si>
  <si>
    <t>Reliability Incentive Adjustment</t>
  </si>
  <si>
    <t>C1</t>
  </si>
  <si>
    <t>RIt</t>
  </si>
  <si>
    <t>Licensee Actual/Forecast/Budget</t>
  </si>
  <si>
    <t>Stakeholder Satisfaction Adjustment</t>
  </si>
  <si>
    <t>C2</t>
  </si>
  <si>
    <t>SSOt</t>
  </si>
  <si>
    <t>Sulphur Hexafluoride (SF6) Gas Emissions Adjustment</t>
  </si>
  <si>
    <t>C3</t>
  </si>
  <si>
    <t>SFIt</t>
  </si>
  <si>
    <t>Awarded Environmental Discretionary Rewards</t>
  </si>
  <si>
    <t>C4</t>
  </si>
  <si>
    <t>EDRt</t>
  </si>
  <si>
    <t>Only includes EDR awarded to licensee to date</t>
  </si>
  <si>
    <t>Outputs Incentive Revenue [C=C1+C2+C3+C4]</t>
  </si>
  <si>
    <t>C</t>
  </si>
  <si>
    <t>OIPt</t>
  </si>
  <si>
    <t>Network Innovation Allowance</t>
  </si>
  <si>
    <t>NIAt</t>
  </si>
  <si>
    <t>E</t>
  </si>
  <si>
    <t>NICFt</t>
  </si>
  <si>
    <t>Sum of NICF awards determined by Ofgem/Forecast by National Grid</t>
  </si>
  <si>
    <t>Future Environmental Discretionary Rewards</t>
  </si>
  <si>
    <t>F</t>
  </si>
  <si>
    <t>Sum of future EDR awards forecast by National Grid</t>
  </si>
  <si>
    <t>Transmission Investment for Renewable Generation</t>
  </si>
  <si>
    <t>TIRGt</t>
  </si>
  <si>
    <t>Scottish Site Specific Adjustment</t>
  </si>
  <si>
    <t>H</t>
  </si>
  <si>
    <t>DISt</t>
  </si>
  <si>
    <t>Scottish Terminations Adjustment</t>
  </si>
  <si>
    <t>I</t>
  </si>
  <si>
    <t>TSt</t>
  </si>
  <si>
    <t>Correction Factor</t>
  </si>
  <si>
    <t>K</t>
  </si>
  <si>
    <t>-Kt</t>
  </si>
  <si>
    <t>Calculated by Licensee</t>
  </si>
  <si>
    <t>Maximum Revenue [M= A+B+C+D+E+F+G+H+I+K]</t>
  </si>
  <si>
    <t>M</t>
  </si>
  <si>
    <t>TOt</t>
  </si>
  <si>
    <t>Termination Charges</t>
  </si>
  <si>
    <t>Pre-vesting connection charges</t>
  </si>
  <si>
    <t>P</t>
  </si>
  <si>
    <t>TNUoS Collected Revenue [T=M-B5-P]</t>
  </si>
  <si>
    <t>T</t>
  </si>
  <si>
    <t>Final Collected Revenue</t>
  </si>
  <si>
    <t>U</t>
  </si>
  <si>
    <t>TNRt</t>
  </si>
  <si>
    <t>Forecast percentage change to Maximum Revenue M</t>
  </si>
  <si>
    <t>Forecast percentage change to TNUoS Collected Revenue T</t>
  </si>
  <si>
    <t>Notes: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</si>
  <si>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</si>
  <si>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</si>
  <si>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</si>
  <si>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to all Transmission Owners are inlcuded in National Grid Maximum Revenue and are included here</t>
  </si>
  <si>
    <t>2014/15 and 2015/16 pass through to other networks is based on forecast at time of tariff setting</t>
  </si>
  <si>
    <t>Scottish Power Transmission Revenue Forecast</t>
  </si>
  <si>
    <t>Updated:</t>
  </si>
  <si>
    <t>07/10/15</t>
  </si>
  <si>
    <t>Licence Term</t>
  </si>
  <si>
    <t>National Grid forecast</t>
  </si>
  <si>
    <t>Pass-Through Items [B=B1+B2]</t>
  </si>
  <si>
    <t>Financial Incentive for Timely Connections Output</t>
  </si>
  <si>
    <t>C5</t>
  </si>
  <si>
    <t>-CONADJt</t>
  </si>
  <si>
    <t>Outputs Incentive Revenue [C=C1+C2+C3+C4+C5]</t>
  </si>
  <si>
    <t>Maximum Revenue (M= A+B+C+D+G+J+K]</t>
  </si>
  <si>
    <t>Excluded Services</t>
  </si>
  <si>
    <t>EXCt</t>
  </si>
  <si>
    <t>Post BETTA Connection Charges</t>
  </si>
  <si>
    <t>Site Specifc Charges</t>
  </si>
  <si>
    <t>S</t>
  </si>
  <si>
    <t>EXSt</t>
  </si>
  <si>
    <t>Pre &amp; Post BETTA Connection Charges</t>
  </si>
  <si>
    <t>TNUoS Collected Revenue (T=M+P-S)</t>
  </si>
  <si>
    <t>General System Charge</t>
  </si>
  <si>
    <t>NIC payments are not included as they do not form part of SPT Maximum Revenue</t>
  </si>
  <si>
    <t>Commentary</t>
  </si>
  <si>
    <t>All reasonable care has been taken in the preparation of these illustrative tables and the data therein.  SPT offers this data without prejudice and cannot be held responsible for any loss that might be attributed to the use of this data.  SPT does not accept or assume responsibility for the use of this information by any person or any person to whom this information is shown or any person to whom this information otherwise becomes available.</t>
  </si>
  <si>
    <t xml:space="preserve">The base revenue forecasts for the RIIO-ET1 period (2014/15 to 2018/19, inclusive) reflect the figures authorised by Ofgem in the the RIIO-ET1 Final Proposals.  </t>
  </si>
  <si>
    <t>Within the bounds of commercial confidentiality, this forecast provides as much information as possible.</t>
  </si>
  <si>
    <t>This forecast contains as much information as can be currently made available.  Generally, allowances determined by Ofgem are shown; and we also include forecasts for anticipated future Ofgem determinations in respect of the Iteration adjustment reflecting our latest view of totex, changes to allowed totex and cost of debt.</t>
  </si>
  <si>
    <t>This respects commercial confidentiality and disclosure considerations.</t>
  </si>
  <si>
    <t xml:space="preserve">Note that actual revenues may vary from those currently forecast.  </t>
  </si>
  <si>
    <t>All £ figures are in money of the day</t>
  </si>
  <si>
    <t>Information provided in £m to one decimal place</t>
  </si>
  <si>
    <t>Assumptions</t>
  </si>
  <si>
    <t>It is assumed that there will be one set of price changes per year effective on 1st April.</t>
  </si>
  <si>
    <t>SHE Transmission Revenue Forecast</t>
  </si>
  <si>
    <t>16/17 onwards based on Ofgem's initial view</t>
  </si>
  <si>
    <t>Based on NG forecast RPIA. RPIF based on assumed Treasury Forecast of 3%</t>
  </si>
  <si>
    <t>RBt rebate received in  2014/15, pass through in 2016/17</t>
  </si>
  <si>
    <t>Forecast values based on average of previous energy not supplied actuals</t>
  </si>
  <si>
    <t>Forecast values based on average of previous actuals; also reflects step-change to Base Revenue</t>
  </si>
  <si>
    <t>Forecast based on latest actual SF6 emissions and baseline targets</t>
  </si>
  <si>
    <t>Forecast assumes same level of allowance in nominal values</t>
  </si>
  <si>
    <t>Based on adjusted licence condition values</t>
  </si>
  <si>
    <t>Compensatory Payments Adjustment</t>
  </si>
  <si>
    <t>J</t>
  </si>
  <si>
    <t>SHCPt</t>
  </si>
  <si>
    <t>Post-Vesting, Pre-BETTA Connection Charges</t>
  </si>
  <si>
    <t>NIC payments are not included as they do not form part of SHET Maximum Revenue</t>
  </si>
  <si>
    <t>All reasonable care has been taken in the preparation of these illustrative tables and the data therein.  SHET offers these data without prejudice and cannot be held responsible for any loss that might be attributed to the use of these data.  SHET does not accept or assume responsibility for the use of this information by any person or any person to whom this information is shown or any person to whom this information otherwise becomes available.</t>
  </si>
  <si>
    <t xml:space="preserve">The base revenue forecasts for the RIIO-ET1 period (2014/15 to 2018/19, inclusive) reflect the figures authorised by Ofgem in the RIIO-ET1 Final Proposals.  </t>
  </si>
  <si>
    <t>This forecast contains as much information as can be currently made available.  Generally, allowances determined by Ofgem are shown; whilst those for which Ofgem determinations are expected are not.</t>
  </si>
  <si>
    <t>Offshore Transmission Revenue Forecast</t>
  </si>
  <si>
    <t>Current revenues plus indexation</t>
  </si>
  <si>
    <t>Robin Rigg</t>
  </si>
  <si>
    <t>Gwynt y mor</t>
  </si>
  <si>
    <t>National Grid Forecast</t>
  </si>
  <si>
    <t>Humber Gateway</t>
  </si>
  <si>
    <t>Offshore Transmission Pass-Through (B7)</t>
  </si>
  <si>
    <t>NIC payments are not included as they do not form part of OFTO Maximum Revenue</t>
  </si>
  <si>
    <t>Gas</t>
  </si>
  <si>
    <t>Wind</t>
  </si>
  <si>
    <t>Station</t>
  </si>
  <si>
    <t>Agreement Type</t>
  </si>
  <si>
    <t>Node</t>
  </si>
  <si>
    <t>MW Change</t>
  </si>
  <si>
    <t>An Suidhe Wind Farm, Argyll (SRO)</t>
  </si>
  <si>
    <t>BCA</t>
  </si>
  <si>
    <t>ANSU10</t>
  </si>
  <si>
    <t>Barry Power Station</t>
  </si>
  <si>
    <t>BEGA</t>
  </si>
  <si>
    <t>ABTH20</t>
  </si>
  <si>
    <t>Brockloch Rig Wind Farm</t>
  </si>
  <si>
    <t>DUNH1Q</t>
  </si>
  <si>
    <t>Brownieleys</t>
  </si>
  <si>
    <t>FIDD1B</t>
  </si>
  <si>
    <t>Damhead Creek II</t>
  </si>
  <si>
    <t>KINO40</t>
  </si>
  <si>
    <t>CONQ40</t>
  </si>
  <si>
    <t>Eggborough</t>
  </si>
  <si>
    <t>EGGB40</t>
  </si>
  <si>
    <t>Ferrybridge C</t>
  </si>
  <si>
    <t>FERR20</t>
  </si>
  <si>
    <t>FIDF20_ENW</t>
  </si>
  <si>
    <t>CRSS10</t>
  </si>
  <si>
    <t>LEIS10</t>
  </si>
  <si>
    <t>Green frog @ The Drove</t>
  </si>
  <si>
    <t>BRWA20</t>
  </si>
  <si>
    <t>Harburnhead Wind Farm</t>
  </si>
  <si>
    <t>LING1Q</t>
  </si>
  <si>
    <t>HARE10</t>
  </si>
  <si>
    <t>Harestanes Extension</t>
  </si>
  <si>
    <t>HINP40</t>
  </si>
  <si>
    <t>Hornsea Power Station 1A</t>
  </si>
  <si>
    <t>HORN40</t>
  </si>
  <si>
    <t>Hornsea Power Station 1B</t>
  </si>
  <si>
    <t>Keith Hill Wind Farm</t>
  </si>
  <si>
    <t>DUNE10</t>
  </si>
  <si>
    <t>Keiths Hill Wind Farm</t>
  </si>
  <si>
    <t>Leadhills Wind Farm</t>
  </si>
  <si>
    <t>ELVA20</t>
  </si>
  <si>
    <t>Lincs Offshore Wind Farm</t>
  </si>
  <si>
    <t>WALP40_EME</t>
  </si>
  <si>
    <t>Longannet</t>
  </si>
  <si>
    <t>LOAN20</t>
  </si>
  <si>
    <t>Millennium South</t>
  </si>
  <si>
    <t>FAUG10</t>
  </si>
  <si>
    <t>Neart Na Goaithe Offshore Wind Farm</t>
  </si>
  <si>
    <t>CRYR40</t>
  </si>
  <si>
    <t>RHIG40</t>
  </si>
  <si>
    <t>BOLN40</t>
  </si>
  <si>
    <t>South Hook CHP Plant</t>
  </si>
  <si>
    <t>PEMB40</t>
  </si>
  <si>
    <t>WBUR40</t>
  </si>
  <si>
    <t>DUNH1R</t>
  </si>
  <si>
    <t>Wylfa</t>
  </si>
  <si>
    <t>WYLF40</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</si>
</sst>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4" formatCode="_-&quot;£&quot;* #,##0.00_-;\-&quot;£&quot;* #,##0.00_-;_-&quot;£&quot;* &quot;-&quot;??_-;_-@_-"/>
    <numFmt numFmtId="43" formatCode="_-* #,##0.00_-;\-* #,##0.00_-;_-* &quot;-&quot;??_-;_-@_-"/>
    <numFmt numFmtId="164" formatCode="0.00_)"/>
    <numFmt numFmtId="165" formatCode="0_)"/>
    <numFmt numFmtId="166" formatCode="0.000000_)"/>
    <numFmt numFmtId="167" formatCode="_-[$€-2]* #,##0.00_-;\-[$€-2]* #,##0.00_-;_-[$€-2]* &quot;-&quot;??_-"/>
    <numFmt numFmtId="168" formatCode="&quot;$&quot;#,##0_);[Red]\(&quot;$&quot;#,##0\)"/>
    <numFmt numFmtId="169" formatCode="_(* #,##0.0_);_(* \(#,##0.0\);_(* &quot;-&quot;??_);_(@_)"/>
    <numFmt numFmtId="170" formatCode="#,##0.0;[Red]\(#,##0.0\)"/>
    <numFmt numFmtId="171" formatCode="0.0%"/>
    <numFmt numFmtId="172" formatCode="_-* #,##0.0000_-;\-* #,##0.0000_-;_-* &quot;-&quot;??_-;_-@_-"/>
    <numFmt numFmtId="173" formatCode="_-* #,##0.0_-;\-* #,##0.0_-;_-* &quot;-&quot;??_-;_-@_-"/>
    <numFmt numFmtId="174" formatCode="0.0_ ;[Red]\-0.0\ "/>
    <numFmt numFmtId="175" formatCode="0.0000_ ;[Red]\-0.0000\ "/>
    <numFmt numFmtId="176" formatCode="#,##0.0000_ ;[Red]\-#,##0.0000\ "/>
    <numFmt numFmtId="177" formatCode="#,##0.000_ ;[Red]\-#,##0.000\ "/>
    <numFmt numFmtId="178" formatCode="#,##0.0_ ;[Red]\-#,##0.0\ "/>
    <numFmt numFmtId="179" formatCode="#,##0.0"/>
    <numFmt numFmtId="180" formatCode="_(* #,##0.00_);_(* \(#,##0.00\);_(* &quot;-&quot;??_);_(@_)"/>
    <numFmt numFmtId="181" formatCode="0.0000000000000000000000000"/>
    <numFmt numFmtId="182" formatCode="0.0"/>
    <numFmt numFmtId="183" formatCode="#,##0.00_ ;\-#,##0.00\ "/>
    <numFmt numFmtId="184" formatCode="0.000"/>
    <numFmt numFmtId="185" formatCode="#,##0_ ;\-#,##0\ "/>
    <numFmt numFmtId="186" formatCode="dd/mm/yyyy;@"/>
    <numFmt numFmtId="187" formatCode="_-* #,##0_-;\-* #,##0_-;_-* &quot;-&quot;??_-;_-@_-"/>
    <numFmt numFmtId="188" formatCode="0.0000%"/>
    <numFmt numFmtId="189" formatCode="0.00000_ ;[Red]\-0.00000\ "/>
    <numFmt numFmtId="190" formatCode="_-* #,##0.000_-;\-* #,##0.000_-;_-* &quot;-&quot;??_-;_-@_-"/>
  </numFmts>
  <fonts count="6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0"/>
      <name val="Arial"/>
      <family val="2"/>
    </font>
    <font>
      <sz val="12"/>
      <name val="Arial"/>
      <family val="2"/>
    </font>
    <font>
      <sz val="10"/>
      <color indexed="8"/>
      <name val="Arial"/>
      <family val="2"/>
    </font>
    <font>
      <b/>
      <sz val="10"/>
      <color indexed="8"/>
      <name val="Arial"/>
      <family val="2"/>
    </font>
    <font>
      <sz val="10"/>
      <color indexed="10"/>
      <name val="Arial"/>
      <family val="2"/>
    </font>
    <font>
      <b/>
      <sz val="12"/>
      <color indexed="8"/>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0"/>
      <name val="Helv"/>
      <charset val="204"/>
    </font>
    <font>
      <b/>
      <sz val="10"/>
      <color indexed="39"/>
      <name val="Arial"/>
      <family val="2"/>
    </font>
    <font>
      <sz val="10"/>
      <color indexed="39"/>
      <name val="Arial"/>
      <family val="2"/>
    </font>
    <font>
      <sz val="19"/>
      <color indexed="48"/>
      <name val="Arial"/>
      <family val="2"/>
    </font>
    <font>
      <b/>
      <sz val="10"/>
      <color theme="1"/>
      <name val="Arial"/>
      <family val="2"/>
    </font>
    <font>
      <b/>
      <sz val="10"/>
      <color rgb="FF000000"/>
      <name val="Arial"/>
      <family val="2"/>
    </font>
    <font>
      <sz val="10"/>
      <color rgb="FF000000"/>
      <name val="Arial"/>
      <family val="2"/>
    </font>
    <font>
      <b/>
      <vertAlign val="subscript"/>
      <sz val="10"/>
      <color rgb="FF000000"/>
      <name val="Arial"/>
      <family val="2"/>
    </font>
    <font>
      <sz val="10"/>
      <color theme="1"/>
      <name val="Arial"/>
      <family val="2"/>
    </font>
    <font>
      <i/>
      <sz val="10"/>
      <name val="Arial"/>
      <family val="2"/>
    </font>
    <font>
      <b/>
      <sz val="20"/>
      <color theme="1"/>
      <name val="Calibri"/>
      <family val="2"/>
      <scheme val="minor"/>
    </font>
    <font>
      <b/>
      <sz val="12"/>
      <name val="Calibri"/>
      <family val="2"/>
      <scheme val="minor"/>
    </font>
    <font>
      <sz val="12"/>
      <name val="Calibri"/>
      <family val="2"/>
    </font>
    <font>
      <sz val="12"/>
      <name val="Calibri"/>
      <family val="2"/>
      <scheme val="minor"/>
    </font>
    <font>
      <sz val="12"/>
      <color indexed="8"/>
      <name val="Calibri"/>
      <family val="2"/>
    </font>
    <font>
      <sz val="12"/>
      <color indexed="8"/>
      <name val="Calibri"/>
      <family val="2"/>
      <scheme val="minor"/>
    </font>
    <font>
      <b/>
      <sz val="12"/>
      <color indexed="8"/>
      <name val="Calibri"/>
      <family val="2"/>
      <scheme val="minor"/>
    </font>
    <font>
      <sz val="12"/>
      <color theme="1"/>
      <name val="Calibri"/>
      <family val="2"/>
      <scheme val="minor"/>
    </font>
    <font>
      <b/>
      <sz val="12"/>
      <color theme="1"/>
      <name val="Calibri"/>
      <family val="2"/>
      <scheme val="minor"/>
    </font>
    <font>
      <sz val="10"/>
      <name val="Times New Roman"/>
      <family val="1"/>
    </font>
    <font>
      <b/>
      <u/>
      <sz val="10"/>
      <name val="Arial"/>
      <family val="2"/>
    </font>
    <font>
      <sz val="10"/>
      <name val="Arial"/>
      <family val="2"/>
    </font>
    <font>
      <sz val="9"/>
      <color theme="1"/>
      <name val="Arial"/>
      <family val="2"/>
    </font>
    <font>
      <sz val="11"/>
      <name val="Calibri"/>
      <family val="2"/>
      <scheme val="minor"/>
    </font>
    <font>
      <b/>
      <sz val="10"/>
      <color theme="4" tint="-0.499984740745262"/>
      <name val="Arial"/>
      <family val="2"/>
    </font>
    <font>
      <b/>
      <sz val="18"/>
      <color rgb="FFFF0000"/>
      <name val="Calibri"/>
      <family val="2"/>
      <scheme val="minor"/>
    </font>
    <font>
      <b/>
      <sz val="10"/>
      <color theme="0"/>
      <name val="Arial"/>
      <family val="2"/>
    </font>
    <font>
      <sz val="10"/>
      <color theme="0"/>
      <name val="Arial"/>
      <family val="2"/>
    </font>
    <font>
      <b/>
      <sz val="11"/>
      <name val="Calibri"/>
      <family val="2"/>
      <scheme val="minor"/>
    </font>
    <font>
      <sz val="6"/>
      <color theme="1"/>
      <name val="Calibri"/>
      <family val="2"/>
    </font>
    <font>
      <b/>
      <sz val="11"/>
      <color theme="1"/>
      <name val="Arial"/>
      <family val="2"/>
    </font>
    <font>
      <sz val="11"/>
      <name val="Arial"/>
      <family val="2"/>
    </font>
    <font>
      <u/>
      <sz val="11"/>
      <color theme="10"/>
      <name val="Calibri"/>
      <family val="2"/>
      <scheme val="minor"/>
    </font>
    <font>
      <b/>
      <sz val="11"/>
      <color indexed="8"/>
      <name val="Arial"/>
      <family val="2"/>
    </font>
    <font>
      <b/>
      <sz val="18"/>
      <color theme="1"/>
      <name val="Calibri"/>
      <family val="2"/>
      <scheme val="minor"/>
    </font>
  </fonts>
  <fills count="6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indexed="43"/>
        <bgColor indexed="64"/>
      </patternFill>
    </fill>
    <fill>
      <patternFill patternType="solid">
        <fgColor indexed="44"/>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indexed="44"/>
        <bgColor indexed="0"/>
      </patternFill>
    </fill>
    <fill>
      <patternFill patternType="solid">
        <fgColor theme="3"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59999389629810485"/>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style="thin">
        <color auto="1"/>
      </left>
      <right style="thin">
        <color auto="1"/>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indexed="64"/>
      </top>
      <bottom style="thin">
        <color auto="1"/>
      </bottom>
      <diagonal/>
    </border>
    <border>
      <left style="thin">
        <color auto="1"/>
      </left>
      <right style="thin">
        <color indexed="64"/>
      </right>
      <top style="medium">
        <color indexed="64"/>
      </top>
      <bottom style="thin">
        <color auto="1"/>
      </bottom>
      <diagonal/>
    </border>
    <border>
      <left style="thin">
        <color auto="1"/>
      </left>
      <right style="thin">
        <color indexed="64"/>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top/>
      <bottom/>
      <diagonal/>
    </border>
    <border>
      <left style="thin">
        <color auto="1"/>
      </left>
      <right/>
      <top/>
      <bottom style="medium">
        <color indexed="64"/>
      </bottom>
      <diagonal/>
    </border>
    <border>
      <left style="thin">
        <color auto="1"/>
      </left>
      <right style="thin">
        <color indexed="64"/>
      </right>
      <top style="medium">
        <color indexed="64"/>
      </top>
      <bottom/>
      <diagonal/>
    </border>
    <border>
      <left style="medium">
        <color indexed="64"/>
      </left>
      <right style="thin">
        <color indexed="64"/>
      </right>
      <top style="medium">
        <color indexed="64"/>
      </top>
      <bottom style="thin">
        <color auto="1"/>
      </bottom>
      <diagonal/>
    </border>
    <border>
      <left/>
      <right/>
      <top style="thin">
        <color auto="1"/>
      </top>
      <bottom style="thin">
        <color auto="1"/>
      </bottom>
      <diagonal/>
    </border>
    <border>
      <left style="thin">
        <color indexed="64"/>
      </left>
      <right style="thin">
        <color indexed="64"/>
      </right>
      <top/>
      <bottom style="medium">
        <color indexed="64"/>
      </bottom>
      <diagonal/>
    </border>
    <border>
      <left style="thin">
        <color auto="1"/>
      </left>
      <right style="thin">
        <color indexed="64"/>
      </right>
      <top/>
      <bottom/>
      <diagonal/>
    </border>
    <border>
      <left style="thin">
        <color auto="1"/>
      </left>
      <right style="thin">
        <color indexed="64"/>
      </right>
      <top style="thin">
        <color auto="1"/>
      </top>
      <bottom/>
      <diagonal/>
    </border>
    <border>
      <left style="thin">
        <color auto="1"/>
      </left>
      <right style="thin">
        <color indexed="64"/>
      </right>
      <top style="thin">
        <color auto="1"/>
      </top>
      <bottom style="thin">
        <color auto="1"/>
      </bottom>
      <diagonal/>
    </border>
    <border>
      <left style="medium">
        <color auto="1"/>
      </left>
      <right style="thin">
        <color indexed="64"/>
      </right>
      <top/>
      <bottom/>
      <diagonal/>
    </border>
    <border>
      <left/>
      <right/>
      <top style="medium">
        <color auto="1"/>
      </top>
      <bottom/>
      <diagonal/>
    </border>
    <border>
      <left style="thin">
        <color indexed="64"/>
      </left>
      <right/>
      <top style="medium">
        <color indexed="64"/>
      </top>
      <bottom style="medium">
        <color indexed="64"/>
      </bottom>
      <diagonal/>
    </border>
    <border>
      <left style="thin">
        <color auto="1"/>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thin">
        <color auto="1"/>
      </left>
      <right style="thin">
        <color indexed="64"/>
      </right>
      <top/>
      <bottom style="thin">
        <color auto="1"/>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8"/>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s>
  <cellStyleXfs count="1409">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21" fillId="0" borderId="0"/>
    <xf numFmtId="0" fontId="3" fillId="4" borderId="7"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15" fillId="0" borderId="0" applyNumberFormat="0" applyFill="0" applyBorder="0" applyAlignment="0" applyProtection="0"/>
    <xf numFmtId="166" fontId="1" fillId="0" borderId="0"/>
    <xf numFmtId="0" fontId="3" fillId="0" borderId="0"/>
    <xf numFmtId="0" fontId="3" fillId="0" borderId="0"/>
    <xf numFmtId="0" fontId="33" fillId="0" borderId="0"/>
    <xf numFmtId="0" fontId="3" fillId="0" borderId="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5" fillId="30" borderId="0" applyNumberFormat="0" applyBorder="0" applyAlignment="0" applyProtection="0"/>
    <xf numFmtId="0" fontId="5" fillId="14"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5" fillId="33" borderId="0" applyNumberFormat="0" applyBorder="0" applyAlignment="0" applyProtection="0"/>
    <xf numFmtId="0" fontId="5" fillId="22"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5" borderId="0" applyNumberFormat="0" applyBorder="0" applyAlignment="0" applyProtection="0"/>
    <xf numFmtId="0" fontId="5" fillId="13"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5" fillId="36"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15" applyNumberFormat="0" applyAlignment="0" applyProtection="0"/>
    <xf numFmtId="0" fontId="30" fillId="0" borderId="19" applyNumberFormat="0" applyFill="0" applyAlignment="0" applyProtection="0"/>
    <xf numFmtId="0" fontId="31" fillId="7" borderId="0" applyNumberFormat="0" applyBorder="0" applyAlignment="0" applyProtection="0"/>
    <xf numFmtId="168" fontId="3" fillId="0" borderId="0"/>
    <xf numFmtId="0" fontId="3" fillId="0" borderId="0"/>
    <xf numFmtId="0" fontId="3" fillId="0" borderId="0"/>
    <xf numFmtId="167" fontId="3" fillId="0" borderId="0"/>
    <xf numFmtId="168" fontId="3" fillId="0" borderId="0"/>
    <xf numFmtId="167" fontId="3" fillId="0" borderId="0"/>
    <xf numFmtId="0" fontId="3" fillId="4" borderId="20" applyNumberFormat="0" applyFont="0" applyAlignment="0" applyProtection="0"/>
    <xf numFmtId="0" fontId="17" fillId="37" borderId="21" applyNumberFormat="0" applyAlignment="0" applyProtection="0"/>
    <xf numFmtId="9" fontId="3" fillId="0" borderId="0" applyFont="0" applyFill="0" applyBorder="0" applyAlignment="0" applyProtection="0"/>
    <xf numFmtId="4" fontId="23" fillId="7" borderId="22" applyNumberFormat="0" applyProtection="0">
      <alignment vertical="center"/>
    </xf>
    <xf numFmtId="4" fontId="34" fillId="7" borderId="22" applyNumberFormat="0" applyProtection="0">
      <alignment vertical="center"/>
    </xf>
    <xf numFmtId="4" fontId="23" fillId="7" borderId="22" applyNumberFormat="0" applyProtection="0">
      <alignment horizontal="left" vertical="center" indent="1"/>
    </xf>
    <xf numFmtId="0" fontId="23" fillId="7" borderId="22" applyNumberFormat="0" applyProtection="0">
      <alignment horizontal="left" vertical="top" indent="1"/>
    </xf>
    <xf numFmtId="4" fontId="23" fillId="41" borderId="0" applyNumberFormat="0" applyProtection="0">
      <alignment horizontal="left" vertical="center" indent="1"/>
    </xf>
    <xf numFmtId="4" fontId="22" fillId="8" borderId="22" applyNumberFormat="0" applyProtection="0">
      <alignment horizontal="right" vertical="center"/>
    </xf>
    <xf numFmtId="4" fontId="22" fillId="3" borderId="22" applyNumberFormat="0" applyProtection="0">
      <alignment horizontal="right" vertical="center"/>
    </xf>
    <xf numFmtId="4" fontId="22" fillId="14" borderId="22" applyNumberFormat="0" applyProtection="0">
      <alignment horizontal="right" vertical="center"/>
    </xf>
    <xf numFmtId="4" fontId="22" fillId="10" borderId="22" applyNumberFormat="0" applyProtection="0">
      <alignment horizontal="right" vertical="center"/>
    </xf>
    <xf numFmtId="4" fontId="22" fillId="23" borderId="22" applyNumberFormat="0" applyProtection="0">
      <alignment horizontal="right" vertical="center"/>
    </xf>
    <xf numFmtId="4" fontId="22" fillId="9" borderId="22" applyNumberFormat="0" applyProtection="0">
      <alignment horizontal="right" vertical="center"/>
    </xf>
    <xf numFmtId="4" fontId="22" fillId="34" borderId="22" applyNumberFormat="0" applyProtection="0">
      <alignment horizontal="right" vertical="center"/>
    </xf>
    <xf numFmtId="4" fontId="22" fillId="42" borderId="22" applyNumberFormat="0" applyProtection="0">
      <alignment horizontal="right" vertical="center"/>
    </xf>
    <xf numFmtId="4" fontId="22" fillId="20" borderId="22" applyNumberFormat="0" applyProtection="0">
      <alignment horizontal="right" vertical="center"/>
    </xf>
    <xf numFmtId="4" fontId="23" fillId="43" borderId="23" applyNumberFormat="0" applyProtection="0">
      <alignment horizontal="left" vertical="center" indent="1"/>
    </xf>
    <xf numFmtId="4" fontId="22" fillId="44" borderId="0" applyNumberFormat="0" applyProtection="0">
      <alignment horizontal="left" vertical="center" indent="1"/>
    </xf>
    <xf numFmtId="4" fontId="25" fillId="12" borderId="0" applyNumberFormat="0" applyProtection="0">
      <alignment horizontal="left" vertical="center" indent="1"/>
    </xf>
    <xf numFmtId="4" fontId="22" fillId="41" borderId="22" applyNumberFormat="0" applyProtection="0">
      <alignment horizontal="right" vertical="center"/>
    </xf>
    <xf numFmtId="4" fontId="22" fillId="44" borderId="0" applyNumberFormat="0" applyProtection="0">
      <alignment horizontal="left" vertical="center" indent="1"/>
    </xf>
    <xf numFmtId="4" fontId="22" fillId="41" borderId="0" applyNumberFormat="0" applyProtection="0">
      <alignment horizontal="left" vertical="center" indent="1"/>
    </xf>
    <xf numFmtId="0" fontId="3" fillId="12" borderId="22" applyNumberFormat="0" applyProtection="0">
      <alignment horizontal="left" vertical="center" indent="1"/>
    </xf>
    <xf numFmtId="0" fontId="3" fillId="12" borderId="22" applyNumberFormat="0" applyProtection="0">
      <alignment horizontal="left" vertical="top" indent="1"/>
    </xf>
    <xf numFmtId="0" fontId="3" fillId="41" borderId="22" applyNumberFormat="0" applyProtection="0">
      <alignment horizontal="left" vertical="center" indent="1"/>
    </xf>
    <xf numFmtId="0" fontId="3" fillId="41" borderId="22" applyNumberFormat="0" applyProtection="0">
      <alignment horizontal="left" vertical="top" indent="1"/>
    </xf>
    <xf numFmtId="0" fontId="3" fillId="2" borderId="22" applyNumberFormat="0" applyProtection="0">
      <alignment horizontal="left" vertical="center" indent="1"/>
    </xf>
    <xf numFmtId="0" fontId="3" fillId="2" borderId="22" applyNumberFormat="0" applyProtection="0">
      <alignment horizontal="left" vertical="top" indent="1"/>
    </xf>
    <xf numFmtId="0" fontId="3" fillId="44" borderId="22" applyNumberFormat="0" applyProtection="0">
      <alignment horizontal="left" vertical="center" indent="1"/>
    </xf>
    <xf numFmtId="0" fontId="3" fillId="44" borderId="22" applyNumberFormat="0" applyProtection="0">
      <alignment horizontal="left" vertical="top" indent="1"/>
    </xf>
    <xf numFmtId="0" fontId="3" fillId="16" borderId="14" applyNumberFormat="0">
      <protection locked="0"/>
    </xf>
    <xf numFmtId="4" fontId="22" fillId="4" borderId="22" applyNumberFormat="0" applyProtection="0">
      <alignment vertical="center"/>
    </xf>
    <xf numFmtId="4" fontId="35" fillId="4" borderId="22" applyNumberFormat="0" applyProtection="0">
      <alignment vertical="center"/>
    </xf>
    <xf numFmtId="4" fontId="22" fillId="4" borderId="22" applyNumberFormat="0" applyProtection="0">
      <alignment horizontal="left" vertical="center" indent="1"/>
    </xf>
    <xf numFmtId="0" fontId="22" fillId="4" borderId="22" applyNumberFormat="0" applyProtection="0">
      <alignment horizontal="left" vertical="top" indent="1"/>
    </xf>
    <xf numFmtId="4" fontId="22" fillId="44" borderId="22" applyNumberFormat="0" applyProtection="0">
      <alignment horizontal="right" vertical="center"/>
    </xf>
    <xf numFmtId="4" fontId="35" fillId="44" borderId="22" applyNumberFormat="0" applyProtection="0">
      <alignment horizontal="right" vertical="center"/>
    </xf>
    <xf numFmtId="4" fontId="22" fillId="41" borderId="22" applyNumberFormat="0" applyProtection="0">
      <alignment horizontal="left" vertical="center" indent="1"/>
    </xf>
    <xf numFmtId="0" fontId="22" fillId="41" borderId="22" applyNumberFormat="0" applyProtection="0">
      <alignment horizontal="left" vertical="top" indent="1"/>
    </xf>
    <xf numFmtId="4" fontId="36" fillId="45" borderId="0" applyNumberFormat="0" applyProtection="0">
      <alignment horizontal="left" vertical="center" indent="1"/>
    </xf>
    <xf numFmtId="4" fontId="24" fillId="44" borderId="22" applyNumberFormat="0" applyProtection="0">
      <alignment horizontal="right" vertical="center"/>
    </xf>
    <xf numFmtId="0" fontId="18" fillId="0" borderId="0" applyNumberFormat="0" applyFill="0" applyBorder="0" applyAlignment="0" applyProtection="0"/>
    <xf numFmtId="0" fontId="3" fillId="0" borderId="0" applyFont="0" applyFill="0" applyBorder="0" applyAlignment="0" applyProtection="0"/>
    <xf numFmtId="0" fontId="32"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14" applyNumberFormat="0">
      <protection locked="0"/>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5"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5"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17" fillId="16" borderId="8" applyNumberFormat="0" applyAlignment="0" applyProtection="0"/>
    <xf numFmtId="0" fontId="3" fillId="4" borderId="20"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3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 fillId="4" borderId="20" applyNumberFormat="0" applyFont="0" applyAlignment="0" applyProtection="0"/>
    <xf numFmtId="0" fontId="5" fillId="27"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27"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27"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15"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3" fillId="4" borderId="20" applyNumberFormat="0" applyFont="0" applyAlignment="0" applyProtection="0"/>
    <xf numFmtId="0" fontId="15" fillId="0" borderId="0" applyNumberFormat="0" applyFill="0" applyBorder="0" applyAlignment="0" applyProtection="0"/>
    <xf numFmtId="0" fontId="19" fillId="0" borderId="31"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17" fillId="16" borderId="8" applyNumberFormat="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2"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2"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6" fillId="7" borderId="0" applyNumberFormat="0" applyBorder="0" applyAlignment="0" applyProtection="0"/>
    <xf numFmtId="0" fontId="3" fillId="0" borderId="0"/>
    <xf numFmtId="0" fontId="4" fillId="7" borderId="0" applyNumberFormat="0" applyBorder="0" applyAlignment="0" applyProtection="0"/>
    <xf numFmtId="0" fontId="3" fillId="4" borderId="33" applyNumberFormat="0" applyFont="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15"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19" fillId="0" borderId="31"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4" fillId="4" borderId="0" applyNumberFormat="0" applyBorder="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2"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2"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1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34"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15"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4"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5"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4" fontId="22" fillId="41" borderId="35" applyNumberFormat="0" applyProtection="0">
      <alignment horizontal="right" vertical="center"/>
    </xf>
    <xf numFmtId="0" fontId="3" fillId="0" borderId="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5"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5"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4" fontId="24" fillId="44" borderId="35" applyNumberFormat="0" applyProtection="0">
      <alignment horizontal="right" vertical="center"/>
    </xf>
    <xf numFmtId="0" fontId="32"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7" fillId="16" borderId="34" applyNumberFormat="0" applyAlignment="0" applyProtection="0"/>
    <xf numFmtId="0" fontId="18" fillId="0" borderId="0" applyNumberFormat="0" applyFill="0" applyBorder="0" applyAlignment="0" applyProtection="0"/>
    <xf numFmtId="0" fontId="19" fillId="0" borderId="38" applyNumberFormat="0" applyFill="0" applyAlignment="0" applyProtection="0"/>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8" applyNumberFormat="0" applyFill="0" applyAlignment="0" applyProtection="0"/>
    <xf numFmtId="0" fontId="18" fillId="0" borderId="0" applyNumberFormat="0" applyFill="0" applyBorder="0" applyAlignment="0" applyProtection="0"/>
    <xf numFmtId="0" fontId="17" fillId="16" borderId="34" applyNumberFormat="0" applyAlignment="0" applyProtection="0"/>
    <xf numFmtId="0" fontId="3" fillId="4" borderId="33"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37"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37"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4"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6"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5"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5"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0" fontId="4" fillId="2" borderId="0" applyNumberFormat="0" applyBorder="0" applyAlignment="0" applyProtection="0"/>
    <xf numFmtId="4" fontId="24" fillId="44" borderId="35" applyNumberFormat="0" applyProtection="0">
      <alignment horizontal="right" vertical="center"/>
    </xf>
    <xf numFmtId="0" fontId="3" fillId="0" borderId="0"/>
    <xf numFmtId="0" fontId="32"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8" applyNumberFormat="0" applyFill="0" applyAlignment="0" applyProtection="0"/>
    <xf numFmtId="0" fontId="18" fillId="0" borderId="0" applyNumberFormat="0" applyFill="0" applyBorder="0" applyAlignment="0" applyProtection="0"/>
    <xf numFmtId="0" fontId="17" fillId="16" borderId="34" applyNumberFormat="0" applyAlignment="0" applyProtection="0"/>
    <xf numFmtId="0" fontId="3" fillId="4" borderId="33"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37"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37"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4"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6"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5"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5"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0" fontId="4" fillId="2" borderId="0" applyNumberFormat="0" applyBorder="0" applyAlignment="0" applyProtection="0"/>
    <xf numFmtId="4" fontId="24" fillId="44" borderId="35" applyNumberFormat="0" applyProtection="0">
      <alignment horizontal="right" vertical="center"/>
    </xf>
    <xf numFmtId="0" fontId="32"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44" applyNumberFormat="0" applyFill="0" applyAlignment="0" applyProtection="0"/>
    <xf numFmtId="0" fontId="18" fillId="0" borderId="0" applyNumberFormat="0" applyFill="0" applyBorder="0" applyAlignment="0" applyProtection="0"/>
    <xf numFmtId="0" fontId="17" fillId="16" borderId="41" applyNumberFormat="0" applyAlignment="0" applyProtection="0"/>
    <xf numFmtId="0" fontId="3" fillId="4" borderId="40"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8"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9"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9"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39"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39"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40" applyNumberFormat="0" applyFont="0" applyAlignment="0" applyProtection="0"/>
    <xf numFmtId="0" fontId="17" fillId="37" borderId="41" applyNumberFormat="0" applyAlignment="0" applyProtection="0"/>
    <xf numFmtId="9" fontId="3" fillId="0" borderId="0" applyFont="0" applyFill="0" applyBorder="0" applyAlignment="0" applyProtection="0"/>
    <xf numFmtId="4" fontId="23" fillId="7" borderId="42" applyNumberFormat="0" applyProtection="0">
      <alignment vertical="center"/>
    </xf>
    <xf numFmtId="4" fontId="34" fillId="7" borderId="42" applyNumberFormat="0" applyProtection="0">
      <alignment vertical="center"/>
    </xf>
    <xf numFmtId="4" fontId="23" fillId="7" borderId="42" applyNumberFormat="0" applyProtection="0">
      <alignment horizontal="left" vertical="center" indent="1"/>
    </xf>
    <xf numFmtId="0" fontId="23" fillId="7" borderId="42" applyNumberFormat="0" applyProtection="0">
      <alignment horizontal="left" vertical="top" indent="1"/>
    </xf>
    <xf numFmtId="0" fontId="4" fillId="6" borderId="0" applyNumberFormat="0" applyBorder="0" applyAlignment="0" applyProtection="0"/>
    <xf numFmtId="4" fontId="22" fillId="8" borderId="42" applyNumberFormat="0" applyProtection="0">
      <alignment horizontal="right" vertical="center"/>
    </xf>
    <xf numFmtId="4" fontId="22" fillId="3" borderId="42" applyNumberFormat="0" applyProtection="0">
      <alignment horizontal="right" vertical="center"/>
    </xf>
    <xf numFmtId="4" fontId="22" fillId="14" borderId="42" applyNumberFormat="0" applyProtection="0">
      <alignment horizontal="right" vertical="center"/>
    </xf>
    <xf numFmtId="4" fontId="22" fillId="10" borderId="42" applyNumberFormat="0" applyProtection="0">
      <alignment horizontal="right" vertical="center"/>
    </xf>
    <xf numFmtId="4" fontId="22" fillId="23" borderId="42" applyNumberFormat="0" applyProtection="0">
      <alignment horizontal="right" vertical="center"/>
    </xf>
    <xf numFmtId="4" fontId="22" fillId="9" borderId="42" applyNumberFormat="0" applyProtection="0">
      <alignment horizontal="right" vertical="center"/>
    </xf>
    <xf numFmtId="4" fontId="22" fillId="34" borderId="42" applyNumberFormat="0" applyProtection="0">
      <alignment horizontal="right" vertical="center"/>
    </xf>
    <xf numFmtId="4" fontId="22" fillId="42" borderId="42" applyNumberFormat="0" applyProtection="0">
      <alignment horizontal="right" vertical="center"/>
    </xf>
    <xf numFmtId="4" fontId="22" fillId="20" borderId="42"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42"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42" applyNumberFormat="0" applyProtection="0">
      <alignment horizontal="left" vertical="center" indent="1"/>
    </xf>
    <xf numFmtId="0" fontId="3" fillId="12" borderId="42" applyNumberFormat="0" applyProtection="0">
      <alignment horizontal="left" vertical="top" indent="1"/>
    </xf>
    <xf numFmtId="0" fontId="3" fillId="41" borderId="42" applyNumberFormat="0" applyProtection="0">
      <alignment horizontal="left" vertical="center" indent="1"/>
    </xf>
    <xf numFmtId="0" fontId="3" fillId="41" borderId="42" applyNumberFormat="0" applyProtection="0">
      <alignment horizontal="left" vertical="top" indent="1"/>
    </xf>
    <xf numFmtId="0" fontId="3" fillId="2" borderId="42" applyNumberFormat="0" applyProtection="0">
      <alignment horizontal="left" vertical="center" indent="1"/>
    </xf>
    <xf numFmtId="0" fontId="3" fillId="2" borderId="42" applyNumberFormat="0" applyProtection="0">
      <alignment horizontal="left" vertical="top" indent="1"/>
    </xf>
    <xf numFmtId="0" fontId="3" fillId="44" borderId="42" applyNumberFormat="0" applyProtection="0">
      <alignment horizontal="left" vertical="center" indent="1"/>
    </xf>
    <xf numFmtId="0" fontId="3" fillId="44" borderId="42" applyNumberFormat="0" applyProtection="0">
      <alignment horizontal="left" vertical="top" indent="1"/>
    </xf>
    <xf numFmtId="0" fontId="3" fillId="16" borderId="32" applyNumberFormat="0">
      <protection locked="0"/>
    </xf>
    <xf numFmtId="4" fontId="22" fillId="4" borderId="42" applyNumberFormat="0" applyProtection="0">
      <alignment vertical="center"/>
    </xf>
    <xf numFmtId="4" fontId="35" fillId="4" borderId="42" applyNumberFormat="0" applyProtection="0">
      <alignment vertical="center"/>
    </xf>
    <xf numFmtId="4" fontId="22" fillId="4" borderId="42" applyNumberFormat="0" applyProtection="0">
      <alignment horizontal="left" vertical="center" indent="1"/>
    </xf>
    <xf numFmtId="0" fontId="22" fillId="4" borderId="42" applyNumberFormat="0" applyProtection="0">
      <alignment horizontal="left" vertical="top" indent="1"/>
    </xf>
    <xf numFmtId="4" fontId="22" fillId="44" borderId="42" applyNumberFormat="0" applyProtection="0">
      <alignment horizontal="right" vertical="center"/>
    </xf>
    <xf numFmtId="4" fontId="35" fillId="44" borderId="42" applyNumberFormat="0" applyProtection="0">
      <alignment horizontal="right" vertical="center"/>
    </xf>
    <xf numFmtId="4" fontId="22" fillId="41" borderId="42" applyNumberFormat="0" applyProtection="0">
      <alignment horizontal="left" vertical="center" indent="1"/>
    </xf>
    <xf numFmtId="0" fontId="22" fillId="41" borderId="42" applyNumberFormat="0" applyProtection="0">
      <alignment horizontal="left" vertical="top" indent="1"/>
    </xf>
    <xf numFmtId="0" fontId="4" fillId="2" borderId="0" applyNumberFormat="0" applyBorder="0" applyAlignment="0" applyProtection="0"/>
    <xf numFmtId="4" fontId="24" fillId="44" borderId="42" applyNumberFormat="0" applyProtection="0">
      <alignment horizontal="right" vertical="center"/>
    </xf>
    <xf numFmtId="0" fontId="32" fillId="0" borderId="0" applyNumberFormat="0" applyFill="0" applyBorder="0" applyAlignment="0" applyProtection="0"/>
    <xf numFmtId="0" fontId="19" fillId="0" borderId="43"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44" applyNumberFormat="0" applyFill="0" applyAlignment="0" applyProtection="0"/>
    <xf numFmtId="0" fontId="18" fillId="0" borderId="0" applyNumberFormat="0" applyFill="0" applyBorder="0" applyAlignment="0" applyProtection="0"/>
    <xf numFmtId="0" fontId="17" fillId="16" borderId="41"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0" applyNumberFormat="0" applyFont="0" applyAlignment="0" applyProtection="0"/>
    <xf numFmtId="0" fontId="4" fillId="8" borderId="0" applyNumberFormat="0" applyBorder="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39"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39"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39"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39"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0" applyNumberFormat="0" applyFont="0" applyAlignment="0" applyProtection="0"/>
    <xf numFmtId="0" fontId="17" fillId="37" borderId="41" applyNumberFormat="0" applyAlignment="0" applyProtection="0"/>
    <xf numFmtId="9" fontId="3" fillId="0" borderId="0" applyFont="0" applyFill="0" applyBorder="0" applyAlignment="0" applyProtection="0"/>
    <xf numFmtId="4" fontId="23" fillId="7" borderId="42" applyNumberFormat="0" applyProtection="0">
      <alignment vertical="center"/>
    </xf>
    <xf numFmtId="4" fontId="34" fillId="7" borderId="42" applyNumberFormat="0" applyProtection="0">
      <alignment vertical="center"/>
    </xf>
    <xf numFmtId="4" fontId="23" fillId="7" borderId="42" applyNumberFormat="0" applyProtection="0">
      <alignment horizontal="left" vertical="center" indent="1"/>
    </xf>
    <xf numFmtId="0" fontId="23" fillId="7" borderId="42" applyNumberFormat="0" applyProtection="0">
      <alignment horizontal="left" vertical="top" indent="1"/>
    </xf>
    <xf numFmtId="0" fontId="4" fillId="3" borderId="0" applyNumberFormat="0" applyBorder="0" applyAlignment="0" applyProtection="0"/>
    <xf numFmtId="4" fontId="22" fillId="8" borderId="42" applyNumberFormat="0" applyProtection="0">
      <alignment horizontal="right" vertical="center"/>
    </xf>
    <xf numFmtId="4" fontId="22" fillId="3" borderId="42" applyNumberFormat="0" applyProtection="0">
      <alignment horizontal="right" vertical="center"/>
    </xf>
    <xf numFmtId="4" fontId="22" fillId="14" borderId="42" applyNumberFormat="0" applyProtection="0">
      <alignment horizontal="right" vertical="center"/>
    </xf>
    <xf numFmtId="4" fontId="22" fillId="10" borderId="42" applyNumberFormat="0" applyProtection="0">
      <alignment horizontal="right" vertical="center"/>
    </xf>
    <xf numFmtId="4" fontId="22" fillId="23" borderId="42" applyNumberFormat="0" applyProtection="0">
      <alignment horizontal="right" vertical="center"/>
    </xf>
    <xf numFmtId="4" fontId="22" fillId="9" borderId="42" applyNumberFormat="0" applyProtection="0">
      <alignment horizontal="right" vertical="center"/>
    </xf>
    <xf numFmtId="4" fontId="22" fillId="34" borderId="42" applyNumberFormat="0" applyProtection="0">
      <alignment horizontal="right" vertical="center"/>
    </xf>
    <xf numFmtId="4" fontId="22" fillId="42" borderId="42" applyNumberFormat="0" applyProtection="0">
      <alignment horizontal="right" vertical="center"/>
    </xf>
    <xf numFmtId="4" fontId="22" fillId="20" borderId="42"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2"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2" applyNumberFormat="0" applyProtection="0">
      <alignment horizontal="left" vertical="center" indent="1"/>
    </xf>
    <xf numFmtId="0" fontId="3" fillId="12" borderId="42" applyNumberFormat="0" applyProtection="0">
      <alignment horizontal="left" vertical="top" indent="1"/>
    </xf>
    <xf numFmtId="0" fontId="3" fillId="41" borderId="42" applyNumberFormat="0" applyProtection="0">
      <alignment horizontal="left" vertical="center" indent="1"/>
    </xf>
    <xf numFmtId="0" fontId="3" fillId="41" borderId="42" applyNumberFormat="0" applyProtection="0">
      <alignment horizontal="left" vertical="top" indent="1"/>
    </xf>
    <xf numFmtId="0" fontId="3" fillId="2" borderId="42" applyNumberFormat="0" applyProtection="0">
      <alignment horizontal="left" vertical="center" indent="1"/>
    </xf>
    <xf numFmtId="0" fontId="3" fillId="2" borderId="42" applyNumberFormat="0" applyProtection="0">
      <alignment horizontal="left" vertical="top" indent="1"/>
    </xf>
    <xf numFmtId="0" fontId="3" fillId="44" borderId="42" applyNumberFormat="0" applyProtection="0">
      <alignment horizontal="left" vertical="center" indent="1"/>
    </xf>
    <xf numFmtId="0" fontId="3" fillId="44" borderId="42" applyNumberFormat="0" applyProtection="0">
      <alignment horizontal="left" vertical="top" indent="1"/>
    </xf>
    <xf numFmtId="0" fontId="3" fillId="16" borderId="32" applyNumberFormat="0">
      <protection locked="0"/>
    </xf>
    <xf numFmtId="4" fontId="22" fillId="4" borderId="42" applyNumberFormat="0" applyProtection="0">
      <alignment vertical="center"/>
    </xf>
    <xf numFmtId="4" fontId="35" fillId="4" borderId="42" applyNumberFormat="0" applyProtection="0">
      <alignment vertical="center"/>
    </xf>
    <xf numFmtId="4" fontId="22" fillId="4" borderId="42" applyNumberFormat="0" applyProtection="0">
      <alignment horizontal="left" vertical="center" indent="1"/>
    </xf>
    <xf numFmtId="0" fontId="22" fillId="4" borderId="42" applyNumberFormat="0" applyProtection="0">
      <alignment horizontal="left" vertical="top" indent="1"/>
    </xf>
    <xf numFmtId="4" fontId="22" fillId="44" borderId="42" applyNumberFormat="0" applyProtection="0">
      <alignment horizontal="right" vertical="center"/>
    </xf>
    <xf numFmtId="4" fontId="35" fillId="44" borderId="42" applyNumberFormat="0" applyProtection="0">
      <alignment horizontal="right" vertical="center"/>
    </xf>
    <xf numFmtId="4" fontId="22" fillId="41" borderId="42" applyNumberFormat="0" applyProtection="0">
      <alignment horizontal="left" vertical="center" indent="1"/>
    </xf>
    <xf numFmtId="0" fontId="22" fillId="41" borderId="42" applyNumberFormat="0" applyProtection="0">
      <alignment horizontal="left" vertical="top" indent="1"/>
    </xf>
    <xf numFmtId="0" fontId="4" fillId="3" borderId="0" applyNumberFormat="0" applyBorder="0" applyAlignment="0" applyProtection="0"/>
    <xf numFmtId="4" fontId="24" fillId="44" borderId="42" applyNumberFormat="0" applyProtection="0">
      <alignment horizontal="right" vertical="center"/>
    </xf>
    <xf numFmtId="0" fontId="4" fillId="2" borderId="0" applyNumberFormat="0" applyBorder="0" applyAlignment="0" applyProtection="0"/>
    <xf numFmtId="0" fontId="32" fillId="0" borderId="0" applyNumberFormat="0" applyFill="0" applyBorder="0" applyAlignment="0" applyProtection="0"/>
    <xf numFmtId="0" fontId="19" fillId="0" borderId="43"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50" applyNumberFormat="0" applyFill="0" applyAlignment="0" applyProtection="0"/>
    <xf numFmtId="0" fontId="18" fillId="0" borderId="0" applyNumberFormat="0" applyFill="0" applyBorder="0" applyAlignment="0" applyProtection="0"/>
    <xf numFmtId="0" fontId="17" fillId="16" borderId="47"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6" applyNumberFormat="0" applyFont="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45"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45"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45"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45"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6" applyNumberFormat="0" applyFont="0" applyAlignment="0" applyProtection="0"/>
    <xf numFmtId="0" fontId="17" fillId="37" borderId="47" applyNumberFormat="0" applyAlignment="0" applyProtection="0"/>
    <xf numFmtId="9" fontId="3" fillId="0" borderId="0" applyFont="0" applyFill="0" applyBorder="0" applyAlignment="0" applyProtection="0"/>
    <xf numFmtId="4" fontId="23" fillId="7" borderId="48" applyNumberFormat="0" applyProtection="0">
      <alignment vertical="center"/>
    </xf>
    <xf numFmtId="4" fontId="34" fillId="7" borderId="48" applyNumberFormat="0" applyProtection="0">
      <alignment vertical="center"/>
    </xf>
    <xf numFmtId="4" fontId="23" fillId="7" borderId="48" applyNumberFormat="0" applyProtection="0">
      <alignment horizontal="left" vertical="center" indent="1"/>
    </xf>
    <xf numFmtId="0" fontId="23" fillId="7" borderId="48" applyNumberFormat="0" applyProtection="0">
      <alignment horizontal="left" vertical="top" indent="1"/>
    </xf>
    <xf numFmtId="0" fontId="4" fillId="3" borderId="0" applyNumberFormat="0" applyBorder="0" applyAlignment="0" applyProtection="0"/>
    <xf numFmtId="4" fontId="22" fillId="8" borderId="48" applyNumberFormat="0" applyProtection="0">
      <alignment horizontal="right" vertical="center"/>
    </xf>
    <xf numFmtId="4" fontId="22" fillId="3" borderId="48" applyNumberFormat="0" applyProtection="0">
      <alignment horizontal="right" vertical="center"/>
    </xf>
    <xf numFmtId="4" fontId="22" fillId="14" borderId="48" applyNumberFormat="0" applyProtection="0">
      <alignment horizontal="right" vertical="center"/>
    </xf>
    <xf numFmtId="4" fontId="22" fillId="10" borderId="48" applyNumberFormat="0" applyProtection="0">
      <alignment horizontal="right" vertical="center"/>
    </xf>
    <xf numFmtId="4" fontId="22" fillId="23" borderId="48" applyNumberFormat="0" applyProtection="0">
      <alignment horizontal="right" vertical="center"/>
    </xf>
    <xf numFmtId="4" fontId="22" fillId="9" borderId="48" applyNumberFormat="0" applyProtection="0">
      <alignment horizontal="right" vertical="center"/>
    </xf>
    <xf numFmtId="4" fontId="22" fillId="34" borderId="48" applyNumberFormat="0" applyProtection="0">
      <alignment horizontal="right" vertical="center"/>
    </xf>
    <xf numFmtId="4" fontId="22" fillId="42" borderId="48" applyNumberFormat="0" applyProtection="0">
      <alignment horizontal="right" vertical="center"/>
    </xf>
    <xf numFmtId="4" fontId="22" fillId="20" borderId="48"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8"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8" applyNumberFormat="0" applyProtection="0">
      <alignment horizontal="left" vertical="center" indent="1"/>
    </xf>
    <xf numFmtId="0" fontId="3" fillId="12" borderId="48" applyNumberFormat="0" applyProtection="0">
      <alignment horizontal="left" vertical="top" indent="1"/>
    </xf>
    <xf numFmtId="0" fontId="3" fillId="41" borderId="48" applyNumberFormat="0" applyProtection="0">
      <alignment horizontal="left" vertical="center" indent="1"/>
    </xf>
    <xf numFmtId="0" fontId="3" fillId="41" borderId="48" applyNumberFormat="0" applyProtection="0">
      <alignment horizontal="left" vertical="top" indent="1"/>
    </xf>
    <xf numFmtId="0" fontId="3" fillId="2" borderId="48" applyNumberFormat="0" applyProtection="0">
      <alignment horizontal="left" vertical="center" indent="1"/>
    </xf>
    <xf numFmtId="0" fontId="3" fillId="2" borderId="48" applyNumberFormat="0" applyProtection="0">
      <alignment horizontal="left" vertical="top" indent="1"/>
    </xf>
    <xf numFmtId="0" fontId="3" fillId="44" borderId="48" applyNumberFormat="0" applyProtection="0">
      <alignment horizontal="left" vertical="center" indent="1"/>
    </xf>
    <xf numFmtId="0" fontId="3" fillId="44" borderId="48" applyNumberFormat="0" applyProtection="0">
      <alignment horizontal="left" vertical="top" indent="1"/>
    </xf>
    <xf numFmtId="0" fontId="3" fillId="16" borderId="32" applyNumberFormat="0">
      <protection locked="0"/>
    </xf>
    <xf numFmtId="4" fontId="22" fillId="4" borderId="48" applyNumberFormat="0" applyProtection="0">
      <alignment vertical="center"/>
    </xf>
    <xf numFmtId="4" fontId="35" fillId="4" borderId="48" applyNumberFormat="0" applyProtection="0">
      <alignment vertical="center"/>
    </xf>
    <xf numFmtId="4" fontId="22" fillId="4" borderId="48" applyNumberFormat="0" applyProtection="0">
      <alignment horizontal="left" vertical="center" indent="1"/>
    </xf>
    <xf numFmtId="0" fontId="22" fillId="4" borderId="48" applyNumberFormat="0" applyProtection="0">
      <alignment horizontal="left" vertical="top" indent="1"/>
    </xf>
    <xf numFmtId="4" fontId="22" fillId="44" borderId="48" applyNumberFormat="0" applyProtection="0">
      <alignment horizontal="right" vertical="center"/>
    </xf>
    <xf numFmtId="4" fontId="35" fillId="44" borderId="48" applyNumberFormat="0" applyProtection="0">
      <alignment horizontal="right" vertical="center"/>
    </xf>
    <xf numFmtId="4" fontId="22" fillId="41" borderId="48" applyNumberFormat="0" applyProtection="0">
      <alignment horizontal="left" vertical="center" indent="1"/>
    </xf>
    <xf numFmtId="0" fontId="22" fillId="41" borderId="48" applyNumberFormat="0" applyProtection="0">
      <alignment horizontal="left" vertical="top" indent="1"/>
    </xf>
    <xf numFmtId="0" fontId="4" fillId="3" borderId="0" applyNumberFormat="0" applyBorder="0" applyAlignment="0" applyProtection="0"/>
    <xf numFmtId="4" fontId="24" fillId="44" borderId="48" applyNumberFormat="0" applyProtection="0">
      <alignment horizontal="right" vertical="center"/>
    </xf>
    <xf numFmtId="0" fontId="4" fillId="2" borderId="0" applyNumberFormat="0" applyBorder="0" applyAlignment="0" applyProtection="0"/>
    <xf numFmtId="0" fontId="32" fillId="0" borderId="0" applyNumberFormat="0" applyFill="0" applyBorder="0" applyAlignment="0" applyProtection="0"/>
    <xf numFmtId="0" fontId="19" fillId="0" borderId="49"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45" applyNumberFormat="0" applyAlignment="0" applyProtection="0"/>
    <xf numFmtId="0" fontId="8" fillId="17"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45"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3" fillId="4" borderId="46" applyNumberFormat="0" applyFont="0" applyAlignment="0" applyProtection="0"/>
    <xf numFmtId="0" fontId="17" fillId="37" borderId="47" applyNumberFormat="0" applyAlignment="0" applyProtection="0"/>
    <xf numFmtId="9" fontId="3" fillId="0" borderId="0" applyFont="0" applyFill="0" applyBorder="0" applyAlignment="0" applyProtection="0"/>
    <xf numFmtId="4" fontId="23" fillId="7" borderId="48" applyNumberFormat="0" applyProtection="0">
      <alignment vertical="center"/>
    </xf>
    <xf numFmtId="4" fontId="34" fillId="7" borderId="48" applyNumberFormat="0" applyProtection="0">
      <alignment vertical="center"/>
    </xf>
    <xf numFmtId="4" fontId="23" fillId="7" borderId="48" applyNumberFormat="0" applyProtection="0">
      <alignment horizontal="left" vertical="center" indent="1"/>
    </xf>
    <xf numFmtId="0" fontId="23" fillId="7" borderId="48" applyNumberFormat="0" applyProtection="0">
      <alignment horizontal="left" vertical="top" indent="1"/>
    </xf>
    <xf numFmtId="4" fontId="22" fillId="8" borderId="48" applyNumberFormat="0" applyProtection="0">
      <alignment horizontal="right" vertical="center"/>
    </xf>
    <xf numFmtId="4" fontId="22" fillId="3" borderId="48" applyNumberFormat="0" applyProtection="0">
      <alignment horizontal="right" vertical="center"/>
    </xf>
    <xf numFmtId="4" fontId="22" fillId="14" borderId="48" applyNumberFormat="0" applyProtection="0">
      <alignment horizontal="right" vertical="center"/>
    </xf>
    <xf numFmtId="4" fontId="22" fillId="10" borderId="48" applyNumberFormat="0" applyProtection="0">
      <alignment horizontal="right" vertical="center"/>
    </xf>
    <xf numFmtId="4" fontId="22" fillId="23" borderId="48" applyNumberFormat="0" applyProtection="0">
      <alignment horizontal="right" vertical="center"/>
    </xf>
    <xf numFmtId="4" fontId="22" fillId="9" borderId="48" applyNumberFormat="0" applyProtection="0">
      <alignment horizontal="right" vertical="center"/>
    </xf>
    <xf numFmtId="4" fontId="22" fillId="34" borderId="48" applyNumberFormat="0" applyProtection="0">
      <alignment horizontal="right" vertical="center"/>
    </xf>
    <xf numFmtId="4" fontId="22" fillId="42" borderId="48" applyNumberFormat="0" applyProtection="0">
      <alignment horizontal="right" vertical="center"/>
    </xf>
    <xf numFmtId="4" fontId="22" fillId="20" borderId="48" applyNumberFormat="0" applyProtection="0">
      <alignment horizontal="right" vertical="center"/>
    </xf>
    <xf numFmtId="4" fontId="22" fillId="41" borderId="48" applyNumberFormat="0" applyProtection="0">
      <alignment horizontal="right" vertical="center"/>
    </xf>
    <xf numFmtId="0" fontId="3" fillId="12" borderId="48" applyNumberFormat="0" applyProtection="0">
      <alignment horizontal="left" vertical="center" indent="1"/>
    </xf>
    <xf numFmtId="0" fontId="3" fillId="12" borderId="48" applyNumberFormat="0" applyProtection="0">
      <alignment horizontal="left" vertical="top" indent="1"/>
    </xf>
    <xf numFmtId="0" fontId="3" fillId="41" borderId="48" applyNumberFormat="0" applyProtection="0">
      <alignment horizontal="left" vertical="center" indent="1"/>
    </xf>
    <xf numFmtId="0" fontId="3" fillId="41" borderId="48" applyNumberFormat="0" applyProtection="0">
      <alignment horizontal="left" vertical="top" indent="1"/>
    </xf>
    <xf numFmtId="0" fontId="3" fillId="2" borderId="48" applyNumberFormat="0" applyProtection="0">
      <alignment horizontal="left" vertical="center" indent="1"/>
    </xf>
    <xf numFmtId="0" fontId="3" fillId="2" borderId="48" applyNumberFormat="0" applyProtection="0">
      <alignment horizontal="left" vertical="top" indent="1"/>
    </xf>
    <xf numFmtId="0" fontId="3" fillId="44" borderId="48" applyNumberFormat="0" applyProtection="0">
      <alignment horizontal="left" vertical="center" indent="1"/>
    </xf>
    <xf numFmtId="0" fontId="3" fillId="44" borderId="48" applyNumberFormat="0" applyProtection="0">
      <alignment horizontal="left" vertical="top" indent="1"/>
    </xf>
    <xf numFmtId="0" fontId="3" fillId="16" borderId="32" applyNumberFormat="0">
      <protection locked="0"/>
    </xf>
    <xf numFmtId="4" fontId="22" fillId="4" borderId="48" applyNumberFormat="0" applyProtection="0">
      <alignment vertical="center"/>
    </xf>
    <xf numFmtId="4" fontId="35" fillId="4" borderId="48" applyNumberFormat="0" applyProtection="0">
      <alignment vertical="center"/>
    </xf>
    <xf numFmtId="4" fontId="22" fillId="4" borderId="48" applyNumberFormat="0" applyProtection="0">
      <alignment horizontal="left" vertical="center" indent="1"/>
    </xf>
    <xf numFmtId="0" fontId="22" fillId="4" borderId="48" applyNumberFormat="0" applyProtection="0">
      <alignment horizontal="left" vertical="top" indent="1"/>
    </xf>
    <xf numFmtId="4" fontId="22" fillId="44" borderId="48" applyNumberFormat="0" applyProtection="0">
      <alignment horizontal="right" vertical="center"/>
    </xf>
    <xf numFmtId="4" fontId="35" fillId="44" borderId="48" applyNumberFormat="0" applyProtection="0">
      <alignment horizontal="right" vertical="center"/>
    </xf>
    <xf numFmtId="4" fontId="22" fillId="41" borderId="48" applyNumberFormat="0" applyProtection="0">
      <alignment horizontal="left" vertical="center" indent="1"/>
    </xf>
    <xf numFmtId="0" fontId="22" fillId="41" borderId="48" applyNumberFormat="0" applyProtection="0">
      <alignment horizontal="left" vertical="top" indent="1"/>
    </xf>
    <xf numFmtId="4" fontId="24" fillId="44" borderId="48" applyNumberFormat="0" applyProtection="0">
      <alignment horizontal="right" vertical="center"/>
    </xf>
    <xf numFmtId="0" fontId="32" fillId="0" borderId="0" applyNumberFormat="0" applyFill="0" applyBorder="0" applyAlignment="0" applyProtection="0"/>
    <xf numFmtId="0" fontId="19" fillId="0" borderId="49" applyNumberFormat="0" applyFill="0" applyAlignment="0" applyProtection="0"/>
    <xf numFmtId="0" fontId="15" fillId="0" borderId="0" applyNumberFormat="0" applyFill="0" applyBorder="0" applyAlignment="0" applyProtection="0"/>
    <xf numFmtId="0" fontId="3" fillId="16" borderId="32" applyNumberFormat="0">
      <protection locked="0"/>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4" fontId="52"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4" fillId="0" borderId="0"/>
    <xf numFmtId="0" fontId="5" fillId="9"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26" fillId="37" borderId="67" applyNumberFormat="0" applyAlignment="0" applyProtection="0"/>
    <xf numFmtId="0" fontId="3" fillId="50" borderId="0">
      <protection locked="0"/>
    </xf>
    <xf numFmtId="0" fontId="5" fillId="27" borderId="0" applyNumberFormat="0" applyBorder="0" applyAlignment="0" applyProtection="0"/>
    <xf numFmtId="0" fontId="3" fillId="51" borderId="61">
      <alignment horizontal="center" vertical="center"/>
      <protection locked="0"/>
    </xf>
    <xf numFmtId="180" fontId="54" fillId="0" borderId="0" applyFont="0" applyFill="0" applyBorder="0" applyAlignment="0" applyProtection="0"/>
    <xf numFmtId="43" fontId="54" fillId="0" borderId="0" applyFont="0" applyFill="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43" fontId="3" fillId="0" borderId="0" applyFont="0" applyFill="0" applyBorder="0" applyAlignment="0" applyProtection="0"/>
    <xf numFmtId="0" fontId="5" fillId="14" borderId="0" applyNumberFormat="0" applyBorder="0" applyAlignment="0" applyProtection="0"/>
    <xf numFmtId="0" fontId="5" fillId="27" borderId="0" applyNumberFormat="0" applyBorder="0" applyAlignment="0" applyProtection="0"/>
    <xf numFmtId="0" fontId="14" fillId="5" borderId="67"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81" fontId="3" fillId="0" borderId="0"/>
    <xf numFmtId="181" fontId="3" fillId="0" borderId="0"/>
    <xf numFmtId="181" fontId="3" fillId="0" borderId="0"/>
    <xf numFmtId="167" fontId="3" fillId="0" borderId="0"/>
    <xf numFmtId="167" fontId="3" fillId="0" borderId="0"/>
    <xf numFmtId="168" fontId="3" fillId="0" borderId="0"/>
    <xf numFmtId="0" fontId="3" fillId="0" borderId="0"/>
    <xf numFmtId="0" fontId="3" fillId="0" borderId="0"/>
    <xf numFmtId="167" fontId="3" fillId="0" borderId="0"/>
    <xf numFmtId="167" fontId="3" fillId="0" borderId="0"/>
    <xf numFmtId="0" fontId="4" fillId="0" borderId="0"/>
    <xf numFmtId="0" fontId="3" fillId="0" borderId="0"/>
    <xf numFmtId="0" fontId="3" fillId="0" borderId="0"/>
    <xf numFmtId="181" fontId="4" fillId="0" borderId="0"/>
    <xf numFmtId="0" fontId="4" fillId="0" borderId="0"/>
    <xf numFmtId="181" fontId="4" fillId="0" borderId="0"/>
    <xf numFmtId="181" fontId="4" fillId="0" borderId="0"/>
    <xf numFmtId="167" fontId="3" fillId="0" borderId="0"/>
    <xf numFmtId="181" fontId="3" fillId="0" borderId="0"/>
    <xf numFmtId="181" fontId="3" fillId="0" borderId="0"/>
    <xf numFmtId="181" fontId="3" fillId="0" borderId="0"/>
    <xf numFmtId="167" fontId="3" fillId="0" borderId="0"/>
    <xf numFmtId="167" fontId="3" fillId="0" borderId="0"/>
    <xf numFmtId="168" fontId="3" fillId="0" borderId="0"/>
    <xf numFmtId="0" fontId="4" fillId="4" borderId="68" applyNumberFormat="0" applyFont="0" applyAlignment="0" applyProtection="0"/>
    <xf numFmtId="0" fontId="4" fillId="4" borderId="68" applyNumberFormat="0" applyFont="0" applyAlignment="0" applyProtection="0"/>
    <xf numFmtId="0" fontId="3" fillId="4" borderId="68" applyNumberFormat="0" applyFont="0" applyAlignment="0" applyProtection="0"/>
    <xf numFmtId="0" fontId="17" fillId="37" borderId="69" applyNumberFormat="0" applyAlignment="0" applyProtection="0"/>
    <xf numFmtId="9" fontId="54" fillId="0" borderId="0" applyFont="0" applyFill="0" applyBorder="0" applyAlignment="0" applyProtection="0"/>
    <xf numFmtId="9" fontId="54" fillId="0" borderId="0" applyFont="0" applyFill="0" applyBorder="0" applyAlignment="0" applyProtection="0"/>
    <xf numFmtId="9" fontId="4" fillId="0" borderId="0" applyFont="0" applyFill="0" applyBorder="0" applyAlignment="0" applyProtection="0"/>
    <xf numFmtId="0" fontId="3" fillId="51" borderId="60">
      <alignment vertical="center"/>
      <protection locked="0"/>
    </xf>
    <xf numFmtId="0" fontId="19" fillId="0" borderId="70" applyNumberFormat="0" applyFill="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14" borderId="0" applyNumberFormat="0" applyBorder="0" applyAlignment="0" applyProtection="0"/>
    <xf numFmtId="0" fontId="5" fillId="27" borderId="0" applyNumberFormat="0" applyBorder="0" applyAlignment="0" applyProtection="0"/>
    <xf numFmtId="0" fontId="26" fillId="37" borderId="67" applyNumberFormat="0" applyAlignment="0" applyProtection="0"/>
    <xf numFmtId="0" fontId="3" fillId="51" borderId="94">
      <alignment horizontal="center" vertical="center"/>
      <protection locked="0"/>
    </xf>
    <xf numFmtId="180" fontId="3" fillId="0" borderId="0" applyFont="0" applyFill="0" applyBorder="0" applyAlignment="0" applyProtection="0"/>
    <xf numFmtId="18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4" fillId="5" borderId="67" applyNumberFormat="0" applyAlignment="0" applyProtection="0"/>
    <xf numFmtId="0"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167" fontId="3" fillId="0" borderId="0"/>
    <xf numFmtId="0" fontId="3" fillId="0" borderId="0"/>
    <xf numFmtId="167" fontId="3" fillId="0" borderId="0"/>
    <xf numFmtId="168" fontId="3" fillId="0" borderId="0"/>
    <xf numFmtId="0" fontId="3" fillId="0" borderId="0"/>
    <xf numFmtId="167"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4" fillId="0" borderId="0"/>
    <xf numFmtId="0" fontId="1" fillId="0" borderId="0"/>
    <xf numFmtId="167" fontId="3"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0" fontId="3" fillId="0" borderId="0"/>
    <xf numFmtId="0" fontId="3"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0" fontId="4" fillId="0" borderId="0"/>
    <xf numFmtId="0" fontId="4" fillId="0" borderId="0"/>
    <xf numFmtId="181" fontId="4" fillId="0" borderId="0"/>
    <xf numFmtId="181" fontId="4" fillId="0" borderId="0"/>
    <xf numFmtId="181" fontId="4" fillId="0" borderId="0"/>
    <xf numFmtId="181" fontId="4" fillId="0" borderId="0"/>
    <xf numFmtId="181" fontId="4"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181" fontId="4" fillId="0" borderId="0"/>
    <xf numFmtId="0" fontId="3" fillId="0" borderId="0"/>
    <xf numFmtId="0" fontId="3" fillId="0" borderId="0"/>
    <xf numFmtId="167" fontId="3" fillId="0" borderId="0"/>
    <xf numFmtId="181" fontId="4" fillId="0" borderId="0"/>
    <xf numFmtId="181" fontId="4" fillId="0" borderId="0"/>
    <xf numFmtId="167" fontId="3" fillId="0" borderId="0"/>
    <xf numFmtId="181" fontId="1" fillId="0" borderId="0"/>
    <xf numFmtId="181" fontId="1" fillId="0" borderId="0"/>
    <xf numFmtId="167" fontId="3" fillId="0" borderId="0"/>
    <xf numFmtId="167" fontId="3" fillId="0" borderId="0"/>
    <xf numFmtId="0" fontId="3" fillId="0" borderId="0"/>
    <xf numFmtId="168" fontId="3" fillId="0" borderId="0"/>
    <xf numFmtId="0" fontId="3" fillId="0" borderId="0"/>
    <xf numFmtId="167"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3"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167" fontId="3" fillId="0" borderId="0"/>
    <xf numFmtId="167" fontId="3" fillId="0" borderId="0"/>
    <xf numFmtId="167" fontId="3" fillId="0" borderId="0"/>
    <xf numFmtId="16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4" borderId="68" applyNumberFormat="0" applyFont="0" applyAlignment="0" applyProtection="0"/>
    <xf numFmtId="0" fontId="17" fillId="37" borderId="69"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9" fillId="0" borderId="70" applyNumberFormat="0" applyFill="0" applyAlignment="0" applyProtection="0"/>
    <xf numFmtId="0" fontId="3" fillId="0" borderId="0"/>
    <xf numFmtId="0" fontId="22" fillId="0" borderId="0"/>
    <xf numFmtId="0" fontId="65" fillId="0" borderId="0" applyNumberFormat="0" applyFill="0" applyBorder="0" applyAlignment="0" applyProtection="0"/>
  </cellStyleXfs>
  <cellXfs count="448">
    <xf numFmtId="0" fontId="0" fillId="0" borderId="0" xfId="0"/>
    <xf numFmtId="0" fontId="2" fillId="0" borderId="0" xfId="0" applyFont="1"/>
    <xf numFmtId="0" fontId="37" fillId="0" borderId="0" xfId="0" applyFont="1"/>
    <xf numFmtId="2" fontId="0" fillId="0" borderId="0" xfId="0" applyNumberFormat="1"/>
    <xf numFmtId="0" fontId="53" fillId="0" borderId="0" xfId="0" applyFont="1" applyFill="1" applyBorder="1" applyAlignment="1">
      <alignment horizontal="left" vertical="center"/>
    </xf>
    <xf numFmtId="0" fontId="3" fillId="0" borderId="0" xfId="0" applyFont="1" applyAlignment="1">
      <alignment vertical="center"/>
    </xf>
    <xf numFmtId="0" fontId="0" fillId="0" borderId="0" xfId="0" applyAlignment="1">
      <alignment horizontal="left" vertical="center"/>
    </xf>
    <xf numFmtId="176" fontId="0" fillId="0" borderId="0" xfId="0" applyNumberFormat="1"/>
    <xf numFmtId="177" fontId="0" fillId="0" borderId="0" xfId="0" applyNumberFormat="1"/>
    <xf numFmtId="9" fontId="0" fillId="0" borderId="0" xfId="1168" applyFont="1"/>
    <xf numFmtId="0" fontId="0" fillId="0" borderId="0" xfId="0" applyBorder="1"/>
    <xf numFmtId="0" fontId="2" fillId="0" borderId="0" xfId="0" applyFont="1" applyBorder="1"/>
    <xf numFmtId="0" fontId="0" fillId="0" borderId="0" xfId="0" applyFill="1" applyBorder="1"/>
    <xf numFmtId="0" fontId="37" fillId="0" borderId="0" xfId="0" applyFont="1" applyFill="1" applyBorder="1" applyAlignment="1">
      <alignment horizontal="center" vertical="center" wrapText="1"/>
    </xf>
    <xf numFmtId="0" fontId="38" fillId="0" borderId="63" xfId="0" applyFont="1" applyBorder="1" applyAlignment="1">
      <alignment horizontal="center" vertical="center" wrapText="1"/>
    </xf>
    <xf numFmtId="0" fontId="38" fillId="0" borderId="25" xfId="0" applyFont="1" applyBorder="1" applyAlignment="1">
      <alignment horizontal="center" vertical="center" wrapText="1"/>
    </xf>
    <xf numFmtId="0" fontId="55" fillId="0" borderId="76" xfId="0" applyFont="1" applyBorder="1" applyAlignment="1">
      <alignment vertical="center"/>
    </xf>
    <xf numFmtId="0" fontId="55" fillId="0" borderId="77" xfId="0" applyFont="1" applyBorder="1" applyAlignment="1">
      <alignment vertical="center"/>
    </xf>
    <xf numFmtId="0" fontId="55" fillId="0" borderId="26" xfId="0" applyFont="1" applyBorder="1" applyAlignment="1">
      <alignment vertical="center"/>
    </xf>
    <xf numFmtId="0" fontId="55" fillId="0" borderId="77" xfId="0" applyFont="1" applyBorder="1" applyAlignment="1">
      <alignment vertical="center" wrapText="1"/>
    </xf>
    <xf numFmtId="0" fontId="20" fillId="46" borderId="82" xfId="0" applyFont="1" applyFill="1" applyBorder="1" applyAlignment="1">
      <alignment horizontal="left" indent="1"/>
    </xf>
    <xf numFmtId="0" fontId="0" fillId="0" borderId="0" xfId="0" applyFill="1"/>
    <xf numFmtId="0" fontId="50" fillId="0" borderId="81" xfId="0" applyFont="1" applyFill="1" applyBorder="1" applyAlignment="1">
      <alignment vertical="center" wrapText="1"/>
    </xf>
    <xf numFmtId="0" fontId="46" fillId="0" borderId="82" xfId="0" applyFont="1" applyFill="1" applyBorder="1" applyAlignment="1">
      <alignment horizontal="center" vertical="center" wrapText="1"/>
    </xf>
    <xf numFmtId="165" fontId="20" fillId="52" borderId="55" xfId="38" applyNumberFormat="1" applyFont="1" applyFill="1" applyBorder="1" applyAlignment="1" applyProtection="1">
      <alignment horizontal="center" vertical="center"/>
      <protection hidden="1"/>
    </xf>
    <xf numFmtId="0" fontId="37" fillId="52" borderId="10" xfId="0" applyFont="1" applyFill="1" applyBorder="1" applyAlignment="1">
      <alignment horizontal="center" vertical="center" wrapText="1"/>
    </xf>
    <xf numFmtId="0" fontId="37" fillId="52" borderId="78" xfId="0" applyFont="1" applyFill="1" applyBorder="1" applyAlignment="1">
      <alignment horizontal="center" vertical="center"/>
    </xf>
    <xf numFmtId="0" fontId="37" fillId="52" borderId="79" xfId="0" applyFont="1" applyFill="1" applyBorder="1" applyAlignment="1">
      <alignment horizontal="center" vertical="center"/>
    </xf>
    <xf numFmtId="0" fontId="37" fillId="52" borderId="79" xfId="0" applyFont="1" applyFill="1" applyBorder="1" applyAlignment="1">
      <alignment horizontal="center" vertical="center" wrapText="1"/>
    </xf>
    <xf numFmtId="0" fontId="37" fillId="52" borderId="80" xfId="0" applyFont="1" applyFill="1" applyBorder="1" applyAlignment="1">
      <alignment horizontal="center" vertical="center" wrapText="1"/>
    </xf>
    <xf numFmtId="165" fontId="3" fillId="0" borderId="85" xfId="38" applyNumberFormat="1" applyFont="1" applyBorder="1" applyAlignment="1" applyProtection="1">
      <alignment horizontal="center"/>
      <protection locked="0"/>
    </xf>
    <xf numFmtId="165" fontId="3" fillId="0" borderId="86" xfId="38" applyNumberFormat="1" applyFont="1" applyBorder="1" applyAlignment="1" applyProtection="1">
      <alignment horizontal="center"/>
      <protection locked="0"/>
    </xf>
    <xf numFmtId="165" fontId="3" fillId="0" borderId="64" xfId="38" applyNumberFormat="1" applyFont="1" applyBorder="1" applyAlignment="1" applyProtection="1">
      <alignment horizontal="center"/>
      <protection locked="0"/>
    </xf>
    <xf numFmtId="165" fontId="3" fillId="0" borderId="61" xfId="38" applyNumberFormat="1" applyFont="1" applyBorder="1" applyAlignment="1" applyProtection="1">
      <alignment horizontal="center"/>
      <protection locked="0"/>
    </xf>
    <xf numFmtId="165" fontId="3" fillId="0" borderId="66" xfId="38" applyNumberFormat="1" applyFont="1" applyBorder="1" applyAlignment="1" applyProtection="1">
      <alignment horizontal="center"/>
      <protection locked="0"/>
    </xf>
    <xf numFmtId="165" fontId="3" fillId="0" borderId="72" xfId="38" applyNumberFormat="1" applyFont="1" applyBorder="1" applyAlignment="1" applyProtection="1">
      <alignment horizontal="center"/>
      <protection locked="0"/>
    </xf>
    <xf numFmtId="165" fontId="3" fillId="0" borderId="63" xfId="38" applyNumberFormat="1" applyFont="1" applyBorder="1" applyAlignment="1" applyProtection="1">
      <alignment horizontal="center"/>
      <protection locked="0"/>
    </xf>
    <xf numFmtId="165" fontId="3" fillId="0" borderId="25" xfId="38" applyNumberFormat="1" applyFont="1" applyBorder="1" applyAlignment="1" applyProtection="1">
      <alignment horizontal="center"/>
      <protection locked="0"/>
    </xf>
    <xf numFmtId="165" fontId="3" fillId="0" borderId="26" xfId="38" applyNumberFormat="1" applyFont="1" applyBorder="1" applyAlignment="1" applyProtection="1">
      <alignment horizontal="center"/>
      <protection locked="0"/>
    </xf>
    <xf numFmtId="165" fontId="3" fillId="0" borderId="28" xfId="38" applyNumberFormat="1" applyFont="1" applyBorder="1" applyAlignment="1" applyProtection="1">
      <alignment horizontal="center"/>
      <protection locked="0"/>
    </xf>
    <xf numFmtId="0" fontId="37" fillId="52" borderId="78" xfId="0" applyFont="1" applyFill="1" applyBorder="1" applyAlignment="1">
      <alignment horizontal="center"/>
    </xf>
    <xf numFmtId="0" fontId="37" fillId="52" borderId="79" xfId="0" applyFont="1" applyFill="1" applyBorder="1" applyAlignment="1">
      <alignment horizontal="center"/>
    </xf>
    <xf numFmtId="0" fontId="37" fillId="52" borderId="79" xfId="0" applyFont="1" applyFill="1" applyBorder="1" applyAlignment="1">
      <alignment horizontal="center" wrapText="1"/>
    </xf>
    <xf numFmtId="0" fontId="37" fillId="52" borderId="80" xfId="0" applyFont="1" applyFill="1" applyBorder="1" applyAlignment="1">
      <alignment horizontal="center" wrapText="1"/>
    </xf>
    <xf numFmtId="0" fontId="2" fillId="0" borderId="0" xfId="0" applyFont="1" applyAlignment="1"/>
    <xf numFmtId="165" fontId="3" fillId="0" borderId="52" xfId="38" applyNumberFormat="1" applyFont="1" applyBorder="1" applyAlignment="1" applyProtection="1">
      <alignment horizontal="center"/>
      <protection hidden="1"/>
    </xf>
    <xf numFmtId="165" fontId="3" fillId="0" borderId="71" xfId="38" applyNumberFormat="1" applyFont="1" applyBorder="1" applyAlignment="1" applyProtection="1">
      <alignment horizontal="center"/>
      <protection hidden="1"/>
    </xf>
    <xf numFmtId="0" fontId="3" fillId="0" borderId="88" xfId="38" applyFont="1" applyBorder="1" applyProtection="1">
      <protection locked="0"/>
    </xf>
    <xf numFmtId="165" fontId="3" fillId="0" borderId="57" xfId="38" applyNumberFormat="1" applyFont="1" applyBorder="1" applyAlignment="1" applyProtection="1">
      <alignment horizontal="center"/>
      <protection hidden="1"/>
    </xf>
    <xf numFmtId="0" fontId="3" fillId="0" borderId="89" xfId="38" applyFont="1" applyBorder="1" applyProtection="1">
      <protection locked="0"/>
    </xf>
    <xf numFmtId="182" fontId="0" fillId="0" borderId="0" xfId="0" applyNumberFormat="1"/>
    <xf numFmtId="0" fontId="0" fillId="0" borderId="77" xfId="0" applyFont="1" applyBorder="1" applyAlignment="1">
      <alignment horizontal="center" vertical="center"/>
    </xf>
    <xf numFmtId="2" fontId="0" fillId="0" borderId="77" xfId="0" applyNumberFormat="1" applyFont="1" applyBorder="1" applyAlignment="1">
      <alignment horizontal="center" vertical="center"/>
    </xf>
    <xf numFmtId="0" fontId="2" fillId="52" borderId="77" xfId="0" applyFont="1" applyFill="1" applyBorder="1" applyAlignment="1">
      <alignment horizontal="center" vertical="center"/>
    </xf>
    <xf numFmtId="0" fontId="2" fillId="52" borderId="77" xfId="0" applyFont="1" applyFill="1" applyBorder="1" applyAlignment="1">
      <alignment horizontal="center" vertical="center" wrapText="1"/>
    </xf>
    <xf numFmtId="0" fontId="20" fillId="46" borderId="81" xfId="0" applyFont="1" applyFill="1" applyBorder="1" applyAlignment="1">
      <alignment horizontal="center" vertical="center" wrapText="1"/>
    </xf>
    <xf numFmtId="0" fontId="20" fillId="46" borderId="81" xfId="0" applyFont="1" applyFill="1" applyBorder="1"/>
    <xf numFmtId="0" fontId="39" fillId="52" borderId="85" xfId="0" applyFont="1" applyFill="1" applyBorder="1" applyAlignment="1">
      <alignment horizontal="justify" vertical="top" wrapText="1"/>
    </xf>
    <xf numFmtId="0" fontId="39" fillId="52" borderId="86" xfId="0" applyFont="1" applyFill="1" applyBorder="1" applyAlignment="1">
      <alignment horizontal="justify" vertical="top" wrapText="1"/>
    </xf>
    <xf numFmtId="0" fontId="38" fillId="52" borderId="86" xfId="0" applyFont="1" applyFill="1" applyBorder="1" applyAlignment="1">
      <alignment horizontal="center" vertical="center" wrapText="1"/>
    </xf>
    <xf numFmtId="0" fontId="38" fillId="52" borderId="87" xfId="0" applyFont="1" applyFill="1" applyBorder="1" applyAlignment="1">
      <alignment horizontal="center" vertical="center" wrapText="1"/>
    </xf>
    <xf numFmtId="0" fontId="38" fillId="0" borderId="91" xfId="0" applyFont="1" applyBorder="1" applyAlignment="1">
      <alignment horizontal="center" vertical="center" wrapText="1"/>
    </xf>
    <xf numFmtId="0" fontId="38" fillId="0" borderId="0" xfId="0" applyFont="1" applyBorder="1" applyAlignment="1">
      <alignment horizontal="center" vertical="center" wrapText="1"/>
    </xf>
    <xf numFmtId="0" fontId="55" fillId="0" borderId="0" xfId="0" applyFont="1" applyBorder="1" applyAlignment="1">
      <alignment vertical="center"/>
    </xf>
    <xf numFmtId="182" fontId="39" fillId="0" borderId="0" xfId="0" applyNumberFormat="1" applyFont="1" applyBorder="1" applyAlignment="1">
      <alignment horizontal="center" vertical="center" wrapText="1"/>
    </xf>
    <xf numFmtId="0" fontId="0" fillId="0" borderId="0" xfId="0" quotePrefix="1"/>
    <xf numFmtId="0" fontId="58" fillId="0" borderId="0" xfId="0" applyFont="1" applyFill="1" applyBorder="1"/>
    <xf numFmtId="0" fontId="0" fillId="0" borderId="0" xfId="0" applyAlignment="1">
      <alignment horizontal="center"/>
    </xf>
    <xf numFmtId="0" fontId="0" fillId="0" borderId="0" xfId="0" applyBorder="1" applyAlignment="1">
      <alignment horizontal="center"/>
    </xf>
    <xf numFmtId="2" fontId="3" fillId="0" borderId="90" xfId="38" applyNumberFormat="1" applyFont="1" applyFill="1" applyBorder="1" applyAlignment="1" applyProtection="1">
      <alignment horizontal="center"/>
      <protection hidden="1"/>
    </xf>
    <xf numFmtId="2" fontId="3" fillId="0" borderId="94" xfId="38" applyNumberFormat="1" applyFont="1" applyFill="1" applyBorder="1" applyAlignment="1" applyProtection="1">
      <alignment horizontal="center"/>
      <protection hidden="1"/>
    </xf>
    <xf numFmtId="2" fontId="3" fillId="0" borderId="93" xfId="38" applyNumberFormat="1" applyFont="1" applyFill="1" applyBorder="1" applyAlignment="1" applyProtection="1">
      <alignment horizontal="center"/>
      <protection hidden="1"/>
    </xf>
    <xf numFmtId="164" fontId="3" fillId="0" borderId="72" xfId="38" applyNumberFormat="1" applyFont="1" applyFill="1" applyBorder="1" applyAlignment="1" applyProtection="1">
      <alignment horizontal="center"/>
      <protection hidden="1"/>
    </xf>
    <xf numFmtId="164" fontId="3" fillId="0" borderId="86" xfId="38" applyNumberFormat="1" applyFont="1" applyFill="1" applyBorder="1" applyAlignment="1" applyProtection="1">
      <alignment horizontal="center"/>
      <protection hidden="1"/>
    </xf>
    <xf numFmtId="2" fontId="3" fillId="0" borderId="87" xfId="38" applyNumberFormat="1" applyFont="1" applyFill="1" applyBorder="1" applyAlignment="1" applyProtection="1">
      <alignment horizontal="center"/>
      <protection hidden="1"/>
    </xf>
    <xf numFmtId="164" fontId="3" fillId="0" borderId="61" xfId="38" applyNumberFormat="1" applyFont="1" applyFill="1" applyBorder="1" applyAlignment="1" applyProtection="1">
      <alignment horizontal="center"/>
      <protection hidden="1"/>
    </xf>
    <xf numFmtId="2" fontId="3" fillId="0" borderId="61" xfId="38" applyNumberFormat="1" applyFont="1" applyFill="1" applyBorder="1" applyAlignment="1" applyProtection="1">
      <alignment horizontal="center"/>
      <protection hidden="1"/>
    </xf>
    <xf numFmtId="2" fontId="3" fillId="0" borderId="65" xfId="38" applyNumberFormat="1" applyFont="1" applyFill="1" applyBorder="1" applyAlignment="1" applyProtection="1">
      <alignment horizontal="center"/>
      <protection hidden="1"/>
    </xf>
    <xf numFmtId="2" fontId="3" fillId="0" borderId="72" xfId="38" applyNumberFormat="1" applyFont="1" applyFill="1" applyBorder="1" applyAlignment="1" applyProtection="1">
      <alignment horizontal="center"/>
      <protection hidden="1"/>
    </xf>
    <xf numFmtId="2" fontId="3" fillId="0" borderId="53" xfId="38" applyNumberFormat="1" applyFont="1" applyFill="1" applyBorder="1" applyAlignment="1" applyProtection="1">
      <alignment horizontal="center"/>
      <protection hidden="1"/>
    </xf>
    <xf numFmtId="0" fontId="2" fillId="0" borderId="0" xfId="0" applyFont="1" applyAlignment="1">
      <alignment horizontal="left"/>
    </xf>
    <xf numFmtId="0" fontId="57" fillId="46" borderId="88" xfId="0" applyFont="1" applyFill="1" applyBorder="1"/>
    <xf numFmtId="0" fontId="3" fillId="53" borderId="94" xfId="0" applyFont="1" applyFill="1" applyBorder="1" applyAlignment="1">
      <alignment horizontal="center" wrapText="1"/>
    </xf>
    <xf numFmtId="0" fontId="3" fillId="46" borderId="94" xfId="0" applyFont="1" applyFill="1" applyBorder="1" applyAlignment="1">
      <alignment horizontal="center" wrapText="1"/>
    </xf>
    <xf numFmtId="0" fontId="42" fillId="46" borderId="88" xfId="0" applyFont="1" applyFill="1" applyBorder="1" applyAlignment="1">
      <alignment horizontal="left" indent="1"/>
    </xf>
    <xf numFmtId="169" fontId="42" fillId="53" borderId="94" xfId="1166" applyNumberFormat="1" applyFont="1" applyFill="1" applyBorder="1"/>
    <xf numFmtId="169" fontId="42" fillId="46" borderId="94" xfId="1166" applyNumberFormat="1" applyFont="1" applyFill="1" applyBorder="1"/>
    <xf numFmtId="0" fontId="3" fillId="46" borderId="88" xfId="0" applyFont="1" applyFill="1" applyBorder="1" applyAlignment="1">
      <alignment horizontal="left" indent="1"/>
    </xf>
    <xf numFmtId="169" fontId="3" fillId="53" borderId="94" xfId="1166" applyNumberFormat="1" applyFont="1" applyFill="1" applyBorder="1"/>
    <xf numFmtId="169" fontId="3" fillId="46" borderId="94" xfId="1166" applyNumberFormat="1" applyFont="1" applyFill="1" applyBorder="1"/>
    <xf numFmtId="0" fontId="57" fillId="46" borderId="88" xfId="0" applyFont="1" applyFill="1" applyBorder="1" applyAlignment="1">
      <alignment horizontal="left"/>
    </xf>
    <xf numFmtId="0" fontId="20" fillId="46" borderId="88" xfId="0" applyFont="1" applyFill="1" applyBorder="1"/>
    <xf numFmtId="169" fontId="20" fillId="53" borderId="94" xfId="1166" applyNumberFormat="1" applyFont="1" applyFill="1" applyBorder="1"/>
    <xf numFmtId="169" fontId="20" fillId="46" borderId="94" xfId="1166" applyNumberFormat="1" applyFont="1" applyFill="1" applyBorder="1"/>
    <xf numFmtId="0" fontId="2" fillId="0" borderId="0" xfId="0" applyFont="1" applyFill="1"/>
    <xf numFmtId="2" fontId="0" fillId="0" borderId="77" xfId="1166" applyNumberFormat="1" applyFont="1" applyBorder="1" applyAlignment="1">
      <alignment horizontal="center" vertical="center"/>
    </xf>
    <xf numFmtId="0" fontId="39" fillId="52" borderId="96" xfId="0" applyFont="1" applyFill="1" applyBorder="1" applyAlignment="1">
      <alignment horizontal="justify" vertical="top" wrapText="1"/>
    </xf>
    <xf numFmtId="0" fontId="38" fillId="52" borderId="96" xfId="0" applyFont="1" applyFill="1" applyBorder="1" applyAlignment="1">
      <alignment horizontal="center" vertical="center" wrapText="1"/>
    </xf>
    <xf numFmtId="0" fontId="41" fillId="0" borderId="96" xfId="0" applyFont="1" applyFill="1" applyBorder="1" applyAlignment="1">
      <alignment horizontal="center" vertical="top" wrapText="1"/>
    </xf>
    <xf numFmtId="3" fontId="41" fillId="0" borderId="96" xfId="0" applyNumberFormat="1" applyFont="1" applyFill="1" applyBorder="1" applyAlignment="1">
      <alignment horizontal="center" vertical="top" wrapText="1"/>
    </xf>
    <xf numFmtId="171" fontId="41" fillId="0" borderId="96" xfId="0" applyNumberFormat="1" applyFont="1" applyFill="1" applyBorder="1" applyAlignment="1">
      <alignment horizontal="center" vertical="center" wrapText="1"/>
    </xf>
    <xf numFmtId="185" fontId="41" fillId="0" borderId="96" xfId="1166" applyNumberFormat="1" applyFont="1" applyFill="1" applyBorder="1" applyAlignment="1">
      <alignment horizontal="center" vertical="center" wrapText="1"/>
    </xf>
    <xf numFmtId="2" fontId="39" fillId="0" borderId="0" xfId="0" applyNumberFormat="1" applyFont="1" applyFill="1" applyBorder="1" applyAlignment="1">
      <alignment horizontal="center" vertical="center" wrapText="1"/>
    </xf>
    <xf numFmtId="184" fontId="39" fillId="0" borderId="0" xfId="0" applyNumberFormat="1"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9" fontId="39" fillId="0" borderId="0" xfId="0" applyNumberFormat="1" applyFont="1" applyFill="1" applyBorder="1" applyAlignment="1">
      <alignment horizontal="center" vertical="center" wrapText="1"/>
    </xf>
    <xf numFmtId="182" fontId="39" fillId="0" borderId="0" xfId="0" applyNumberFormat="1" applyFont="1" applyFill="1" applyBorder="1" applyAlignment="1">
      <alignment horizontal="center" vertical="center" wrapText="1"/>
    </xf>
    <xf numFmtId="1" fontId="0" fillId="0" borderId="0" xfId="0" applyNumberFormat="1"/>
    <xf numFmtId="0" fontId="38" fillId="0" borderId="0" xfId="0" applyFont="1" applyFill="1" applyBorder="1" applyAlignment="1">
      <alignment horizontal="center" vertical="center" wrapText="1"/>
    </xf>
    <xf numFmtId="0" fontId="20" fillId="53" borderId="96" xfId="0" applyFont="1" applyFill="1" applyBorder="1" applyAlignment="1">
      <alignment horizontal="center" wrapText="1"/>
    </xf>
    <xf numFmtId="0" fontId="20" fillId="46" borderId="96" xfId="0" applyFont="1" applyFill="1" applyBorder="1" applyAlignment="1">
      <alignment horizontal="center" wrapText="1"/>
    </xf>
    <xf numFmtId="169" fontId="20" fillId="53" borderId="95" xfId="1166" applyNumberFormat="1" applyFont="1" applyFill="1" applyBorder="1"/>
    <xf numFmtId="169" fontId="20" fillId="46" borderId="95" xfId="1166" applyNumberFormat="1" applyFont="1" applyFill="1" applyBorder="1"/>
    <xf numFmtId="169" fontId="20" fillId="53" borderId="96" xfId="1166" applyNumberFormat="1" applyFont="1" applyFill="1" applyBorder="1"/>
    <xf numFmtId="169" fontId="20" fillId="46" borderId="96" xfId="1166" applyNumberFormat="1" applyFont="1" applyFill="1" applyBorder="1"/>
    <xf numFmtId="0" fontId="0" fillId="0" borderId="96" xfId="0" applyBorder="1"/>
    <xf numFmtId="178" fontId="46" fillId="54" borderId="96" xfId="0" applyNumberFormat="1" applyFont="1" applyFill="1" applyBorder="1" applyAlignment="1">
      <alignment vertical="center" wrapText="1"/>
    </xf>
    <xf numFmtId="0" fontId="0" fillId="0" borderId="0" xfId="0" applyAlignment="1">
      <alignment horizontal="left"/>
    </xf>
    <xf numFmtId="1" fontId="41" fillId="0" borderId="96" xfId="0" applyNumberFormat="1" applyFont="1" applyFill="1" applyBorder="1" applyAlignment="1">
      <alignment horizontal="center" vertical="center" wrapText="1"/>
    </xf>
    <xf numFmtId="0" fontId="37" fillId="52" borderId="54" xfId="0" applyFont="1" applyFill="1" applyBorder="1" applyAlignment="1">
      <alignment horizontal="center" vertical="center" wrapText="1"/>
    </xf>
    <xf numFmtId="2" fontId="39" fillId="0" borderId="76" xfId="0" applyNumberFormat="1" applyFont="1" applyFill="1" applyBorder="1" applyAlignment="1">
      <alignment horizontal="center" vertical="center" wrapText="1"/>
    </xf>
    <xf numFmtId="2" fontId="39" fillId="0" borderId="77" xfId="0" applyNumberFormat="1" applyFont="1" applyFill="1" applyBorder="1" applyAlignment="1">
      <alignment horizontal="center" vertical="center" wrapText="1"/>
    </xf>
    <xf numFmtId="3" fontId="39" fillId="0" borderId="77" xfId="0" applyNumberFormat="1" applyFont="1" applyFill="1" applyBorder="1" applyAlignment="1">
      <alignment horizontal="center" vertical="center" wrapText="1"/>
    </xf>
    <xf numFmtId="182" fontId="39" fillId="0" borderId="77" xfId="0" applyNumberFormat="1" applyFont="1" applyFill="1" applyBorder="1" applyAlignment="1">
      <alignment horizontal="center" vertical="center" wrapText="1"/>
    </xf>
    <xf numFmtId="2" fontId="39" fillId="0" borderId="75" xfId="0" applyNumberFormat="1" applyFont="1" applyFill="1" applyBorder="1" applyAlignment="1">
      <alignment horizontal="center" vertical="center" wrapText="1"/>
    </xf>
    <xf numFmtId="2" fontId="39" fillId="0" borderId="84" xfId="0" applyNumberFormat="1" applyFont="1" applyFill="1" applyBorder="1" applyAlignment="1">
      <alignment horizontal="center" vertical="center" wrapText="1"/>
    </xf>
    <xf numFmtId="3" fontId="39" fillId="0" borderId="84" xfId="0" applyNumberFormat="1" applyFont="1" applyFill="1" applyBorder="1" applyAlignment="1">
      <alignment horizontal="center" vertical="center" wrapText="1"/>
    </xf>
    <xf numFmtId="182" fontId="41" fillId="0" borderId="96" xfId="0" applyNumberFormat="1" applyFont="1" applyFill="1" applyBorder="1" applyAlignment="1">
      <alignment horizontal="center" vertical="center"/>
    </xf>
    <xf numFmtId="0" fontId="37" fillId="52" borderId="95" xfId="0" applyFont="1" applyFill="1" applyBorder="1" applyAlignment="1">
      <alignment horizontal="center" vertical="center" wrapText="1"/>
    </xf>
    <xf numFmtId="0" fontId="37" fillId="52" borderId="95" xfId="0" applyFont="1" applyFill="1" applyBorder="1" applyAlignment="1">
      <alignment horizontal="center" vertical="center"/>
    </xf>
    <xf numFmtId="0" fontId="41" fillId="0" borderId="77" xfId="0" applyFont="1" applyBorder="1" applyAlignment="1">
      <alignment horizontal="center" vertical="top" wrapText="1"/>
    </xf>
    <xf numFmtId="0" fontId="37" fillId="52" borderId="51" xfId="0" applyFont="1" applyFill="1" applyBorder="1" applyAlignment="1">
      <alignment horizontal="center" vertical="center" wrapText="1"/>
    </xf>
    <xf numFmtId="0" fontId="37" fillId="52" borderId="12" xfId="0" applyFont="1" applyFill="1" applyBorder="1" applyAlignment="1">
      <alignment horizontal="center" vertical="center" wrapText="1"/>
    </xf>
    <xf numFmtId="182" fontId="39" fillId="0" borderId="26" xfId="0" applyNumberFormat="1" applyFont="1" applyFill="1" applyBorder="1" applyAlignment="1">
      <alignment horizontal="center" vertical="center" wrapText="1"/>
    </xf>
    <xf numFmtId="0" fontId="37" fillId="52" borderId="54" xfId="0" applyFont="1" applyFill="1" applyBorder="1" applyAlignment="1">
      <alignment horizontal="center" vertical="top" wrapText="1"/>
    </xf>
    <xf numFmtId="164" fontId="20" fillId="52" borderId="0" xfId="38" applyNumberFormat="1" applyFont="1" applyFill="1" applyBorder="1" applyAlignment="1" applyProtection="1">
      <alignment horizontal="center" vertical="center" wrapText="1"/>
      <protection hidden="1"/>
    </xf>
    <xf numFmtId="0" fontId="20" fillId="47" borderId="96" xfId="0" applyFont="1" applyFill="1" applyBorder="1" applyAlignment="1">
      <alignment horizontal="center" vertical="center" wrapText="1"/>
    </xf>
    <xf numFmtId="0" fontId="59" fillId="47" borderId="96" xfId="0" applyFont="1" applyFill="1" applyBorder="1" applyAlignment="1">
      <alignment vertical="center"/>
    </xf>
    <xf numFmtId="0" fontId="60" fillId="47" borderId="96" xfId="0" applyFont="1" applyFill="1" applyBorder="1" applyAlignment="1">
      <alignment vertical="center" wrapText="1"/>
    </xf>
    <xf numFmtId="0" fontId="20" fillId="47" borderId="96" xfId="0" applyFont="1" applyFill="1" applyBorder="1" applyAlignment="1">
      <alignment horizontal="center" vertical="center"/>
    </xf>
    <xf numFmtId="4" fontId="0" fillId="0" borderId="96" xfId="0" applyNumberFormat="1" applyBorder="1" applyAlignment="1">
      <alignment horizontal="center" vertical="center"/>
    </xf>
    <xf numFmtId="165" fontId="3" fillId="0" borderId="96" xfId="38" applyNumberFormat="1" applyFont="1" applyFill="1" applyBorder="1" applyAlignment="1" applyProtection="1">
      <alignment horizontal="center" vertical="center"/>
      <protection hidden="1"/>
    </xf>
    <xf numFmtId="0" fontId="3" fillId="0" borderId="96" xfId="38" applyFont="1" applyFill="1" applyBorder="1" applyAlignment="1" applyProtection="1">
      <alignment vertical="center"/>
      <protection locked="0"/>
    </xf>
    <xf numFmtId="0" fontId="37" fillId="52" borderId="96" xfId="0" applyFont="1" applyFill="1" applyBorder="1" applyAlignment="1">
      <alignment horizontal="center" wrapText="1"/>
    </xf>
    <xf numFmtId="0" fontId="41" fillId="0" borderId="96" xfId="0" applyFont="1" applyBorder="1" applyAlignment="1">
      <alignment horizontal="center" wrapText="1"/>
    </xf>
    <xf numFmtId="0" fontId="37" fillId="52" borderId="59" xfId="0" applyFont="1" applyFill="1" applyBorder="1" applyAlignment="1">
      <alignment horizontal="center" vertical="top" wrapText="1"/>
    </xf>
    <xf numFmtId="0" fontId="37" fillId="52" borderId="0" xfId="0" applyFont="1" applyFill="1" applyBorder="1" applyAlignment="1">
      <alignment horizontal="center" vertical="top" wrapText="1"/>
    </xf>
    <xf numFmtId="0" fontId="20" fillId="52" borderId="99" xfId="38" applyFont="1" applyFill="1" applyBorder="1" applyAlignment="1" applyProtection="1">
      <alignment horizontal="center" vertical="center"/>
      <protection hidden="1"/>
    </xf>
    <xf numFmtId="0" fontId="3" fillId="0" borderId="100" xfId="38" applyFont="1" applyBorder="1" applyProtection="1">
      <protection locked="0"/>
    </xf>
    <xf numFmtId="183" fontId="3" fillId="0" borderId="52" xfId="1166" applyNumberFormat="1" applyFont="1" applyBorder="1" applyAlignment="1" applyProtection="1">
      <alignment horizontal="center"/>
      <protection locked="0"/>
    </xf>
    <xf numFmtId="183" fontId="3" fillId="0" borderId="90" xfId="1166" applyNumberFormat="1" applyFont="1" applyFill="1" applyBorder="1" applyAlignment="1" applyProtection="1">
      <alignment horizontal="center"/>
      <protection hidden="1"/>
    </xf>
    <xf numFmtId="183" fontId="3" fillId="0" borderId="51" xfId="1166" applyNumberFormat="1" applyFont="1" applyFill="1" applyBorder="1" applyAlignment="1" applyProtection="1">
      <alignment horizontal="center"/>
      <protection hidden="1"/>
    </xf>
    <xf numFmtId="183" fontId="3" fillId="0" borderId="52" xfId="1166" applyNumberFormat="1" applyFont="1" applyFill="1" applyBorder="1" applyAlignment="1" applyProtection="1">
      <alignment horizontal="center"/>
      <protection hidden="1"/>
    </xf>
    <xf numFmtId="183" fontId="3" fillId="0" borderId="104" xfId="1166" applyNumberFormat="1" applyFont="1" applyBorder="1" applyAlignment="1" applyProtection="1">
      <alignment horizontal="center"/>
      <protection locked="0"/>
    </xf>
    <xf numFmtId="183" fontId="3" fillId="0" borderId="94" xfId="1166" applyNumberFormat="1" applyFont="1" applyFill="1" applyBorder="1" applyAlignment="1" applyProtection="1">
      <alignment horizontal="center"/>
      <protection hidden="1"/>
    </xf>
    <xf numFmtId="183" fontId="3" fillId="0" borderId="59" xfId="1166" applyNumberFormat="1" applyFont="1" applyFill="1" applyBorder="1" applyAlignment="1" applyProtection="1">
      <alignment horizontal="center"/>
      <protection hidden="1"/>
    </xf>
    <xf numFmtId="183" fontId="3" fillId="0" borderId="104" xfId="1166" applyNumberFormat="1" applyFont="1" applyFill="1" applyBorder="1" applyAlignment="1" applyProtection="1">
      <alignment horizontal="center"/>
      <protection hidden="1"/>
    </xf>
    <xf numFmtId="183" fontId="3" fillId="0" borderId="57" xfId="1166" applyNumberFormat="1" applyFont="1" applyBorder="1" applyAlignment="1" applyProtection="1">
      <alignment horizontal="center"/>
      <protection locked="0"/>
    </xf>
    <xf numFmtId="183" fontId="3" fillId="0" borderId="93" xfId="1166" applyNumberFormat="1" applyFont="1" applyFill="1" applyBorder="1" applyAlignment="1" applyProtection="1">
      <alignment horizontal="center"/>
      <protection hidden="1"/>
    </xf>
    <xf numFmtId="183" fontId="3" fillId="0" borderId="11" xfId="1166" applyNumberFormat="1" applyFont="1" applyFill="1" applyBorder="1" applyAlignment="1" applyProtection="1">
      <alignment horizontal="center"/>
      <protection hidden="1"/>
    </xf>
    <xf numFmtId="183" fontId="3" fillId="0" borderId="57" xfId="1166" applyNumberFormat="1" applyFont="1" applyFill="1" applyBorder="1" applyAlignment="1" applyProtection="1">
      <alignment horizontal="center"/>
      <protection hidden="1"/>
    </xf>
    <xf numFmtId="164" fontId="20" fillId="52" borderId="104" xfId="38" applyNumberFormat="1" applyFont="1" applyFill="1" applyBorder="1" applyAlignment="1" applyProtection="1">
      <alignment horizontal="center" vertical="center" wrapText="1"/>
      <protection hidden="1"/>
    </xf>
    <xf numFmtId="183" fontId="0" fillId="0" borderId="54" xfId="1166" applyNumberFormat="1" applyFont="1" applyBorder="1" applyAlignment="1">
      <alignment horizontal="center"/>
    </xf>
    <xf numFmtId="183" fontId="0" fillId="0" borderId="58" xfId="1166" applyNumberFormat="1" applyFont="1" applyBorder="1" applyAlignment="1">
      <alignment horizontal="center"/>
    </xf>
    <xf numFmtId="183" fontId="0" fillId="0" borderId="13" xfId="1166" applyNumberFormat="1" applyFont="1" applyBorder="1" applyAlignment="1">
      <alignment horizontal="center"/>
    </xf>
    <xf numFmtId="2" fontId="3" fillId="0" borderId="86" xfId="1166" applyNumberFormat="1" applyFont="1" applyFill="1" applyBorder="1" applyAlignment="1" applyProtection="1">
      <alignment horizontal="center"/>
      <protection hidden="1"/>
    </xf>
    <xf numFmtId="165" fontId="3" fillId="0" borderId="90" xfId="38" applyNumberFormat="1" applyFont="1" applyBorder="1" applyAlignment="1" applyProtection="1">
      <alignment horizontal="center"/>
      <protection locked="0"/>
    </xf>
    <xf numFmtId="2" fontId="3" fillId="0" borderId="90" xfId="38" applyNumberFormat="1" applyFont="1" applyFill="1" applyBorder="1" applyAlignment="1" applyProtection="1">
      <alignment horizontal="center"/>
      <protection locked="0"/>
    </xf>
    <xf numFmtId="165" fontId="3" fillId="0" borderId="97" xfId="38" applyNumberFormat="1" applyFont="1" applyBorder="1" applyAlignment="1" applyProtection="1">
      <alignment horizontal="center"/>
      <protection locked="0"/>
    </xf>
    <xf numFmtId="165" fontId="3" fillId="0" borderId="94" xfId="38" applyNumberFormat="1" applyFont="1" applyBorder="1" applyAlignment="1" applyProtection="1">
      <alignment horizontal="center"/>
      <protection locked="0"/>
    </xf>
    <xf numFmtId="2" fontId="3" fillId="0" borderId="94" xfId="38" applyNumberFormat="1" applyFont="1" applyFill="1" applyBorder="1" applyAlignment="1" applyProtection="1">
      <alignment horizontal="center"/>
      <protection locked="0"/>
    </xf>
    <xf numFmtId="165" fontId="3" fillId="0" borderId="93" xfId="38" applyNumberFormat="1" applyFont="1" applyBorder="1" applyAlignment="1" applyProtection="1">
      <alignment horizontal="center"/>
      <protection locked="0"/>
    </xf>
    <xf numFmtId="2" fontId="3" fillId="0" borderId="93" xfId="38" applyNumberFormat="1" applyFont="1" applyFill="1" applyBorder="1" applyAlignment="1" applyProtection="1">
      <alignment horizontal="center"/>
      <protection locked="0"/>
    </xf>
    <xf numFmtId="2" fontId="41" fillId="0" borderId="96" xfId="0" applyNumberFormat="1" applyFont="1" applyBorder="1" applyAlignment="1">
      <alignment horizontal="center" wrapText="1"/>
    </xf>
    <xf numFmtId="183" fontId="3" fillId="0" borderId="98" xfId="1166" applyNumberFormat="1" applyFont="1" applyFill="1" applyBorder="1" applyAlignment="1" applyProtection="1">
      <alignment horizontal="center"/>
      <protection hidden="1"/>
    </xf>
    <xf numFmtId="183" fontId="3" fillId="0" borderId="0" xfId="1166" applyNumberFormat="1" applyFont="1" applyFill="1" applyBorder="1" applyAlignment="1" applyProtection="1">
      <alignment horizontal="center"/>
      <protection hidden="1"/>
    </xf>
    <xf numFmtId="183" fontId="3" fillId="0" borderId="105" xfId="1166" applyNumberFormat="1" applyFont="1" applyFill="1" applyBorder="1" applyAlignment="1" applyProtection="1">
      <alignment horizontal="center"/>
      <protection hidden="1"/>
    </xf>
    <xf numFmtId="0" fontId="37" fillId="52" borderId="56" xfId="0" applyFont="1" applyFill="1" applyBorder="1" applyAlignment="1">
      <alignment horizontal="center" vertical="center" wrapText="1"/>
    </xf>
    <xf numFmtId="164" fontId="56" fillId="0" borderId="92" xfId="0" applyNumberFormat="1" applyFont="1" applyFill="1" applyBorder="1"/>
    <xf numFmtId="164" fontId="56" fillId="0" borderId="108" xfId="0" applyNumberFormat="1" applyFont="1" applyFill="1" applyBorder="1"/>
    <xf numFmtId="0" fontId="37" fillId="52" borderId="96" xfId="0" applyFont="1" applyFill="1" applyBorder="1" applyAlignment="1">
      <alignment horizontal="center" vertical="center" wrapText="1"/>
    </xf>
    <xf numFmtId="182" fontId="41" fillId="0" borderId="96" xfId="0" applyNumberFormat="1" applyFont="1" applyFill="1" applyBorder="1" applyAlignment="1">
      <alignment horizontal="center" vertical="top" wrapText="1"/>
    </xf>
    <xf numFmtId="0" fontId="41" fillId="0" borderId="96" xfId="0" applyFont="1" applyBorder="1" applyAlignment="1">
      <alignment horizontal="center" vertical="top" wrapText="1"/>
    </xf>
    <xf numFmtId="179" fontId="41" fillId="0" borderId="96" xfId="0" applyNumberFormat="1" applyFont="1" applyFill="1" applyBorder="1" applyAlignment="1">
      <alignment horizontal="center" vertical="top" wrapText="1"/>
    </xf>
    <xf numFmtId="0" fontId="0" fillId="0" borderId="96" xfId="0" applyFont="1" applyFill="1" applyBorder="1" applyAlignment="1">
      <alignment horizontal="center" vertical="center" wrapText="1"/>
    </xf>
    <xf numFmtId="0" fontId="20" fillId="0" borderId="96" xfId="0" applyFont="1" applyFill="1" applyBorder="1" applyAlignment="1">
      <alignment horizontal="center" wrapText="1"/>
    </xf>
    <xf numFmtId="165" fontId="3" fillId="0" borderId="96" xfId="38" applyNumberFormat="1" applyFont="1" applyBorder="1" applyAlignment="1" applyProtection="1">
      <alignment horizontal="center"/>
      <protection locked="0"/>
    </xf>
    <xf numFmtId="0" fontId="0" fillId="0" borderId="96" xfId="0" applyBorder="1" applyAlignment="1">
      <alignment horizontal="center"/>
    </xf>
    <xf numFmtId="171" fontId="39" fillId="0" borderId="77" xfId="1168" applyNumberFormat="1" applyFont="1" applyFill="1" applyBorder="1" applyAlignment="1">
      <alignment horizontal="center" vertical="center" wrapText="1"/>
    </xf>
    <xf numFmtId="171" fontId="39" fillId="0" borderId="84" xfId="1168" applyNumberFormat="1" applyFont="1" applyFill="1" applyBorder="1" applyAlignment="1">
      <alignment horizontal="center" vertical="center" wrapText="1"/>
    </xf>
    <xf numFmtId="169" fontId="2" fillId="46" borderId="95" xfId="1166" applyNumberFormat="1" applyFont="1" applyFill="1" applyBorder="1"/>
    <xf numFmtId="169" fontId="0" fillId="46" borderId="94" xfId="1166" applyNumberFormat="1" applyFont="1" applyFill="1" applyBorder="1"/>
    <xf numFmtId="169" fontId="2" fillId="46" borderId="96" xfId="1166" applyNumberFormat="1" applyFont="1" applyFill="1" applyBorder="1"/>
    <xf numFmtId="165" fontId="64" fillId="0" borderId="96" xfId="38" applyNumberFormat="1" applyFont="1" applyFill="1" applyBorder="1" applyAlignment="1" applyProtection="1">
      <alignment horizontal="center"/>
      <protection locked="0"/>
    </xf>
    <xf numFmtId="165" fontId="64" fillId="0" borderId="96" xfId="38" applyNumberFormat="1" applyFont="1" applyFill="1" applyBorder="1" applyAlignment="1" applyProtection="1">
      <alignment horizontal="left"/>
      <protection locked="0"/>
    </xf>
    <xf numFmtId="43" fontId="0" fillId="0" borderId="96" xfId="1166" applyFont="1" applyBorder="1"/>
    <xf numFmtId="187" fontId="0" fillId="0" borderId="96" xfId="1166" applyNumberFormat="1" applyFont="1" applyBorder="1"/>
    <xf numFmtId="43" fontId="0" fillId="0" borderId="96" xfId="0" applyNumberFormat="1" applyBorder="1"/>
    <xf numFmtId="187" fontId="0" fillId="0" borderId="96" xfId="0" applyNumberFormat="1" applyBorder="1"/>
    <xf numFmtId="0" fontId="0" fillId="46" borderId="0" xfId="0" applyFill="1"/>
    <xf numFmtId="10" fontId="0" fillId="0" borderId="0" xfId="1168" applyNumberFormat="1" applyFont="1"/>
    <xf numFmtId="0" fontId="0" fillId="0" borderId="0" xfId="0" applyAlignment="1">
      <alignment horizontal="left" vertical="center" wrapText="1"/>
    </xf>
    <xf numFmtId="188" fontId="0" fillId="0" borderId="96" xfId="0" applyNumberFormat="1" applyFill="1" applyBorder="1" applyAlignment="1">
      <alignment horizontal="center"/>
    </xf>
    <xf numFmtId="0" fontId="23" fillId="56" borderId="96" xfId="1407" applyFont="1" applyFill="1" applyBorder="1" applyAlignment="1">
      <alignment horizontal="center" wrapText="1"/>
    </xf>
    <xf numFmtId="188" fontId="0" fillId="0" borderId="96" xfId="1168" applyNumberFormat="1" applyFont="1" applyBorder="1" applyAlignment="1">
      <alignment horizontal="center"/>
    </xf>
    <xf numFmtId="0" fontId="20" fillId="58" borderId="96" xfId="0" applyFont="1" applyFill="1" applyBorder="1" applyAlignment="1">
      <alignment horizontal="center" wrapText="1"/>
    </xf>
    <xf numFmtId="0" fontId="3" fillId="58" borderId="94" xfId="0" applyFont="1" applyFill="1" applyBorder="1" applyAlignment="1">
      <alignment horizontal="center" wrapText="1"/>
    </xf>
    <xf numFmtId="169" fontId="42" fillId="58" borderId="94" xfId="1166" applyNumberFormat="1" applyFont="1" applyFill="1" applyBorder="1"/>
    <xf numFmtId="169" fontId="2" fillId="58" borderId="95" xfId="1166" applyNumberFormat="1" applyFont="1" applyFill="1" applyBorder="1"/>
    <xf numFmtId="169" fontId="0" fillId="58" borderId="94" xfId="1166" applyNumberFormat="1" applyFont="1" applyFill="1" applyBorder="1"/>
    <xf numFmtId="169" fontId="20" fillId="58" borderId="95" xfId="1166" applyNumberFormat="1" applyFont="1" applyFill="1" applyBorder="1"/>
    <xf numFmtId="169" fontId="20" fillId="58" borderId="94" xfId="1166" applyNumberFormat="1" applyFont="1" applyFill="1" applyBorder="1"/>
    <xf numFmtId="169" fontId="2" fillId="58" borderId="96" xfId="1166" applyNumberFormat="1" applyFont="1" applyFill="1" applyBorder="1"/>
    <xf numFmtId="0" fontId="45" fillId="48" borderId="96" xfId="0" applyFont="1" applyFill="1" applyBorder="1" applyAlignment="1">
      <alignment horizontal="left"/>
    </xf>
    <xf numFmtId="0" fontId="44" fillId="0" borderId="96" xfId="0" applyFont="1" applyFill="1" applyBorder="1" applyAlignment="1">
      <alignment horizontal="center" vertical="center" wrapText="1"/>
    </xf>
    <xf numFmtId="171" fontId="45" fillId="48" borderId="96" xfId="0" applyNumberFormat="1" applyFont="1" applyFill="1" applyBorder="1" applyAlignment="1">
      <alignment horizontal="center"/>
    </xf>
    <xf numFmtId="43" fontId="46" fillId="0" borderId="96" xfId="0" applyNumberFormat="1" applyFont="1" applyFill="1" applyBorder="1" applyAlignment="1">
      <alignment horizontal="right" vertical="center" wrapText="1"/>
    </xf>
    <xf numFmtId="0" fontId="47" fillId="0" borderId="96" xfId="0" applyFont="1" applyBorder="1" applyAlignment="1">
      <alignment horizontal="left" vertical="center" wrapText="1"/>
    </xf>
    <xf numFmtId="0" fontId="46" fillId="0" borderId="96" xfId="0" applyFont="1" applyBorder="1" applyAlignment="1">
      <alignment horizontal="center" vertical="center" wrapText="1"/>
    </xf>
    <xf numFmtId="0" fontId="47" fillId="0" borderId="96" xfId="0" applyFont="1" applyBorder="1" applyAlignment="1">
      <alignment horizontal="center" vertical="center"/>
    </xf>
    <xf numFmtId="0" fontId="46" fillId="0" borderId="96" xfId="0" applyFont="1" applyFill="1" applyBorder="1" applyAlignment="1">
      <alignment horizontal="center" vertical="center" wrapText="1"/>
    </xf>
    <xf numFmtId="172" fontId="48" fillId="0" borderId="96" xfId="1166" applyNumberFormat="1" applyFont="1" applyBorder="1" applyAlignment="1">
      <alignment horizontal="right" vertical="center" wrapText="1"/>
    </xf>
    <xf numFmtId="0" fontId="45" fillId="48" borderId="96" xfId="0" applyFont="1" applyFill="1" applyBorder="1" applyAlignment="1">
      <alignment horizontal="center"/>
    </xf>
    <xf numFmtId="10" fontId="46" fillId="0" borderId="96" xfId="0" applyNumberFormat="1" applyFont="1" applyFill="1" applyBorder="1" applyAlignment="1">
      <alignment horizontal="right" vertical="center" wrapText="1"/>
    </xf>
    <xf numFmtId="173" fontId="46" fillId="0" borderId="96" xfId="1166" applyNumberFormat="1" applyFont="1" applyFill="1" applyBorder="1" applyAlignment="1">
      <alignment horizontal="right" vertical="center" wrapText="1"/>
    </xf>
    <xf numFmtId="174" fontId="48" fillId="0" borderId="96" xfId="1166" applyNumberFormat="1" applyFont="1" applyBorder="1" applyAlignment="1">
      <alignment horizontal="right" vertical="center" wrapText="1"/>
    </xf>
    <xf numFmtId="171" fontId="48" fillId="0" borderId="96" xfId="1168" applyNumberFormat="1" applyFont="1" applyBorder="1" applyAlignment="1">
      <alignment horizontal="right" vertical="center" wrapText="1"/>
    </xf>
    <xf numFmtId="0" fontId="44" fillId="49" borderId="96" xfId="0" applyFont="1" applyFill="1" applyBorder="1" applyAlignment="1">
      <alignment horizontal="center" vertical="center" wrapText="1"/>
    </xf>
    <xf numFmtId="0" fontId="0" fillId="49" borderId="96" xfId="0" applyFill="1" applyBorder="1"/>
    <xf numFmtId="0" fontId="46" fillId="0" borderId="96" xfId="0" applyFont="1" applyBorder="1" applyAlignment="1">
      <alignment vertical="center" wrapText="1"/>
    </xf>
    <xf numFmtId="174" fontId="48" fillId="49" borderId="96" xfId="1166" applyNumberFormat="1" applyFont="1" applyFill="1" applyBorder="1" applyAlignment="1">
      <alignment horizontal="right" vertical="center" wrapText="1"/>
    </xf>
    <xf numFmtId="0" fontId="46" fillId="0" borderId="95" xfId="0" applyFont="1" applyBorder="1" applyAlignment="1">
      <alignment vertical="center" wrapText="1"/>
    </xf>
    <xf numFmtId="0" fontId="46" fillId="49" borderId="95" xfId="0" applyFont="1" applyFill="1" applyBorder="1" applyAlignment="1">
      <alignment vertical="center" wrapText="1"/>
    </xf>
    <xf numFmtId="0" fontId="46" fillId="49" borderId="96" xfId="0" applyFont="1" applyFill="1" applyBorder="1" applyAlignment="1">
      <alignment horizontal="center" vertical="center" wrapText="1"/>
    </xf>
    <xf numFmtId="0" fontId="46" fillId="0" borderId="95" xfId="0" applyFont="1" applyFill="1" applyBorder="1" applyAlignment="1">
      <alignment vertical="center" wrapText="1"/>
    </xf>
    <xf numFmtId="174" fontId="48" fillId="0" borderId="96" xfId="1166" applyNumberFormat="1" applyFont="1" applyFill="1" applyBorder="1" applyAlignment="1">
      <alignment horizontal="right" vertical="center" wrapText="1"/>
    </xf>
    <xf numFmtId="0" fontId="0" fillId="0" borderId="96" xfId="0" applyFont="1" applyFill="1" applyBorder="1"/>
    <xf numFmtId="0" fontId="46" fillId="0" borderId="96" xfId="0" applyFont="1" applyFill="1" applyBorder="1" applyAlignment="1">
      <alignment vertical="center" wrapText="1"/>
    </xf>
    <xf numFmtId="0" fontId="50" fillId="49" borderId="96" xfId="0" applyFont="1" applyFill="1" applyBorder="1" applyAlignment="1">
      <alignment vertical="center" wrapText="1"/>
    </xf>
    <xf numFmtId="0" fontId="46" fillId="46" borderId="96" xfId="0" applyFont="1" applyFill="1" applyBorder="1" applyAlignment="1">
      <alignment vertical="center" wrapText="1"/>
    </xf>
    <xf numFmtId="0" fontId="46" fillId="46" borderId="96" xfId="0" applyFont="1" applyFill="1" applyBorder="1" applyAlignment="1">
      <alignment horizontal="center" vertical="center" wrapText="1"/>
    </xf>
    <xf numFmtId="0" fontId="44" fillId="46" borderId="96" xfId="0" applyFont="1" applyFill="1" applyBorder="1" applyAlignment="1">
      <alignment horizontal="center" vertical="center" wrapText="1"/>
    </xf>
    <xf numFmtId="0" fontId="0" fillId="0" borderId="96" xfId="0" applyFill="1" applyBorder="1"/>
    <xf numFmtId="0" fontId="2" fillId="57" borderId="96" xfId="0" applyFont="1" applyFill="1" applyBorder="1" applyAlignment="1">
      <alignment horizontal="center"/>
    </xf>
    <xf numFmtId="0" fontId="0" fillId="57" borderId="96" xfId="0" applyFill="1" applyBorder="1" applyAlignment="1">
      <alignment horizontal="left"/>
    </xf>
    <xf numFmtId="0" fontId="44" fillId="57" borderId="96" xfId="0" applyFont="1" applyFill="1" applyBorder="1" applyAlignment="1">
      <alignment horizontal="center"/>
    </xf>
    <xf numFmtId="170" fontId="44" fillId="57" borderId="81" xfId="0" applyNumberFormat="1" applyFont="1" applyFill="1" applyBorder="1" applyAlignment="1">
      <alignment horizontal="center" vertical="center" wrapText="1"/>
    </xf>
    <xf numFmtId="0" fontId="45" fillId="49" borderId="96" xfId="0" applyFont="1" applyFill="1" applyBorder="1" applyAlignment="1">
      <alignment horizontal="left"/>
    </xf>
    <xf numFmtId="171" fontId="45" fillId="49" borderId="96" xfId="0" applyNumberFormat="1" applyFont="1" applyFill="1" applyBorder="1" applyAlignment="1">
      <alignment horizontal="center"/>
    </xf>
    <xf numFmtId="43" fontId="46" fillId="49" borderId="96" xfId="1166" applyFont="1" applyFill="1" applyBorder="1" applyAlignment="1">
      <alignment horizontal="right" vertical="center" wrapText="1"/>
    </xf>
    <xf numFmtId="0" fontId="0" fillId="49" borderId="83" xfId="0" applyFill="1" applyBorder="1" applyAlignment="1">
      <alignment horizontal="left"/>
    </xf>
    <xf numFmtId="0" fontId="47" fillId="49" borderId="96" xfId="0" applyFont="1" applyFill="1" applyBorder="1" applyAlignment="1">
      <alignment horizontal="left" vertical="center" wrapText="1"/>
    </xf>
    <xf numFmtId="0" fontId="47" fillId="49" borderId="96" xfId="0" applyFont="1" applyFill="1" applyBorder="1" applyAlignment="1">
      <alignment horizontal="center" vertical="center"/>
    </xf>
    <xf numFmtId="172" fontId="48" fillId="49" borderId="96" xfId="1166" applyNumberFormat="1" applyFont="1" applyFill="1" applyBorder="1" applyAlignment="1">
      <alignment horizontal="right" vertical="center" wrapText="1"/>
    </xf>
    <xf numFmtId="0" fontId="45" fillId="49" borderId="96" xfId="0" applyFont="1" applyFill="1" applyBorder="1" applyAlignment="1">
      <alignment horizontal="center"/>
    </xf>
    <xf numFmtId="10" fontId="46" fillId="49" borderId="96" xfId="0" applyNumberFormat="1" applyFont="1" applyFill="1" applyBorder="1" applyAlignment="1">
      <alignment horizontal="right" vertical="center" wrapText="1"/>
    </xf>
    <xf numFmtId="173" fontId="46" fillId="0" borderId="96" xfId="1166" applyNumberFormat="1" applyFont="1" applyFill="1" applyBorder="1" applyAlignment="1">
      <alignment horizontal="center" vertical="center" wrapText="1"/>
    </xf>
    <xf numFmtId="174" fontId="48" fillId="0" borderId="96" xfId="1166" applyNumberFormat="1" applyFont="1" applyBorder="1" applyAlignment="1">
      <alignment horizontal="left" vertical="center" wrapText="1"/>
    </xf>
    <xf numFmtId="175" fontId="48" fillId="49" borderId="96" xfId="1166" applyNumberFormat="1" applyFont="1" applyFill="1" applyBorder="1" applyAlignment="1">
      <alignment horizontal="right" vertical="center" wrapText="1"/>
    </xf>
    <xf numFmtId="0" fontId="44" fillId="57" borderId="96" xfId="0" applyFont="1" applyFill="1" applyBorder="1" applyAlignment="1">
      <alignment vertical="center" wrapText="1"/>
    </xf>
    <xf numFmtId="0" fontId="44" fillId="57" borderId="96" xfId="0" applyFont="1" applyFill="1" applyBorder="1" applyAlignment="1">
      <alignment horizontal="center" vertical="center" wrapText="1"/>
    </xf>
    <xf numFmtId="174" fontId="49" fillId="57" borderId="96" xfId="1166" applyNumberFormat="1" applyFont="1" applyFill="1" applyBorder="1" applyAlignment="1">
      <alignment horizontal="right" vertical="center" wrapText="1"/>
    </xf>
    <xf numFmtId="0" fontId="0" fillId="57" borderId="83" xfId="0" applyFill="1" applyBorder="1" applyAlignment="1">
      <alignment horizontal="left"/>
    </xf>
    <xf numFmtId="0" fontId="44" fillId="57" borderId="95" xfId="0" applyFont="1" applyFill="1" applyBorder="1" applyAlignment="1">
      <alignment vertical="center" wrapText="1"/>
    </xf>
    <xf numFmtId="0" fontId="0" fillId="0" borderId="83" xfId="0" applyBorder="1" applyAlignment="1">
      <alignment horizontal="left"/>
    </xf>
    <xf numFmtId="0" fontId="46" fillId="0" borderId="96" xfId="0" quotePrefix="1" applyFont="1" applyBorder="1" applyAlignment="1">
      <alignment horizontal="center" vertical="center" wrapText="1"/>
    </xf>
    <xf numFmtId="0" fontId="51" fillId="57" borderId="81" xfId="0" applyFont="1" applyFill="1" applyBorder="1" applyAlignment="1">
      <alignment vertical="center" wrapText="1"/>
    </xf>
    <xf numFmtId="0" fontId="50" fillId="0" borderId="96" xfId="0" applyFont="1" applyFill="1" applyBorder="1" applyAlignment="1">
      <alignment vertical="center" wrapText="1"/>
    </xf>
    <xf numFmtId="0" fontId="51" fillId="57" borderId="96" xfId="0" applyFont="1" applyFill="1" applyBorder="1" applyAlignment="1">
      <alignment vertical="center" wrapText="1"/>
    </xf>
    <xf numFmtId="0" fontId="0" fillId="0" borderId="83" xfId="0" applyFill="1" applyBorder="1" applyAlignment="1">
      <alignment horizontal="left"/>
    </xf>
    <xf numFmtId="171" fontId="49" fillId="57" borderId="96" xfId="1168" applyNumberFormat="1" applyFont="1" applyFill="1" applyBorder="1" applyAlignment="1">
      <alignment horizontal="right" vertical="center" wrapText="1"/>
    </xf>
    <xf numFmtId="189" fontId="0" fillId="0" borderId="0" xfId="0" applyNumberFormat="1"/>
    <xf numFmtId="0" fontId="3" fillId="0" borderId="0" xfId="0" applyFont="1" applyAlignment="1">
      <alignment vertical="center" wrapText="1"/>
    </xf>
    <xf numFmtId="0" fontId="0" fillId="0" borderId="0" xfId="0" applyAlignment="1">
      <alignment vertical="center" wrapText="1"/>
    </xf>
    <xf numFmtId="0" fontId="0" fillId="57" borderId="96" xfId="0" applyFill="1" applyBorder="1"/>
    <xf numFmtId="178" fontId="46" fillId="0" borderId="96" xfId="1166" applyNumberFormat="1" applyFont="1" applyFill="1" applyBorder="1" applyAlignment="1">
      <alignment horizontal="right" vertical="center" wrapText="1"/>
    </xf>
    <xf numFmtId="176" fontId="48" fillId="49" borderId="96" xfId="1166" applyNumberFormat="1" applyFont="1" applyFill="1" applyBorder="1" applyAlignment="1">
      <alignment horizontal="right" vertical="center" wrapText="1"/>
    </xf>
    <xf numFmtId="178" fontId="49" fillId="57" borderId="96" xfId="1166" applyNumberFormat="1" applyFont="1" applyFill="1" applyBorder="1" applyAlignment="1">
      <alignment horizontal="right" vertical="center" wrapText="1"/>
    </xf>
    <xf numFmtId="178" fontId="48" fillId="49" borderId="96" xfId="1166" applyNumberFormat="1" applyFont="1" applyFill="1" applyBorder="1" applyAlignment="1">
      <alignment horizontal="right" vertical="center" wrapText="1"/>
    </xf>
    <xf numFmtId="178" fontId="48" fillId="0" borderId="96" xfId="1166" applyNumberFormat="1" applyFont="1" applyFill="1" applyBorder="1" applyAlignment="1">
      <alignment horizontal="right" vertical="center" wrapText="1"/>
    </xf>
    <xf numFmtId="0" fontId="44" fillId="57" borderId="83" xfId="0" applyFont="1" applyFill="1" applyBorder="1" applyAlignment="1">
      <alignment horizontal="center" vertical="center" wrapText="1"/>
    </xf>
    <xf numFmtId="0" fontId="0" fillId="0" borderId="0" xfId="1168" applyNumberFormat="1" applyFont="1"/>
    <xf numFmtId="0" fontId="43" fillId="57" borderId="96" xfId="0" applyFont="1" applyFill="1" applyBorder="1" applyAlignment="1">
      <alignment horizontal="left"/>
    </xf>
    <xf numFmtId="0" fontId="0" fillId="0" borderId="0" xfId="0" applyAlignment="1">
      <alignment wrapText="1"/>
    </xf>
    <xf numFmtId="0" fontId="53" fillId="0" borderId="0" xfId="0" applyFont="1" applyFill="1" applyBorder="1" applyAlignment="1">
      <alignment horizontal="left" vertical="center" wrapText="1"/>
    </xf>
    <xf numFmtId="0" fontId="44" fillId="57" borderId="81" xfId="0" applyFont="1" applyFill="1" applyBorder="1" applyAlignment="1">
      <alignment horizontal="center" vertical="center" wrapText="1"/>
    </xf>
    <xf numFmtId="178" fontId="46" fillId="46" borderId="96" xfId="0" applyNumberFormat="1" applyFont="1" applyFill="1" applyBorder="1" applyAlignment="1">
      <alignment vertical="center" wrapText="1"/>
    </xf>
    <xf numFmtId="178" fontId="49" fillId="57" borderId="96" xfId="1167" applyNumberFormat="1" applyFont="1" applyFill="1" applyBorder="1" applyAlignment="1">
      <alignment vertical="center" wrapText="1"/>
    </xf>
    <xf numFmtId="0" fontId="2" fillId="57" borderId="96" xfId="0" applyFont="1" applyFill="1" applyBorder="1"/>
    <xf numFmtId="0" fontId="22" fillId="0" borderId="0" xfId="0" applyFont="1" applyFill="1" applyBorder="1" applyAlignment="1">
      <alignment horizontal="left" wrapText="1"/>
    </xf>
    <xf numFmtId="186" fontId="61" fillId="47" borderId="96" xfId="0" applyNumberFormat="1" applyFont="1" applyFill="1" applyBorder="1" applyAlignment="1">
      <alignment horizontal="center" wrapText="1"/>
    </xf>
    <xf numFmtId="0" fontId="61" fillId="47" borderId="96" xfId="0" applyFont="1" applyFill="1" applyBorder="1" applyAlignment="1">
      <alignment horizontal="center" wrapText="1"/>
    </xf>
    <xf numFmtId="0" fontId="2" fillId="47" borderId="96" xfId="0" applyFont="1" applyFill="1" applyBorder="1" applyAlignment="1">
      <alignment horizontal="center" wrapText="1"/>
    </xf>
    <xf numFmtId="0" fontId="22" fillId="0" borderId="96" xfId="0" applyFont="1" applyFill="1" applyBorder="1" applyAlignment="1">
      <alignment horizontal="left" wrapText="1"/>
    </xf>
    <xf numFmtId="0" fontId="22" fillId="0" borderId="96" xfId="0" applyFont="1" applyFill="1" applyBorder="1" applyAlignment="1">
      <alignment horizontal="center" wrapText="1"/>
    </xf>
    <xf numFmtId="0" fontId="22" fillId="0" borderId="0" xfId="0" applyFont="1" applyFill="1" applyBorder="1" applyAlignment="1">
      <alignment horizontal="center" wrapText="1"/>
    </xf>
    <xf numFmtId="0" fontId="2" fillId="52" borderId="96" xfId="0" applyFont="1" applyFill="1" applyBorder="1"/>
    <xf numFmtId="173" fontId="0" fillId="0" borderId="96" xfId="1166" applyNumberFormat="1" applyFont="1" applyBorder="1"/>
    <xf numFmtId="0" fontId="0" fillId="0" borderId="96" xfId="0" applyFill="1" applyBorder="1" applyAlignment="1">
      <alignment horizontal="center"/>
    </xf>
    <xf numFmtId="171" fontId="41" fillId="0" borderId="96" xfId="0" applyNumberFormat="1" applyFont="1" applyFill="1" applyBorder="1" applyAlignment="1">
      <alignment horizontal="center" vertical="top" wrapText="1"/>
    </xf>
    <xf numFmtId="179" fontId="39" fillId="0" borderId="84" xfId="0" applyNumberFormat="1" applyFont="1" applyFill="1" applyBorder="1" applyAlignment="1">
      <alignment horizontal="center" vertical="center" wrapText="1"/>
    </xf>
    <xf numFmtId="182" fontId="39" fillId="0" borderId="84" xfId="0" applyNumberFormat="1" applyFont="1" applyFill="1" applyBorder="1" applyAlignment="1">
      <alignment horizontal="center" vertical="center" wrapText="1"/>
    </xf>
    <xf numFmtId="182" fontId="39" fillId="0" borderId="27" xfId="0" applyNumberFormat="1" applyFont="1" applyFill="1" applyBorder="1" applyAlignment="1">
      <alignment horizontal="center" vertical="center" wrapText="1"/>
    </xf>
    <xf numFmtId="179" fontId="41" fillId="0" borderId="96" xfId="0" applyNumberFormat="1" applyFont="1" applyFill="1" applyBorder="1" applyAlignment="1">
      <alignment horizontal="center" vertical="center"/>
    </xf>
    <xf numFmtId="179" fontId="41" fillId="0" borderId="96" xfId="1166" applyNumberFormat="1" applyFont="1" applyFill="1" applyBorder="1" applyAlignment="1">
      <alignment horizontal="center" vertical="center"/>
    </xf>
    <xf numFmtId="0" fontId="41" fillId="0" borderId="74" xfId="0" applyFont="1" applyFill="1" applyBorder="1" applyAlignment="1">
      <alignment horizontal="center" wrapText="1"/>
    </xf>
    <xf numFmtId="0" fontId="41" fillId="0" borderId="103" xfId="0" applyFont="1" applyFill="1" applyBorder="1" applyAlignment="1">
      <alignment horizontal="center" wrapText="1"/>
    </xf>
    <xf numFmtId="0" fontId="41" fillId="0" borderId="74" xfId="0" applyFont="1" applyFill="1" applyBorder="1" applyAlignment="1">
      <alignment horizontal="center" vertical="top" wrapText="1"/>
    </xf>
    <xf numFmtId="0" fontId="41" fillId="0" borderId="73" xfId="0" applyFont="1" applyFill="1" applyBorder="1" applyAlignment="1">
      <alignment horizontal="center" wrapText="1"/>
    </xf>
    <xf numFmtId="0" fontId="41" fillId="0" borderId="102" xfId="0" applyFont="1" applyFill="1" applyBorder="1" applyAlignment="1">
      <alignment horizontal="center" vertical="center" wrapText="1"/>
    </xf>
    <xf numFmtId="0" fontId="41" fillId="0" borderId="73" xfId="0" applyFont="1" applyFill="1" applyBorder="1" applyAlignment="1">
      <alignment horizontal="center" vertical="center" wrapText="1"/>
    </xf>
    <xf numFmtId="0" fontId="41" fillId="0" borderId="102" xfId="0" applyFont="1" applyFill="1" applyBorder="1" applyAlignment="1">
      <alignment horizontal="center" wrapText="1"/>
    </xf>
    <xf numFmtId="0" fontId="41" fillId="0" borderId="73" xfId="0" applyFont="1" applyFill="1" applyBorder="1" applyAlignment="1">
      <alignment horizontal="center" vertical="top" wrapText="1"/>
    </xf>
    <xf numFmtId="0" fontId="41" fillId="0" borderId="62" xfId="0" applyFont="1" applyFill="1" applyBorder="1" applyAlignment="1">
      <alignment horizontal="center" wrapText="1"/>
    </xf>
    <xf numFmtId="0" fontId="41" fillId="0" borderId="101" xfId="0" applyFont="1" applyFill="1" applyBorder="1" applyAlignment="1">
      <alignment horizontal="center" wrapText="1"/>
    </xf>
    <xf numFmtId="0" fontId="41" fillId="0" borderId="62" xfId="0" applyFont="1" applyFill="1" applyBorder="1" applyAlignment="1">
      <alignment horizontal="center" vertical="top" wrapText="1"/>
    </xf>
    <xf numFmtId="2" fontId="3" fillId="0" borderId="30" xfId="38" applyNumberFormat="1" applyFont="1" applyFill="1" applyBorder="1" applyAlignment="1" applyProtection="1">
      <alignment horizontal="center"/>
    </xf>
    <xf numFmtId="0" fontId="0" fillId="0" borderId="96" xfId="0" applyBorder="1" applyAlignment="1">
      <alignment horizontal="left"/>
    </xf>
    <xf numFmtId="187" fontId="0" fillId="0" borderId="96" xfId="1166" applyNumberFormat="1" applyFont="1" applyFill="1" applyBorder="1"/>
    <xf numFmtId="43" fontId="0" fillId="0" borderId="96" xfId="1166" applyFont="1" applyFill="1" applyBorder="1"/>
    <xf numFmtId="43" fontId="0" fillId="0" borderId="96" xfId="0" applyNumberFormat="1" applyFill="1" applyBorder="1"/>
    <xf numFmtId="165" fontId="3" fillId="0" borderId="106" xfId="38" applyNumberFormat="1" applyFont="1" applyBorder="1" applyAlignment="1" applyProtection="1">
      <alignment horizontal="center"/>
      <protection locked="0"/>
    </xf>
    <xf numFmtId="2" fontId="3" fillId="0" borderId="106" xfId="38" applyNumberFormat="1" applyFont="1" applyFill="1" applyBorder="1" applyAlignment="1" applyProtection="1">
      <alignment horizontal="center"/>
    </xf>
    <xf numFmtId="2" fontId="3" fillId="0" borderId="93" xfId="38" applyNumberFormat="1" applyFont="1" applyFill="1" applyBorder="1" applyAlignment="1" applyProtection="1">
      <alignment horizontal="center"/>
    </xf>
    <xf numFmtId="2" fontId="3" fillId="0" borderId="53" xfId="38" applyNumberFormat="1" applyFont="1" applyFill="1" applyBorder="1" applyAlignment="1" applyProtection="1">
      <alignment horizontal="center"/>
    </xf>
    <xf numFmtId="182" fontId="0" fillId="0" borderId="96" xfId="0" applyNumberFormat="1" applyFont="1" applyFill="1" applyBorder="1" applyAlignment="1">
      <alignment horizontal="center" vertical="center" wrapText="1"/>
    </xf>
    <xf numFmtId="2" fontId="0" fillId="0" borderId="96" xfId="0" applyNumberFormat="1" applyFont="1" applyFill="1" applyBorder="1" applyAlignment="1">
      <alignment horizontal="center" vertical="center" wrapText="1"/>
    </xf>
    <xf numFmtId="1" fontId="0" fillId="0" borderId="96" xfId="0" quotePrefix="1" applyNumberFormat="1" applyFill="1" applyBorder="1" applyAlignment="1">
      <alignment horizontal="center"/>
    </xf>
    <xf numFmtId="2" fontId="0" fillId="0" borderId="96" xfId="0" applyNumberFormat="1" applyFill="1" applyBorder="1" applyAlignment="1">
      <alignment horizontal="center"/>
    </xf>
    <xf numFmtId="2" fontId="0" fillId="0" borderId="96" xfId="0" quotePrefix="1" applyNumberFormat="1" applyFill="1" applyBorder="1" applyAlignment="1">
      <alignment horizontal="center"/>
    </xf>
    <xf numFmtId="0" fontId="65" fillId="47" borderId="77" xfId="1408" applyFill="1" applyBorder="1" applyAlignment="1">
      <alignment vertical="top"/>
    </xf>
    <xf numFmtId="0" fontId="65" fillId="0" borderId="77" xfId="1408" applyFill="1" applyBorder="1" applyAlignment="1">
      <alignment vertical="top"/>
    </xf>
    <xf numFmtId="164" fontId="56" fillId="0" borderId="111" xfId="0" applyNumberFormat="1" applyFont="1" applyFill="1" applyBorder="1"/>
    <xf numFmtId="0" fontId="66" fillId="52" borderId="55" xfId="38" applyFont="1" applyFill="1" applyBorder="1" applyAlignment="1" applyProtection="1">
      <alignment horizontal="center" vertical="center"/>
      <protection locked="0"/>
    </xf>
    <xf numFmtId="164" fontId="66" fillId="52" borderId="12" xfId="38" applyNumberFormat="1" applyFont="1" applyFill="1" applyBorder="1" applyAlignment="1" applyProtection="1">
      <alignment horizontal="center" vertical="center"/>
      <protection hidden="1"/>
    </xf>
    <xf numFmtId="0" fontId="66" fillId="52" borderId="112" xfId="38" applyFont="1" applyFill="1" applyBorder="1" applyAlignment="1" applyProtection="1">
      <alignment horizontal="center" vertical="center"/>
      <protection locked="0"/>
    </xf>
    <xf numFmtId="0" fontId="64" fillId="0" borderId="109" xfId="38" applyFont="1" applyFill="1" applyBorder="1" applyProtection="1">
      <protection locked="0"/>
    </xf>
    <xf numFmtId="164" fontId="64" fillId="0" borderId="110" xfId="38" applyNumberFormat="1" applyFont="1" applyFill="1" applyBorder="1" applyProtection="1">
      <protection hidden="1"/>
    </xf>
    <xf numFmtId="164" fontId="64" fillId="0" borderId="111" xfId="38" applyNumberFormat="1" applyFont="1" applyFill="1" applyBorder="1" applyProtection="1">
      <protection locked="0"/>
    </xf>
    <xf numFmtId="0" fontId="64" fillId="0" borderId="107" xfId="38" applyFont="1" applyFill="1" applyBorder="1" applyProtection="1">
      <protection locked="0"/>
    </xf>
    <xf numFmtId="164" fontId="64" fillId="0" borderId="73" xfId="38" applyNumberFormat="1" applyFont="1" applyFill="1" applyBorder="1" applyProtection="1">
      <protection hidden="1"/>
    </xf>
    <xf numFmtId="164" fontId="64" fillId="0" borderId="92" xfId="38" applyNumberFormat="1" applyFont="1" applyFill="1" applyBorder="1" applyProtection="1">
      <protection locked="0"/>
    </xf>
    <xf numFmtId="166" fontId="64" fillId="0" borderId="107" xfId="38" applyNumberFormat="1" applyFont="1" applyFill="1" applyBorder="1" applyProtection="1">
      <protection locked="0"/>
    </xf>
    <xf numFmtId="164" fontId="64" fillId="0" borderId="74" xfId="38" applyNumberFormat="1" applyFont="1" applyFill="1" applyBorder="1" applyProtection="1">
      <protection hidden="1"/>
    </xf>
    <xf numFmtId="164" fontId="64" fillId="0" borderId="108" xfId="38" applyNumberFormat="1" applyFont="1" applyFill="1" applyBorder="1" applyProtection="1">
      <protection locked="0"/>
    </xf>
    <xf numFmtId="0" fontId="65" fillId="0" borderId="95" xfId="1408" applyFill="1" applyBorder="1" applyAlignment="1">
      <alignment horizontal="left" vertical="top"/>
    </xf>
    <xf numFmtId="0" fontId="65" fillId="0" borderId="95" xfId="1408" applyBorder="1" applyAlignment="1">
      <alignment horizontal="left" vertical="top"/>
    </xf>
    <xf numFmtId="0" fontId="65" fillId="0" borderId="77" xfId="1408" applyBorder="1" applyAlignment="1">
      <alignment vertical="top"/>
    </xf>
    <xf numFmtId="0" fontId="65" fillId="0" borderId="94" xfId="1408" applyFill="1" applyBorder="1" applyAlignment="1">
      <alignment horizontal="left" vertical="top"/>
    </xf>
    <xf numFmtId="0" fontId="65" fillId="46" borderId="77" xfId="1408" applyFill="1" applyBorder="1" applyAlignment="1">
      <alignment vertical="top"/>
    </xf>
    <xf numFmtId="0" fontId="65" fillId="47" borderId="96" xfId="1408" applyFill="1" applyBorder="1" applyAlignment="1">
      <alignment horizontal="left" vertical="top"/>
    </xf>
    <xf numFmtId="0" fontId="65" fillId="0" borderId="94" xfId="1408" applyBorder="1" applyAlignment="1">
      <alignment horizontal="left" vertical="top"/>
    </xf>
    <xf numFmtId="186" fontId="61" fillId="47" borderId="83" xfId="0" applyNumberFormat="1" applyFont="1" applyFill="1" applyBorder="1" applyAlignment="1">
      <alignment wrapText="1"/>
    </xf>
    <xf numFmtId="186" fontId="61" fillId="47" borderId="96" xfId="0" applyNumberFormat="1" applyFont="1" applyFill="1" applyBorder="1" applyAlignment="1">
      <alignment wrapText="1"/>
    </xf>
    <xf numFmtId="0" fontId="65" fillId="0" borderId="106" xfId="1408" applyBorder="1" applyAlignment="1">
      <alignment horizontal="left" vertical="top"/>
    </xf>
    <xf numFmtId="0" fontId="65" fillId="55" borderId="95" xfId="1408" applyFill="1" applyBorder="1" applyAlignment="1">
      <alignment vertical="top" wrapText="1"/>
    </xf>
    <xf numFmtId="0" fontId="65" fillId="55" borderId="77" xfId="1408" applyFill="1" applyBorder="1" applyAlignment="1">
      <alignment vertical="top"/>
    </xf>
    <xf numFmtId="0" fontId="20" fillId="47" borderId="96" xfId="0" applyFont="1" applyFill="1" applyBorder="1" applyAlignment="1">
      <alignment horizontal="left" vertical="center" wrapText="1"/>
    </xf>
    <xf numFmtId="190" fontId="46" fillId="0" borderId="96" xfId="1168" applyNumberFormat="1" applyFont="1" applyFill="1" applyBorder="1" applyAlignment="1">
      <alignment horizontal="right" vertical="center" wrapText="1"/>
    </xf>
    <xf numFmtId="0" fontId="44" fillId="57" borderId="96" xfId="0" applyFont="1" applyFill="1" applyBorder="1" applyAlignment="1">
      <alignment horizontal="center"/>
    </xf>
    <xf numFmtId="0" fontId="41" fillId="0" borderId="62" xfId="0" applyFont="1" applyBorder="1" applyAlignment="1">
      <alignment horizontal="left" wrapText="1"/>
    </xf>
    <xf numFmtId="2" fontId="41" fillId="0" borderId="115" xfId="0" applyNumberFormat="1" applyFont="1" applyFill="1" applyBorder="1" applyAlignment="1">
      <alignment horizontal="center" wrapText="1"/>
    </xf>
    <xf numFmtId="2" fontId="41" fillId="0" borderId="62" xfId="0" applyNumberFormat="1" applyFont="1" applyFill="1" applyBorder="1" applyAlignment="1">
      <alignment horizontal="center" wrapText="1"/>
    </xf>
    <xf numFmtId="2" fontId="41" fillId="0" borderId="101" xfId="0" applyNumberFormat="1" applyFont="1" applyFill="1" applyBorder="1" applyAlignment="1">
      <alignment horizontal="center" wrapText="1"/>
    </xf>
    <xf numFmtId="0" fontId="41" fillId="0" borderId="73" xfId="0" applyFont="1" applyBorder="1" applyAlignment="1">
      <alignment horizontal="left" wrapText="1"/>
    </xf>
    <xf numFmtId="2" fontId="41" fillId="0" borderId="92" xfId="0" applyNumberFormat="1" applyFont="1" applyFill="1" applyBorder="1" applyAlignment="1">
      <alignment horizontal="center" wrapText="1"/>
    </xf>
    <xf numFmtId="2" fontId="41" fillId="0" borderId="73" xfId="0" applyNumberFormat="1" applyFont="1" applyFill="1" applyBorder="1" applyAlignment="1">
      <alignment horizontal="center" wrapText="1"/>
    </xf>
    <xf numFmtId="2" fontId="41" fillId="0" borderId="102" xfId="0" applyNumberFormat="1" applyFont="1" applyFill="1" applyBorder="1" applyAlignment="1">
      <alignment horizontal="center" wrapText="1"/>
    </xf>
    <xf numFmtId="0" fontId="41" fillId="0" borderId="74" xfId="0" applyFont="1" applyBorder="1" applyAlignment="1">
      <alignment horizontal="left" wrapText="1"/>
    </xf>
    <xf numFmtId="2" fontId="41" fillId="0" borderId="108" xfId="0" applyNumberFormat="1" applyFont="1" applyFill="1" applyBorder="1" applyAlignment="1">
      <alignment horizontal="center" wrapText="1"/>
    </xf>
    <xf numFmtId="2" fontId="41" fillId="0" borderId="74" xfId="0" applyNumberFormat="1" applyFont="1" applyFill="1" applyBorder="1" applyAlignment="1">
      <alignment horizontal="center" wrapText="1"/>
    </xf>
    <xf numFmtId="2" fontId="41" fillId="0" borderId="103" xfId="0" applyNumberFormat="1" applyFont="1" applyFill="1" applyBorder="1" applyAlignment="1">
      <alignment horizontal="center" wrapText="1"/>
    </xf>
    <xf numFmtId="0" fontId="2" fillId="52" borderId="90" xfId="0" applyFont="1" applyFill="1" applyBorder="1" applyAlignment="1">
      <alignment horizontal="center"/>
    </xf>
    <xf numFmtId="0" fontId="2" fillId="52" borderId="87" xfId="0" applyFont="1" applyFill="1" applyBorder="1" applyAlignment="1">
      <alignment horizontal="center"/>
    </xf>
    <xf numFmtId="0" fontId="0" fillId="0" borderId="91" xfId="0" applyBorder="1" applyAlignment="1">
      <alignment horizontal="center"/>
    </xf>
    <xf numFmtId="0" fontId="0" fillId="0" borderId="76" xfId="0" applyBorder="1" applyAlignment="1">
      <alignment horizontal="center"/>
    </xf>
    <xf numFmtId="0" fontId="0" fillId="0" borderId="75" xfId="0" applyBorder="1" applyAlignment="1">
      <alignment horizontal="center"/>
    </xf>
    <xf numFmtId="0" fontId="0" fillId="0" borderId="63" xfId="0" applyBorder="1" applyAlignment="1">
      <alignment horizontal="center"/>
    </xf>
    <xf numFmtId="0" fontId="0" fillId="0" borderId="84" xfId="0" applyBorder="1" applyAlignment="1">
      <alignment horizontal="center"/>
    </xf>
    <xf numFmtId="0" fontId="0" fillId="0" borderId="113" xfId="0" applyBorder="1" applyAlignment="1">
      <alignment horizontal="center"/>
    </xf>
    <xf numFmtId="0" fontId="0" fillId="0" borderId="95" xfId="0" applyBorder="1" applyAlignment="1">
      <alignment horizontal="center"/>
    </xf>
    <xf numFmtId="0" fontId="0" fillId="0" borderId="11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63" fillId="60" borderId="96" xfId="0" applyFont="1" applyFill="1" applyBorder="1" applyAlignment="1">
      <alignment horizontal="center" vertical="center" wrapText="1"/>
    </xf>
    <xf numFmtId="0" fontId="63" fillId="57" borderId="96" xfId="0" applyFont="1" applyFill="1" applyBorder="1" applyAlignment="1">
      <alignment horizontal="center" vertical="center"/>
    </xf>
    <xf numFmtId="0" fontId="63" fillId="57" borderId="96" xfId="0" applyFont="1" applyFill="1" applyBorder="1" applyAlignment="1">
      <alignment horizontal="center" vertical="center" wrapText="1"/>
    </xf>
    <xf numFmtId="0" fontId="65" fillId="0" borderId="95" xfId="1408" applyFill="1" applyBorder="1" applyAlignment="1">
      <alignment horizontal="left" vertical="top"/>
    </xf>
    <xf numFmtId="0" fontId="65" fillId="0" borderId="94" xfId="1408" applyFill="1" applyBorder="1" applyAlignment="1">
      <alignment horizontal="left" vertical="top"/>
    </xf>
    <xf numFmtId="0" fontId="65" fillId="55" borderId="95" xfId="1408" applyFill="1" applyBorder="1" applyAlignment="1">
      <alignment horizontal="left" vertical="top"/>
    </xf>
    <xf numFmtId="0" fontId="65" fillId="55" borderId="106" xfId="1408" applyFill="1" applyBorder="1" applyAlignment="1">
      <alignment horizontal="left" vertical="top"/>
    </xf>
    <xf numFmtId="0" fontId="65" fillId="0" borderId="95" xfId="1408" applyBorder="1" applyAlignment="1">
      <alignment horizontal="left" vertical="top"/>
    </xf>
    <xf numFmtId="0" fontId="65" fillId="0" borderId="29" xfId="1408" applyBorder="1" applyAlignment="1">
      <alignment horizontal="left" vertical="top"/>
    </xf>
    <xf numFmtId="0" fontId="65" fillId="47" borderId="95" xfId="1408" applyFill="1" applyBorder="1" applyAlignment="1">
      <alignment horizontal="left" vertical="top"/>
    </xf>
    <xf numFmtId="0" fontId="65" fillId="47" borderId="94" xfId="1408" applyFill="1" applyBorder="1" applyAlignment="1">
      <alignment horizontal="left" vertical="top"/>
    </xf>
    <xf numFmtId="0" fontId="65" fillId="0" borderId="94" xfId="1408" applyBorder="1" applyAlignment="1">
      <alignment horizontal="left" vertical="top"/>
    </xf>
    <xf numFmtId="0" fontId="65" fillId="47" borderId="29" xfId="1408" applyFill="1" applyBorder="1" applyAlignment="1">
      <alignment horizontal="left" vertical="top"/>
    </xf>
    <xf numFmtId="0" fontId="67" fillId="54" borderId="95" xfId="0" applyFont="1" applyFill="1" applyBorder="1" applyAlignment="1">
      <alignment horizontal="left"/>
    </xf>
    <xf numFmtId="0" fontId="67" fillId="54" borderId="106" xfId="0" applyFont="1" applyFill="1" applyBorder="1" applyAlignment="1">
      <alignment horizontal="left"/>
    </xf>
    <xf numFmtId="0" fontId="37" fillId="52" borderId="96" xfId="0" applyFont="1" applyFill="1" applyBorder="1" applyAlignment="1">
      <alignment horizontal="center" wrapText="1"/>
    </xf>
    <xf numFmtId="0" fontId="2" fillId="0" borderId="0" xfId="0" applyFont="1" applyAlignment="1">
      <alignment horizontal="left"/>
    </xf>
    <xf numFmtId="0" fontId="37" fillId="52" borderId="54" xfId="0" applyFont="1" applyFill="1" applyBorder="1" applyAlignment="1">
      <alignment horizontal="justify" vertical="center" wrapText="1"/>
    </xf>
    <xf numFmtId="0" fontId="37" fillId="52" borderId="58" xfId="0" applyFont="1" applyFill="1" applyBorder="1" applyAlignment="1">
      <alignment horizontal="justify" vertical="center" wrapText="1"/>
    </xf>
    <xf numFmtId="0" fontId="37" fillId="52" borderId="56" xfId="0" applyFont="1" applyFill="1" applyBorder="1" applyAlignment="1">
      <alignment horizontal="center" vertical="top" wrapText="1"/>
    </xf>
    <xf numFmtId="0" fontId="37" fillId="52" borderId="10" xfId="0" applyFont="1" applyFill="1" applyBorder="1" applyAlignment="1">
      <alignment horizontal="center" vertical="top" wrapText="1"/>
    </xf>
    <xf numFmtId="0" fontId="20" fillId="46" borderId="95" xfId="0" applyFont="1" applyFill="1" applyBorder="1" applyAlignment="1">
      <alignment horizontal="center" vertical="center"/>
    </xf>
    <xf numFmtId="0" fontId="20" fillId="46" borderId="29" xfId="0" applyFont="1" applyFill="1" applyBorder="1" applyAlignment="1">
      <alignment horizontal="center" vertical="center"/>
    </xf>
    <xf numFmtId="0" fontId="20" fillId="46" borderId="96" xfId="0" applyFont="1" applyFill="1" applyBorder="1" applyAlignment="1">
      <alignment horizontal="center" vertical="center" wrapText="1"/>
    </xf>
    <xf numFmtId="0" fontId="0" fillId="0" borderId="96" xfId="0" applyBorder="1" applyAlignment="1">
      <alignment horizontal="center" vertical="center" wrapText="1"/>
    </xf>
    <xf numFmtId="0" fontId="2" fillId="52" borderId="57" xfId="0" applyFont="1" applyFill="1" applyBorder="1" applyAlignment="1">
      <alignment horizontal="center" vertical="center" wrapText="1"/>
    </xf>
    <xf numFmtId="0" fontId="2" fillId="52" borderId="105" xfId="0" applyFont="1" applyFill="1" applyBorder="1" applyAlignment="1">
      <alignment horizontal="center" vertical="center" wrapText="1"/>
    </xf>
    <xf numFmtId="164" fontId="20" fillId="52" borderId="57" xfId="38" applyNumberFormat="1" applyFont="1" applyFill="1" applyBorder="1" applyAlignment="1" applyProtection="1">
      <alignment horizontal="center" vertical="center" wrapText="1"/>
      <protection hidden="1"/>
    </xf>
    <xf numFmtId="164" fontId="20" fillId="52" borderId="105" xfId="38" applyNumberFormat="1" applyFont="1" applyFill="1" applyBorder="1" applyAlignment="1" applyProtection="1">
      <alignment horizontal="center" vertical="center" wrapText="1"/>
      <protection hidden="1"/>
    </xf>
    <xf numFmtId="164" fontId="20" fillId="52" borderId="11" xfId="38" applyNumberFormat="1" applyFont="1" applyFill="1" applyBorder="1" applyAlignment="1" applyProtection="1">
      <alignment horizontal="center" vertical="center" wrapText="1"/>
      <protection hidden="1"/>
    </xf>
    <xf numFmtId="164" fontId="20" fillId="52" borderId="55" xfId="38" applyNumberFormat="1" applyFont="1" applyFill="1" applyBorder="1" applyAlignment="1" applyProtection="1">
      <alignment horizontal="center" vertical="center" wrapText="1"/>
      <protection hidden="1"/>
    </xf>
    <xf numFmtId="164" fontId="20" fillId="52" borderId="56" xfId="38" applyNumberFormat="1" applyFont="1" applyFill="1" applyBorder="1" applyAlignment="1" applyProtection="1">
      <alignment horizontal="center" vertical="center" wrapText="1"/>
      <protection hidden="1"/>
    </xf>
    <xf numFmtId="164" fontId="20" fillId="52" borderId="10" xfId="38" applyNumberFormat="1" applyFont="1" applyFill="1" applyBorder="1" applyAlignment="1" applyProtection="1">
      <alignment horizontal="center" vertical="center" wrapText="1"/>
      <protection hidden="1"/>
    </xf>
    <xf numFmtId="0" fontId="37" fillId="52" borderId="54" xfId="0" applyFont="1" applyFill="1" applyBorder="1" applyAlignment="1">
      <alignment horizontal="center" vertical="center" wrapText="1"/>
    </xf>
    <xf numFmtId="0" fontId="37" fillId="52" borderId="13" xfId="0" applyFont="1" applyFill="1" applyBorder="1" applyAlignment="1">
      <alignment horizontal="center" vertical="center" wrapText="1"/>
    </xf>
    <xf numFmtId="0" fontId="2" fillId="52" borderId="81" xfId="0" applyFont="1" applyFill="1" applyBorder="1" applyAlignment="1">
      <alignment horizontal="center" vertical="center" wrapText="1"/>
    </xf>
    <xf numFmtId="0" fontId="2" fillId="52" borderId="83" xfId="0" applyFont="1" applyFill="1" applyBorder="1" applyAlignment="1">
      <alignment horizontal="center" vertical="center" wrapText="1"/>
    </xf>
    <xf numFmtId="0" fontId="43" fillId="57" borderId="81" xfId="0" applyFont="1" applyFill="1" applyBorder="1" applyAlignment="1">
      <alignment horizontal="left"/>
    </xf>
    <xf numFmtId="0" fontId="43" fillId="57" borderId="92" xfId="0" applyFont="1" applyFill="1" applyBorder="1" applyAlignment="1">
      <alignment horizontal="left"/>
    </xf>
    <xf numFmtId="0" fontId="43" fillId="57" borderId="83" xfId="0" applyFont="1" applyFill="1" applyBorder="1" applyAlignment="1">
      <alignment horizontal="left"/>
    </xf>
    <xf numFmtId="14" fontId="2" fillId="59" borderId="81" xfId="0" applyNumberFormat="1" applyFont="1" applyFill="1" applyBorder="1" applyAlignment="1">
      <alignment horizontal="center"/>
    </xf>
    <xf numFmtId="14" fontId="2" fillId="59" borderId="92" xfId="0" applyNumberFormat="1" applyFont="1" applyFill="1" applyBorder="1" applyAlignment="1">
      <alignment horizontal="center"/>
    </xf>
    <xf numFmtId="0" fontId="44" fillId="57" borderId="95" xfId="0" applyFont="1" applyFill="1" applyBorder="1" applyAlignment="1">
      <alignment horizontal="center"/>
    </xf>
    <xf numFmtId="0" fontId="44" fillId="57" borderId="106" xfId="0" applyFont="1" applyFill="1" applyBorder="1" applyAlignment="1">
      <alignment horizontal="center"/>
    </xf>
    <xf numFmtId="0" fontId="43" fillId="57" borderId="96" xfId="0" applyFont="1" applyFill="1" applyBorder="1" applyAlignment="1">
      <alignment horizontal="left"/>
    </xf>
    <xf numFmtId="14" fontId="2" fillId="59" borderId="81" xfId="0" quotePrefix="1" applyNumberFormat="1" applyFont="1" applyFill="1" applyBorder="1" applyAlignment="1">
      <alignment horizontal="center"/>
    </xf>
    <xf numFmtId="0" fontId="44" fillId="57" borderId="95" xfId="0" applyFont="1" applyFill="1" applyBorder="1" applyAlignment="1">
      <alignment horizontal="center" wrapText="1"/>
    </xf>
    <xf numFmtId="0" fontId="44" fillId="57" borderId="106" xfId="0" applyFont="1" applyFill="1" applyBorder="1" applyAlignment="1">
      <alignment horizontal="center" wrapText="1"/>
    </xf>
    <xf numFmtId="0" fontId="44" fillId="57" borderId="95" xfId="0" applyFont="1" applyFill="1" applyBorder="1" applyAlignment="1">
      <alignment horizontal="center" vertical="center" wrapText="1"/>
    </xf>
    <xf numFmtId="0" fontId="44" fillId="57" borderId="106" xfId="0" applyFont="1" applyFill="1" applyBorder="1" applyAlignment="1">
      <alignment horizontal="center" vertical="center" wrapText="1"/>
    </xf>
    <xf numFmtId="0" fontId="44" fillId="57" borderId="96" xfId="0" applyFont="1" applyFill="1" applyBorder="1" applyAlignment="1">
      <alignment horizontal="center"/>
    </xf>
    <xf numFmtId="178" fontId="46" fillId="46" borderId="95" xfId="0" applyNumberFormat="1" applyFont="1" applyFill="1" applyBorder="1" applyAlignment="1">
      <alignment horizontal="right" vertical="center" wrapText="1"/>
    </xf>
    <xf numFmtId="178" fontId="46" fillId="46" borderId="106" xfId="0" applyNumberFormat="1" applyFont="1" applyFill="1" applyBorder="1" applyAlignment="1">
      <alignment horizontal="right" vertical="center" wrapText="1"/>
    </xf>
    <xf numFmtId="0" fontId="0" fillId="0" borderId="95" xfId="0" applyBorder="1" applyAlignment="1">
      <alignment horizontal="left" vertical="center"/>
    </xf>
    <xf numFmtId="0" fontId="0" fillId="0" borderId="106" xfId="0" applyBorder="1" applyAlignment="1">
      <alignment horizontal="left" vertical="center"/>
    </xf>
    <xf numFmtId="178" fontId="46" fillId="46" borderId="94" xfId="0" applyNumberFormat="1" applyFont="1" applyFill="1" applyBorder="1" applyAlignment="1">
      <alignment horizontal="right" vertical="center" wrapText="1"/>
    </xf>
    <xf numFmtId="0" fontId="56" fillId="0" borderId="0" xfId="0" applyFont="1" applyBorder="1" applyAlignment="1">
      <alignment horizontal="left" wrapText="1"/>
    </xf>
    <xf numFmtId="0" fontId="0" fillId="0" borderId="81" xfId="0" applyFont="1" applyFill="1" applyBorder="1" applyAlignment="1">
      <alignment horizontal="center"/>
    </xf>
    <xf numFmtId="0" fontId="0" fillId="0" borderId="83" xfId="0" applyFont="1" applyFill="1" applyBorder="1" applyAlignment="1">
      <alignment horizontal="center"/>
    </xf>
    <xf numFmtId="0" fontId="2" fillId="57" borderId="96" xfId="0" applyFont="1" applyFill="1" applyBorder="1" applyAlignment="1">
      <alignment horizontal="center"/>
    </xf>
    <xf numFmtId="0" fontId="63" fillId="60" borderId="81" xfId="0" applyFont="1" applyFill="1" applyBorder="1" applyAlignment="1">
      <alignment horizontal="center" vertical="center"/>
    </xf>
    <xf numFmtId="0" fontId="0" fillId="60" borderId="92" xfId="0" applyFill="1" applyBorder="1" applyAlignment="1">
      <alignment horizontal="center" vertical="center"/>
    </xf>
    <xf numFmtId="0" fontId="0" fillId="60" borderId="83" xfId="0" applyFill="1" applyBorder="1" applyAlignment="1">
      <alignment horizontal="center" vertical="center"/>
    </xf>
  </cellXfs>
  <cellStyles count="1409">
    <cellStyle name="%" xfId="45"/>
    <cellStyle name="_APPFEE" xfId="46"/>
    <cellStyle name="_Other" xfId="47"/>
    <cellStyle name="=C:\WINNT\SYSTEM32\COMMAND.COM" xfId="48"/>
    <cellStyle name="20% - Accent1 10" xfId="968"/>
    <cellStyle name="20% - Accent1 11" xfId="1085"/>
    <cellStyle name="20% - Accent1 2" xfId="1"/>
    <cellStyle name="20% - Accent1 2 10" xfId="979"/>
    <cellStyle name="20% - Accent1 2 11" xfId="1090"/>
    <cellStyle name="20% - Accent1 2 2" xfId="49"/>
    <cellStyle name="20% - Accent1 2 3" xfId="211"/>
    <cellStyle name="20% - Accent1 2 4" xfId="251"/>
    <cellStyle name="20% - Accent1 2 5" xfId="339"/>
    <cellStyle name="20% - Accent1 2 6" xfId="506"/>
    <cellStyle name="20% - Accent1 2 7" xfId="625"/>
    <cellStyle name="20% - Accent1 2 8" xfId="743"/>
    <cellStyle name="20% - Accent1 2 9" xfId="861"/>
    <cellStyle name="20% - Accent1 3" xfId="162"/>
    <cellStyle name="20% - Accent1 4" xfId="315"/>
    <cellStyle name="20% - Accent1 5" xfId="403"/>
    <cellStyle name="20% - Accent1 6" xfId="471"/>
    <cellStyle name="20% - Accent1 7" xfId="611"/>
    <cellStyle name="20% - Accent1 8" xfId="730"/>
    <cellStyle name="20% - Accent1 9" xfId="848"/>
    <cellStyle name="20% - Accent2 10" xfId="966"/>
    <cellStyle name="20% - Accent2 11" xfId="1083"/>
    <cellStyle name="20% - Accent2 2" xfId="2"/>
    <cellStyle name="20% - Accent2 2 10" xfId="980"/>
    <cellStyle name="20% - Accent2 2 11" xfId="1091"/>
    <cellStyle name="20% - Accent2 2 2" xfId="50"/>
    <cellStyle name="20% - Accent2 2 3" xfId="212"/>
    <cellStyle name="20% - Accent2 2 4" xfId="250"/>
    <cellStyle name="20% - Accent2 2 5" xfId="338"/>
    <cellStyle name="20% - Accent2 2 6" xfId="507"/>
    <cellStyle name="20% - Accent2 2 7" xfId="626"/>
    <cellStyle name="20% - Accent2 2 8" xfId="744"/>
    <cellStyle name="20% - Accent2 2 9" xfId="862"/>
    <cellStyle name="20% - Accent2 3" xfId="163"/>
    <cellStyle name="20% - Accent2 4" xfId="314"/>
    <cellStyle name="20% - Accent2 5" xfId="402"/>
    <cellStyle name="20% - Accent2 6" xfId="470"/>
    <cellStyle name="20% - Accent2 7" xfId="593"/>
    <cellStyle name="20% - Accent2 8" xfId="712"/>
    <cellStyle name="20% - Accent2 9" xfId="830"/>
    <cellStyle name="20% - Accent3 10" xfId="948"/>
    <cellStyle name="20% - Accent3 11" xfId="1065"/>
    <cellStyle name="20% - Accent3 2" xfId="3"/>
    <cellStyle name="20% - Accent3 2 10" xfId="981"/>
    <cellStyle name="20% - Accent3 2 11" xfId="1092"/>
    <cellStyle name="20% - Accent3 2 2" xfId="51"/>
    <cellStyle name="20% - Accent3 2 3" xfId="213"/>
    <cellStyle name="20% - Accent3 2 4" xfId="249"/>
    <cellStyle name="20% - Accent3 2 5" xfId="337"/>
    <cellStyle name="20% - Accent3 2 6" xfId="508"/>
    <cellStyle name="20% - Accent3 2 7" xfId="627"/>
    <cellStyle name="20% - Accent3 2 8" xfId="745"/>
    <cellStyle name="20% - Accent3 2 9" xfId="863"/>
    <cellStyle name="20% - Accent3 3" xfId="164"/>
    <cellStyle name="20% - Accent3 4" xfId="313"/>
    <cellStyle name="20% - Accent3 5" xfId="401"/>
    <cellStyle name="20% - Accent3 6" xfId="469"/>
    <cellStyle name="20% - Accent3 7" xfId="592"/>
    <cellStyle name="20% - Accent3 8" xfId="711"/>
    <cellStyle name="20% - Accent3 9" xfId="829"/>
    <cellStyle name="20% - Accent4 10" xfId="947"/>
    <cellStyle name="20% - Accent4 11" xfId="1064"/>
    <cellStyle name="20% - Accent4 2" xfId="4"/>
    <cellStyle name="20% - Accent4 2 10" xfId="982"/>
    <cellStyle name="20% - Accent4 2 11" xfId="1093"/>
    <cellStyle name="20% - Accent4 2 2" xfId="52"/>
    <cellStyle name="20% - Accent4 2 3" xfId="214"/>
    <cellStyle name="20% - Accent4 2 4" xfId="247"/>
    <cellStyle name="20% - Accent4 2 5" xfId="335"/>
    <cellStyle name="20% - Accent4 2 6" xfId="509"/>
    <cellStyle name="20% - Accent4 2 7" xfId="628"/>
    <cellStyle name="20% - Accent4 2 8" xfId="746"/>
    <cellStyle name="20% - Accent4 2 9" xfId="864"/>
    <cellStyle name="20% - Accent4 3" xfId="165"/>
    <cellStyle name="20% - Accent4 4" xfId="312"/>
    <cellStyle name="20% - Accent4 5" xfId="400"/>
    <cellStyle name="20% - Accent4 6" xfId="459"/>
    <cellStyle name="20% - Accent4 7" xfId="590"/>
    <cellStyle name="20% - Accent4 8" xfId="709"/>
    <cellStyle name="20% - Accent4 9" xfId="827"/>
    <cellStyle name="20% - Accent5 10" xfId="945"/>
    <cellStyle name="20% - Accent5 11" xfId="1062"/>
    <cellStyle name="20% - Accent5 2" xfId="5"/>
    <cellStyle name="20% - Accent5 2 10" xfId="983"/>
    <cellStyle name="20% - Accent5 2 11" xfId="1094"/>
    <cellStyle name="20% - Accent5 2 2" xfId="53"/>
    <cellStyle name="20% - Accent5 2 3" xfId="215"/>
    <cellStyle name="20% - Accent5 2 4" xfId="246"/>
    <cellStyle name="20% - Accent5 2 5" xfId="334"/>
    <cellStyle name="20% - Accent5 2 6" xfId="510"/>
    <cellStyle name="20% - Accent5 2 7" xfId="629"/>
    <cellStyle name="20% - Accent5 2 8" xfId="747"/>
    <cellStyle name="20% - Accent5 2 9" xfId="865"/>
    <cellStyle name="20% - Accent5 3" xfId="166"/>
    <cellStyle name="20% - Accent5 4" xfId="311"/>
    <cellStyle name="20% - Accent5 5" xfId="399"/>
    <cellStyle name="20% - Accent5 6" xfId="358"/>
    <cellStyle name="20% - Accent5 7" xfId="589"/>
    <cellStyle name="20% - Accent5 8" xfId="708"/>
    <cellStyle name="20% - Accent5 9" xfId="826"/>
    <cellStyle name="20% - Accent6 10" xfId="944"/>
    <cellStyle name="20% - Accent6 11" xfId="1061"/>
    <cellStyle name="20% - Accent6 2" xfId="6"/>
    <cellStyle name="20% - Accent6 2 10" xfId="984"/>
    <cellStyle name="20% - Accent6 2 11" xfId="1095"/>
    <cellStyle name="20% - Accent6 2 2" xfId="54"/>
    <cellStyle name="20% - Accent6 2 3" xfId="216"/>
    <cellStyle name="20% - Accent6 2 4" xfId="245"/>
    <cellStyle name="20% - Accent6 2 5" xfId="333"/>
    <cellStyle name="20% - Accent6 2 6" xfId="511"/>
    <cellStyle name="20% - Accent6 2 7" xfId="630"/>
    <cellStyle name="20% - Accent6 2 8" xfId="748"/>
    <cellStyle name="20% - Accent6 2 9" xfId="866"/>
    <cellStyle name="20% - Accent6 3" xfId="167"/>
    <cellStyle name="20% - Accent6 4" xfId="310"/>
    <cellStyle name="20% - Accent6 5" xfId="398"/>
    <cellStyle name="20% - Accent6 6" xfId="365"/>
    <cellStyle name="20% - Accent6 7" xfId="588"/>
    <cellStyle name="20% - Accent6 8" xfId="707"/>
    <cellStyle name="20% - Accent6 9" xfId="825"/>
    <cellStyle name="40% - Accent1 10" xfId="943"/>
    <cellStyle name="40% - Accent1 11" xfId="1060"/>
    <cellStyle name="40% - Accent1 2" xfId="7"/>
    <cellStyle name="40% - Accent1 2 10" xfId="985"/>
    <cellStyle name="40% - Accent1 2 11" xfId="1096"/>
    <cellStyle name="40% - Accent1 2 2" xfId="55"/>
    <cellStyle name="40% - Accent1 2 3" xfId="217"/>
    <cellStyle name="40% - Accent1 2 4" xfId="243"/>
    <cellStyle name="40% - Accent1 2 5" xfId="331"/>
    <cellStyle name="40% - Accent1 2 6" xfId="512"/>
    <cellStyle name="40% - Accent1 2 7" xfId="631"/>
    <cellStyle name="40% - Accent1 2 8" xfId="749"/>
    <cellStyle name="40% - Accent1 2 9" xfId="867"/>
    <cellStyle name="40% - Accent1 3" xfId="168"/>
    <cellStyle name="40% - Accent1 4" xfId="309"/>
    <cellStyle name="40% - Accent1 5" xfId="397"/>
    <cellStyle name="40% - Accent1 6" xfId="451"/>
    <cellStyle name="40% - Accent1 7" xfId="578"/>
    <cellStyle name="40% - Accent1 8" xfId="697"/>
    <cellStyle name="40% - Accent1 9" xfId="815"/>
    <cellStyle name="40% - Accent2 10" xfId="933"/>
    <cellStyle name="40% - Accent2 11" xfId="1050"/>
    <cellStyle name="40% - Accent2 2" xfId="8"/>
    <cellStyle name="40% - Accent2 2 10" xfId="986"/>
    <cellStyle name="40% - Accent2 2 11" xfId="1097"/>
    <cellStyle name="40% - Accent2 2 2" xfId="56"/>
    <cellStyle name="40% - Accent2 2 3" xfId="218"/>
    <cellStyle name="40% - Accent2 2 4" xfId="242"/>
    <cellStyle name="40% - Accent2 2 5" xfId="330"/>
    <cellStyle name="40% - Accent2 2 6" xfId="513"/>
    <cellStyle name="40% - Accent2 2 7" xfId="632"/>
    <cellStyle name="40% - Accent2 2 8" xfId="750"/>
    <cellStyle name="40% - Accent2 2 9" xfId="868"/>
    <cellStyle name="40% - Accent2 3" xfId="169"/>
    <cellStyle name="40% - Accent2 4" xfId="308"/>
    <cellStyle name="40% - Accent2 5" xfId="396"/>
    <cellStyle name="40% - Accent2 6" xfId="450"/>
    <cellStyle name="40% - Accent2 7" xfId="501"/>
    <cellStyle name="40% - Accent2 8" xfId="620"/>
    <cellStyle name="40% - Accent2 9" xfId="738"/>
    <cellStyle name="40% - Accent3 10" xfId="856"/>
    <cellStyle name="40% - Accent3 11" xfId="974"/>
    <cellStyle name="40% - Accent3 2" xfId="9"/>
    <cellStyle name="40% - Accent3 2 10" xfId="987"/>
    <cellStyle name="40% - Accent3 2 11" xfId="1098"/>
    <cellStyle name="40% - Accent3 2 2" xfId="57"/>
    <cellStyle name="40% - Accent3 2 3" xfId="219"/>
    <cellStyle name="40% - Accent3 2 4" xfId="241"/>
    <cellStyle name="40% - Accent3 2 5" xfId="329"/>
    <cellStyle name="40% - Accent3 2 6" xfId="514"/>
    <cellStyle name="40% - Accent3 2 7" xfId="633"/>
    <cellStyle name="40% - Accent3 2 8" xfId="751"/>
    <cellStyle name="40% - Accent3 2 9" xfId="869"/>
    <cellStyle name="40% - Accent3 3" xfId="170"/>
    <cellStyle name="40% - Accent3 4" xfId="307"/>
    <cellStyle name="40% - Accent3 5" xfId="395"/>
    <cellStyle name="40% - Accent3 6" xfId="359"/>
    <cellStyle name="40% - Accent3 7" xfId="347"/>
    <cellStyle name="40% - Accent3 8" xfId="524"/>
    <cellStyle name="40% - Accent3 9" xfId="643"/>
    <cellStyle name="40% - Accent4 10" xfId="761"/>
    <cellStyle name="40% - Accent4 11" xfId="880"/>
    <cellStyle name="40% - Accent4 2" xfId="10"/>
    <cellStyle name="40% - Accent4 2 10" xfId="988"/>
    <cellStyle name="40% - Accent4 2 11" xfId="1099"/>
    <cellStyle name="40% - Accent4 2 2" xfId="58"/>
    <cellStyle name="40% - Accent4 2 3" xfId="220"/>
    <cellStyle name="40% - Accent4 2 4" xfId="239"/>
    <cellStyle name="40% - Accent4 2 5" xfId="327"/>
    <cellStyle name="40% - Accent4 2 6" xfId="515"/>
    <cellStyle name="40% - Accent4 2 7" xfId="634"/>
    <cellStyle name="40% - Accent4 2 8" xfId="752"/>
    <cellStyle name="40% - Accent4 2 9" xfId="870"/>
    <cellStyle name="40% - Accent4 3" xfId="171"/>
    <cellStyle name="40% - Accent4 4" xfId="306"/>
    <cellStyle name="40% - Accent4 5" xfId="394"/>
    <cellStyle name="40% - Accent4 6" xfId="449"/>
    <cellStyle name="40% - Accent4 7" xfId="570"/>
    <cellStyle name="40% - Accent4 8" xfId="689"/>
    <cellStyle name="40% - Accent4 9" xfId="807"/>
    <cellStyle name="40% - Accent5 10" xfId="925"/>
    <cellStyle name="40% - Accent5 11" xfId="1042"/>
    <cellStyle name="40% - Accent5 2" xfId="11"/>
    <cellStyle name="40% - Accent5 2 10" xfId="989"/>
    <cellStyle name="40% - Accent5 2 11" xfId="1100"/>
    <cellStyle name="40% - Accent5 2 2" xfId="59"/>
    <cellStyle name="40% - Accent5 2 3" xfId="221"/>
    <cellStyle name="40% - Accent5 2 4" xfId="238"/>
    <cellStyle name="40% - Accent5 2 5" xfId="326"/>
    <cellStyle name="40% - Accent5 2 6" xfId="516"/>
    <cellStyle name="40% - Accent5 2 7" xfId="635"/>
    <cellStyle name="40% - Accent5 2 8" xfId="753"/>
    <cellStyle name="40% - Accent5 2 9" xfId="871"/>
    <cellStyle name="40% - Accent5 3" xfId="172"/>
    <cellStyle name="40% - Accent5 4" xfId="304"/>
    <cellStyle name="40% - Accent5 5" xfId="392"/>
    <cellStyle name="40% - Accent5 6" xfId="448"/>
    <cellStyle name="40% - Accent5 7" xfId="569"/>
    <cellStyle name="40% - Accent5 8" xfId="688"/>
    <cellStyle name="40% - Accent5 9" xfId="806"/>
    <cellStyle name="40% - Accent6 10" xfId="924"/>
    <cellStyle name="40% - Accent6 11" xfId="1041"/>
    <cellStyle name="40% - Accent6 2" xfId="12"/>
    <cellStyle name="40% - Accent6 2 10" xfId="990"/>
    <cellStyle name="40% - Accent6 2 11" xfId="1101"/>
    <cellStyle name="40% - Accent6 2 2" xfId="60"/>
    <cellStyle name="40% - Accent6 2 3" xfId="222"/>
    <cellStyle name="40% - Accent6 2 4" xfId="237"/>
    <cellStyle name="40% - Accent6 2 5" xfId="325"/>
    <cellStyle name="40% - Accent6 2 6" xfId="517"/>
    <cellStyle name="40% - Accent6 2 7" xfId="636"/>
    <cellStyle name="40% - Accent6 2 8" xfId="754"/>
    <cellStyle name="40% - Accent6 2 9" xfId="872"/>
    <cellStyle name="40% - Accent6 3" xfId="173"/>
    <cellStyle name="40% - Accent6 4" xfId="303"/>
    <cellStyle name="40% - Accent6 5" xfId="391"/>
    <cellStyle name="40% - Accent6 6" xfId="447"/>
    <cellStyle name="40% - Accent6 7" xfId="500"/>
    <cellStyle name="40% - Accent6 8" xfId="619"/>
    <cellStyle name="40% - Accent6 9" xfId="737"/>
    <cellStyle name="60% - Accent1 10" xfId="855"/>
    <cellStyle name="60% - Accent1 11" xfId="973"/>
    <cellStyle name="60% - Accent1 2" xfId="13"/>
    <cellStyle name="60% - Accent1 2 10" xfId="991"/>
    <cellStyle name="60% - Accent1 2 11" xfId="1102"/>
    <cellStyle name="60% - Accent1 2 2" xfId="61"/>
    <cellStyle name="60% - Accent1 2 3" xfId="223"/>
    <cellStyle name="60% - Accent1 2 4" xfId="235"/>
    <cellStyle name="60% - Accent1 2 5" xfId="323"/>
    <cellStyle name="60% - Accent1 2 6" xfId="518"/>
    <cellStyle name="60% - Accent1 2 7" xfId="637"/>
    <cellStyle name="60% - Accent1 2 8" xfId="755"/>
    <cellStyle name="60% - Accent1 2 9" xfId="873"/>
    <cellStyle name="60% - Accent1 3" xfId="174"/>
    <cellStyle name="60% - Accent1 4" xfId="302"/>
    <cellStyle name="60% - Accent1 5" xfId="390"/>
    <cellStyle name="60% - Accent1 6" xfId="446"/>
    <cellStyle name="60% - Accent1 7" xfId="568"/>
    <cellStyle name="60% - Accent1 8" xfId="687"/>
    <cellStyle name="60% - Accent1 9" xfId="805"/>
    <cellStyle name="60% - Accent2 10" xfId="923"/>
    <cellStyle name="60% - Accent2 11" xfId="1040"/>
    <cellStyle name="60% - Accent2 2" xfId="14"/>
    <cellStyle name="60% - Accent2 2 10" xfId="992"/>
    <cellStyle name="60% - Accent2 2 11" xfId="1103"/>
    <cellStyle name="60% - Accent2 2 2" xfId="62"/>
    <cellStyle name="60% - Accent2 2 3" xfId="224"/>
    <cellStyle name="60% - Accent2 2 4" xfId="234"/>
    <cellStyle name="60% - Accent2 2 5" xfId="322"/>
    <cellStyle name="60% - Accent2 2 6" xfId="519"/>
    <cellStyle name="60% - Accent2 2 7" xfId="638"/>
    <cellStyle name="60% - Accent2 2 8" xfId="756"/>
    <cellStyle name="60% - Accent2 2 9" xfId="874"/>
    <cellStyle name="60% - Accent2 3" xfId="175"/>
    <cellStyle name="60% - Accent2 4" xfId="301"/>
    <cellStyle name="60% - Accent2 5" xfId="389"/>
    <cellStyle name="60% - Accent2 6" xfId="436"/>
    <cellStyle name="60% - Accent2 7" xfId="567"/>
    <cellStyle name="60% - Accent2 8" xfId="686"/>
    <cellStyle name="60% - Accent2 9" xfId="804"/>
    <cellStyle name="60% - Accent3 10" xfId="922"/>
    <cellStyle name="60% - Accent3 11" xfId="1039"/>
    <cellStyle name="60% - Accent3 2" xfId="15"/>
    <cellStyle name="60% - Accent3 2 10" xfId="993"/>
    <cellStyle name="60% - Accent3 2 11" xfId="1104"/>
    <cellStyle name="60% - Accent3 2 2" xfId="63"/>
    <cellStyle name="60% - Accent3 2 3" xfId="225"/>
    <cellStyle name="60% - Accent3 2 4" xfId="233"/>
    <cellStyle name="60% - Accent3 2 5" xfId="321"/>
    <cellStyle name="60% - Accent3 2 6" xfId="520"/>
    <cellStyle name="60% - Accent3 2 7" xfId="639"/>
    <cellStyle name="60% - Accent3 2 8" xfId="757"/>
    <cellStyle name="60% - Accent3 2 9" xfId="875"/>
    <cellStyle name="60% - Accent3 3" xfId="176"/>
    <cellStyle name="60% - Accent3 4" xfId="300"/>
    <cellStyle name="60% - Accent3 5" xfId="388"/>
    <cellStyle name="60% - Accent3 6" xfId="435"/>
    <cellStyle name="60% - Accent3 7" xfId="566"/>
    <cellStyle name="60% - Accent3 8" xfId="685"/>
    <cellStyle name="60% - Accent3 9" xfId="803"/>
    <cellStyle name="60% - Accent4 10" xfId="921"/>
    <cellStyle name="60% - Accent4 11" xfId="1038"/>
    <cellStyle name="60% - Accent4 2" xfId="16"/>
    <cellStyle name="60% - Accent4 2 10" xfId="994"/>
    <cellStyle name="60% - Accent4 2 11" xfId="1105"/>
    <cellStyle name="60% - Accent4 2 2" xfId="64"/>
    <cellStyle name="60% - Accent4 2 3" xfId="226"/>
    <cellStyle name="60% - Accent4 2 4" xfId="231"/>
    <cellStyle name="60% - Accent4 2 5" xfId="208"/>
    <cellStyle name="60% - Accent4 2 6" xfId="521"/>
    <cellStyle name="60% - Accent4 2 7" xfId="640"/>
    <cellStyle name="60% - Accent4 2 8" xfId="758"/>
    <cellStyle name="60% - Accent4 2 9" xfId="876"/>
    <cellStyle name="60% - Accent4 3" xfId="177"/>
    <cellStyle name="60% - Accent4 4" xfId="299"/>
    <cellStyle name="60% - Accent4 5" xfId="387"/>
    <cellStyle name="60% - Accent4 6" xfId="434"/>
    <cellStyle name="60% - Accent4 7" xfId="565"/>
    <cellStyle name="60% - Accent4 8" xfId="684"/>
    <cellStyle name="60% - Accent4 9" xfId="802"/>
    <cellStyle name="60% - Accent5 10" xfId="920"/>
    <cellStyle name="60% - Accent5 11" xfId="1037"/>
    <cellStyle name="60% - Accent5 2" xfId="17"/>
    <cellStyle name="60% - Accent5 2 10" xfId="995"/>
    <cellStyle name="60% - Accent5 2 11" xfId="1106"/>
    <cellStyle name="60% - Accent5 2 2" xfId="65"/>
    <cellStyle name="60% - Accent5 2 3" xfId="227"/>
    <cellStyle name="60% - Accent5 2 4" xfId="230"/>
    <cellStyle name="60% - Accent5 2 5" xfId="209"/>
    <cellStyle name="60% - Accent5 2 6" xfId="522"/>
    <cellStyle name="60% - Accent5 2 7" xfId="641"/>
    <cellStyle name="60% - Accent5 2 8" xfId="759"/>
    <cellStyle name="60% - Accent5 2 9" xfId="877"/>
    <cellStyle name="60% - Accent5 3" xfId="178"/>
    <cellStyle name="60% - Accent5 4" xfId="298"/>
    <cellStyle name="60% - Accent5 5" xfId="386"/>
    <cellStyle name="60% - Accent5 6" xfId="433"/>
    <cellStyle name="60% - Accent5 7" xfId="555"/>
    <cellStyle name="60% - Accent5 8" xfId="674"/>
    <cellStyle name="60% - Accent5 9" xfId="792"/>
    <cellStyle name="60% - Accent6 10" xfId="910"/>
    <cellStyle name="60% - Accent6 11" xfId="1027"/>
    <cellStyle name="60% - Accent6 2" xfId="18"/>
    <cellStyle name="60% - Accent6 2 10" xfId="996"/>
    <cellStyle name="60% - Accent6 2 11" xfId="1107"/>
    <cellStyle name="60% - Accent6 2 2" xfId="66"/>
    <cellStyle name="60% - Accent6 2 3" xfId="228"/>
    <cellStyle name="60% - Accent6 2 4" xfId="229"/>
    <cellStyle name="60% - Accent6 2 5" xfId="210"/>
    <cellStyle name="60% - Accent6 2 6" xfId="523"/>
    <cellStyle name="60% - Accent6 2 7" xfId="642"/>
    <cellStyle name="60% - Accent6 2 8" xfId="760"/>
    <cellStyle name="60% - Accent6 2 9" xfId="878"/>
    <cellStyle name="60% - Accent6 3" xfId="179"/>
    <cellStyle name="60% - Accent6 4" xfId="297"/>
    <cellStyle name="60% - Accent6 5" xfId="385"/>
    <cellStyle name="60% - Accent6 6" xfId="427"/>
    <cellStyle name="60% - Accent6 7" xfId="554"/>
    <cellStyle name="60% - Accent6 8" xfId="673"/>
    <cellStyle name="60% - Accent6 9" xfId="791"/>
    <cellStyle name="Accent1 - 20%" xfId="67"/>
    <cellStyle name="Accent1 - 40%" xfId="68"/>
    <cellStyle name="Accent1 - 60%" xfId="69"/>
    <cellStyle name="Accent1 10" xfId="909"/>
    <cellStyle name="Accent1 11" xfId="1026"/>
    <cellStyle name="Accent1 12" xfId="1184"/>
    <cellStyle name="Accent1 13" xfId="1193"/>
    <cellStyle name="Accent1 14" xfId="1261"/>
    <cellStyle name="Accent1 15" xfId="1202"/>
    <cellStyle name="Accent1 2" xfId="19"/>
    <cellStyle name="Accent1 2 10" xfId="999"/>
    <cellStyle name="Accent1 2 11" xfId="1108"/>
    <cellStyle name="Accent1 2 2" xfId="70"/>
    <cellStyle name="Accent1 2 3" xfId="232"/>
    <cellStyle name="Accent1 2 4" xfId="207"/>
    <cellStyle name="Accent1 2 5" xfId="260"/>
    <cellStyle name="Accent1 2 6" xfId="527"/>
    <cellStyle name="Accent1 2 7" xfId="646"/>
    <cellStyle name="Accent1 2 8" xfId="764"/>
    <cellStyle name="Accent1 2 9" xfId="882"/>
    <cellStyle name="Accent1 3" xfId="180"/>
    <cellStyle name="Accent1 4" xfId="296"/>
    <cellStyle name="Accent1 5" xfId="384"/>
    <cellStyle name="Accent1 6" xfId="426"/>
    <cellStyle name="Accent1 7" xfId="553"/>
    <cellStyle name="Accent1 8" xfId="672"/>
    <cellStyle name="Accent1 9" xfId="790"/>
    <cellStyle name="Accent2 - 20%" xfId="71"/>
    <cellStyle name="Accent2 - 40%" xfId="72"/>
    <cellStyle name="Accent2 - 60%" xfId="73"/>
    <cellStyle name="Accent2 10" xfId="908"/>
    <cellStyle name="Accent2 11" xfId="1025"/>
    <cellStyle name="Accent2 12" xfId="1185"/>
    <cellStyle name="Accent2 13" xfId="1190"/>
    <cellStyle name="Accent2 14" xfId="1260"/>
    <cellStyle name="Accent2 15" xfId="1201"/>
    <cellStyle name="Accent2 2" xfId="20"/>
    <cellStyle name="Accent2 2 10" xfId="1003"/>
    <cellStyle name="Accent2 2 11" xfId="1109"/>
    <cellStyle name="Accent2 2 2" xfId="74"/>
    <cellStyle name="Accent2 2 3" xfId="236"/>
    <cellStyle name="Accent2 2 4" xfId="324"/>
    <cellStyle name="Accent2 2 5" xfId="412"/>
    <cellStyle name="Accent2 2 6" xfId="531"/>
    <cellStyle name="Accent2 2 7" xfId="650"/>
    <cellStyle name="Accent2 2 8" xfId="768"/>
    <cellStyle name="Accent2 2 9" xfId="886"/>
    <cellStyle name="Accent2 3" xfId="181"/>
    <cellStyle name="Accent2 4" xfId="295"/>
    <cellStyle name="Accent2 5" xfId="383"/>
    <cellStyle name="Accent2 6" xfId="425"/>
    <cellStyle name="Accent2 7" xfId="552"/>
    <cellStyle name="Accent2 8" xfId="671"/>
    <cellStyle name="Accent2 9" xfId="789"/>
    <cellStyle name="Accent3 - 20%" xfId="75"/>
    <cellStyle name="Accent3 - 40%" xfId="76"/>
    <cellStyle name="Accent3 - 60%" xfId="77"/>
    <cellStyle name="Accent3 10" xfId="907"/>
    <cellStyle name="Accent3 11" xfId="1024"/>
    <cellStyle name="Accent3 12" xfId="1186"/>
    <cellStyle name="Accent3 13" xfId="1183"/>
    <cellStyle name="Accent3 14" xfId="1259"/>
    <cellStyle name="Accent3 15" xfId="1199"/>
    <cellStyle name="Accent3 2" xfId="21"/>
    <cellStyle name="Accent3 2 10" xfId="1007"/>
    <cellStyle name="Accent3 2 11" xfId="1110"/>
    <cellStyle name="Accent3 2 2" xfId="78"/>
    <cellStyle name="Accent3 2 3" xfId="240"/>
    <cellStyle name="Accent3 2 4" xfId="328"/>
    <cellStyle name="Accent3 2 5" xfId="416"/>
    <cellStyle name="Accent3 2 6" xfId="535"/>
    <cellStyle name="Accent3 2 7" xfId="654"/>
    <cellStyle name="Accent3 2 8" xfId="772"/>
    <cellStyle name="Accent3 2 9" xfId="890"/>
    <cellStyle name="Accent3 3" xfId="182"/>
    <cellStyle name="Accent3 4" xfId="294"/>
    <cellStyle name="Accent3 5" xfId="382"/>
    <cellStyle name="Accent3 6" xfId="423"/>
    <cellStyle name="Accent3 7" xfId="546"/>
    <cellStyle name="Accent3 8" xfId="665"/>
    <cellStyle name="Accent3 9" xfId="783"/>
    <cellStyle name="Accent4 - 20%" xfId="79"/>
    <cellStyle name="Accent4 - 40%" xfId="80"/>
    <cellStyle name="Accent4 - 60%" xfId="81"/>
    <cellStyle name="Accent4 10" xfId="901"/>
    <cellStyle name="Accent4 11" xfId="1018"/>
    <cellStyle name="Accent4 12" xfId="1187"/>
    <cellStyle name="Accent4 13" xfId="1182"/>
    <cellStyle name="Accent4 14" xfId="1258"/>
    <cellStyle name="Accent4 15" xfId="1198"/>
    <cellStyle name="Accent4 2" xfId="22"/>
    <cellStyle name="Accent4 2 10" xfId="1011"/>
    <cellStyle name="Accent4 2 11" xfId="1111"/>
    <cellStyle name="Accent4 2 2" xfId="82"/>
    <cellStyle name="Accent4 2 3" xfId="244"/>
    <cellStyle name="Accent4 2 4" xfId="332"/>
    <cellStyle name="Accent4 2 5" xfId="420"/>
    <cellStyle name="Accent4 2 6" xfId="539"/>
    <cellStyle name="Accent4 2 7" xfId="658"/>
    <cellStyle name="Accent4 2 8" xfId="776"/>
    <cellStyle name="Accent4 2 9" xfId="894"/>
    <cellStyle name="Accent4 3" xfId="183"/>
    <cellStyle name="Accent4 4" xfId="293"/>
    <cellStyle name="Accent4 5" xfId="381"/>
    <cellStyle name="Accent4 6" xfId="422"/>
    <cellStyle name="Accent4 7" xfId="545"/>
    <cellStyle name="Accent4 8" xfId="664"/>
    <cellStyle name="Accent4 9" xfId="782"/>
    <cellStyle name="Accent5 - 20%" xfId="83"/>
    <cellStyle name="Accent5 - 40%" xfId="84"/>
    <cellStyle name="Accent5 - 60%" xfId="85"/>
    <cellStyle name="Accent5 10" xfId="900"/>
    <cellStyle name="Accent5 11" xfId="1017"/>
    <cellStyle name="Accent5 12" xfId="1188"/>
    <cellStyle name="Accent5 13" xfId="1181"/>
    <cellStyle name="Accent5 14" xfId="1257"/>
    <cellStyle name="Accent5 15" xfId="1197"/>
    <cellStyle name="Accent5 2" xfId="23"/>
    <cellStyle name="Accent5 2 10" xfId="1015"/>
    <cellStyle name="Accent5 2 11" xfId="1112"/>
    <cellStyle name="Accent5 2 2" xfId="86"/>
    <cellStyle name="Accent5 2 3" xfId="248"/>
    <cellStyle name="Accent5 2 4" xfId="336"/>
    <cellStyle name="Accent5 2 5" xfId="424"/>
    <cellStyle name="Accent5 2 6" xfId="543"/>
    <cellStyle name="Accent5 2 7" xfId="662"/>
    <cellStyle name="Accent5 2 8" xfId="780"/>
    <cellStyle name="Accent5 2 9" xfId="898"/>
    <cellStyle name="Accent5 3" xfId="184"/>
    <cellStyle name="Accent5 4" xfId="292"/>
    <cellStyle name="Accent5 5" xfId="380"/>
    <cellStyle name="Accent5 6" xfId="421"/>
    <cellStyle name="Accent5 7" xfId="544"/>
    <cellStyle name="Accent5 8" xfId="663"/>
    <cellStyle name="Accent5 9" xfId="781"/>
    <cellStyle name="Accent6 - 20%" xfId="87"/>
    <cellStyle name="Accent6 - 40%" xfId="88"/>
    <cellStyle name="Accent6 - 60%" xfId="89"/>
    <cellStyle name="Accent6 10" xfId="899"/>
    <cellStyle name="Accent6 11" xfId="1016"/>
    <cellStyle name="Accent6 12" xfId="1189"/>
    <cellStyle name="Accent6 13" xfId="1180"/>
    <cellStyle name="Accent6 14" xfId="1256"/>
    <cellStyle name="Accent6 15" xfId="1179"/>
    <cellStyle name="Accent6 2" xfId="24"/>
    <cellStyle name="Accent6 2 10" xfId="1019"/>
    <cellStyle name="Accent6 2 11" xfId="1113"/>
    <cellStyle name="Accent6 2 2" xfId="90"/>
    <cellStyle name="Accent6 2 3" xfId="252"/>
    <cellStyle name="Accent6 2 4" xfId="340"/>
    <cellStyle name="Accent6 2 5" xfId="428"/>
    <cellStyle name="Accent6 2 6" xfId="547"/>
    <cellStyle name="Accent6 2 7" xfId="666"/>
    <cellStyle name="Accent6 2 8" xfId="784"/>
    <cellStyle name="Accent6 2 9" xfId="902"/>
    <cellStyle name="Accent6 3" xfId="185"/>
    <cellStyle name="Accent6 4" xfId="291"/>
    <cellStyle name="Accent6 5" xfId="379"/>
    <cellStyle name="Accent6 6" xfId="419"/>
    <cellStyle name="Accent6 7" xfId="542"/>
    <cellStyle name="Accent6 8" xfId="661"/>
    <cellStyle name="Accent6 9" xfId="779"/>
    <cellStyle name="Bad 10" xfId="897"/>
    <cellStyle name="Bad 11" xfId="1014"/>
    <cellStyle name="Bad 2" xfId="25"/>
    <cellStyle name="Bad 2 10" xfId="1020"/>
    <cellStyle name="Bad 2 11" xfId="1114"/>
    <cellStyle name="Bad 2 2" xfId="91"/>
    <cellStyle name="Bad 2 3" xfId="253"/>
    <cellStyle name="Bad 2 4" xfId="341"/>
    <cellStyle name="Bad 2 5" xfId="429"/>
    <cellStyle name="Bad 2 6" xfId="548"/>
    <cellStyle name="Bad 2 7" xfId="667"/>
    <cellStyle name="Bad 2 8" xfId="785"/>
    <cellStyle name="Bad 2 9" xfId="903"/>
    <cellStyle name="Bad 3" xfId="186"/>
    <cellStyle name="Bad 4" xfId="290"/>
    <cellStyle name="Bad 5" xfId="378"/>
    <cellStyle name="Bad 6" xfId="418"/>
    <cellStyle name="Bad 7" xfId="541"/>
    <cellStyle name="Bad 8" xfId="660"/>
    <cellStyle name="Bad 9" xfId="778"/>
    <cellStyle name="Calculation 10" xfId="896"/>
    <cellStyle name="Calculation 11" xfId="1013"/>
    <cellStyle name="Calculation 12" xfId="1191"/>
    <cellStyle name="Calculation 2" xfId="26"/>
    <cellStyle name="Calculation 2 10" xfId="1021"/>
    <cellStyle name="Calculation 2 11" xfId="1115"/>
    <cellStyle name="Calculation 2 12" xfId="1262"/>
    <cellStyle name="Calculation 2 2" xfId="92"/>
    <cellStyle name="Calculation 2 3" xfId="254"/>
    <cellStyle name="Calculation 2 4" xfId="342"/>
    <cellStyle name="Calculation 2 5" xfId="430"/>
    <cellStyle name="Calculation 2 6" xfId="549"/>
    <cellStyle name="Calculation 2 7" xfId="668"/>
    <cellStyle name="Calculation 2 8" xfId="786"/>
    <cellStyle name="Calculation 2 9" xfId="904"/>
    <cellStyle name="Calculation 3" xfId="187"/>
    <cellStyle name="Calculation 4" xfId="289"/>
    <cellStyle name="Calculation 5" xfId="377"/>
    <cellStyle name="Calculation 6" xfId="417"/>
    <cellStyle name="Calculation 7" xfId="540"/>
    <cellStyle name="Calculation 8" xfId="659"/>
    <cellStyle name="Calculation 9" xfId="777"/>
    <cellStyle name="cells" xfId="1192"/>
    <cellStyle name="Check Cell 10" xfId="895"/>
    <cellStyle name="Check Cell 11" xfId="1012"/>
    <cellStyle name="Check Cell 2" xfId="27"/>
    <cellStyle name="Check Cell 2 10" xfId="1022"/>
    <cellStyle name="Check Cell 2 11" xfId="1116"/>
    <cellStyle name="Check Cell 2 2" xfId="93"/>
    <cellStyle name="Check Cell 2 3" xfId="255"/>
    <cellStyle name="Check Cell 2 4" xfId="343"/>
    <cellStyle name="Check Cell 2 5" xfId="431"/>
    <cellStyle name="Check Cell 2 6" xfId="550"/>
    <cellStyle name="Check Cell 2 7" xfId="669"/>
    <cellStyle name="Check Cell 2 8" xfId="787"/>
    <cellStyle name="Check Cell 2 9" xfId="905"/>
    <cellStyle name="Check Cell 3" xfId="188"/>
    <cellStyle name="Check Cell 4" xfId="288"/>
    <cellStyle name="Check Cell 5" xfId="376"/>
    <cellStyle name="Check Cell 6" xfId="415"/>
    <cellStyle name="Check Cell 7" xfId="538"/>
    <cellStyle name="Check Cell 8" xfId="657"/>
    <cellStyle name="Check Cell 9" xfId="775"/>
    <cellStyle name="column field" xfId="1194"/>
    <cellStyle name="column field 2" xfId="1263"/>
    <cellStyle name="Comma" xfId="1166" builtinId="3"/>
    <cellStyle name="Comma 2" xfId="1169"/>
    <cellStyle name="Comma 2 10" xfId="1023"/>
    <cellStyle name="Comma 2 11" xfId="1117"/>
    <cellStyle name="Comma 2 12" xfId="1196"/>
    <cellStyle name="Comma 2 2" xfId="94"/>
    <cellStyle name="Comma 2 3" xfId="256"/>
    <cellStyle name="Comma 2 4" xfId="344"/>
    <cellStyle name="Comma 2 5" xfId="432"/>
    <cellStyle name="Comma 2 6" xfId="551"/>
    <cellStyle name="Comma 2 7" xfId="670"/>
    <cellStyle name="Comma 2 8" xfId="788"/>
    <cellStyle name="Comma 2 9" xfId="906"/>
    <cellStyle name="Comma 3" xfId="1170"/>
    <cellStyle name="Comma 4" xfId="1171"/>
    <cellStyle name="Comma 4 2" xfId="1200"/>
    <cellStyle name="Comma 5" xfId="1195"/>
    <cellStyle name="Comma 5 2" xfId="1265"/>
    <cellStyle name="Comma 5 3" xfId="1264"/>
    <cellStyle name="Comma 6" xfId="1266"/>
    <cellStyle name="Comma 7" xfId="1267"/>
    <cellStyle name="Comma 8" xfId="1268"/>
    <cellStyle name="Currency" xfId="1167" builtinId="4"/>
    <cellStyle name="Currency 2" xfId="95"/>
    <cellStyle name="Currency 3" xfId="1172"/>
    <cellStyle name="Currency 3 2" xfId="1269"/>
    <cellStyle name="Currency 4" xfId="1270"/>
    <cellStyle name="Emphasis 1" xfId="96"/>
    <cellStyle name="Emphasis 2" xfId="97"/>
    <cellStyle name="Emphasis 3" xfId="98"/>
    <cellStyle name="Explanatory Text 10" xfId="893"/>
    <cellStyle name="Explanatory Text 11" xfId="1010"/>
    <cellStyle name="Explanatory Text 2" xfId="28"/>
    <cellStyle name="Explanatory Text 2 10" xfId="1028"/>
    <cellStyle name="Explanatory Text 2 11" xfId="1118"/>
    <cellStyle name="Explanatory Text 2 2" xfId="99"/>
    <cellStyle name="Explanatory Text 2 3" xfId="261"/>
    <cellStyle name="Explanatory Text 2 4" xfId="349"/>
    <cellStyle name="Explanatory Text 2 5" xfId="437"/>
    <cellStyle name="Explanatory Text 2 6" xfId="556"/>
    <cellStyle name="Explanatory Text 2 7" xfId="675"/>
    <cellStyle name="Explanatory Text 2 8" xfId="793"/>
    <cellStyle name="Explanatory Text 2 9" xfId="911"/>
    <cellStyle name="Explanatory Text 3" xfId="189"/>
    <cellStyle name="Explanatory Text 4" xfId="287"/>
    <cellStyle name="Explanatory Text 5" xfId="375"/>
    <cellStyle name="Explanatory Text 6" xfId="414"/>
    <cellStyle name="Explanatory Text 7" xfId="537"/>
    <cellStyle name="Explanatory Text 8" xfId="656"/>
    <cellStyle name="Explanatory Text 9" xfId="774"/>
    <cellStyle name="Good 10" xfId="892"/>
    <cellStyle name="Good 11" xfId="1009"/>
    <cellStyle name="Good 2" xfId="29"/>
    <cellStyle name="Good 2 10" xfId="1029"/>
    <cellStyle name="Good 2 11" xfId="1119"/>
    <cellStyle name="Good 2 2" xfId="100"/>
    <cellStyle name="Good 2 3" xfId="262"/>
    <cellStyle name="Good 2 4" xfId="350"/>
    <cellStyle name="Good 2 5" xfId="438"/>
    <cellStyle name="Good 2 6" xfId="557"/>
    <cellStyle name="Good 2 7" xfId="676"/>
    <cellStyle name="Good 2 8" xfId="794"/>
    <cellStyle name="Good 2 9" xfId="912"/>
    <cellStyle name="Good 3" xfId="190"/>
    <cellStyle name="Good 4" xfId="286"/>
    <cellStyle name="Good 5" xfId="374"/>
    <cellStyle name="Good 6" xfId="413"/>
    <cellStyle name="Good 7" xfId="536"/>
    <cellStyle name="Good 8" xfId="655"/>
    <cellStyle name="Good 9" xfId="773"/>
    <cellStyle name="Heading 1 10" xfId="891"/>
    <cellStyle name="Heading 1 11" xfId="1008"/>
    <cellStyle name="Heading 1 2" xfId="30"/>
    <cellStyle name="Heading 1 2 10" xfId="1030"/>
    <cellStyle name="Heading 1 2 11" xfId="1120"/>
    <cellStyle name="Heading 1 2 2" xfId="101"/>
    <cellStyle name="Heading 1 2 3" xfId="263"/>
    <cellStyle name="Heading 1 2 4" xfId="351"/>
    <cellStyle name="Heading 1 2 5" xfId="439"/>
    <cellStyle name="Heading 1 2 6" xfId="558"/>
    <cellStyle name="Heading 1 2 7" xfId="677"/>
    <cellStyle name="Heading 1 2 8" xfId="795"/>
    <cellStyle name="Heading 1 2 9" xfId="913"/>
    <cellStyle name="Heading 1 3" xfId="191"/>
    <cellStyle name="Heading 1 4" xfId="285"/>
    <cellStyle name="Heading 1 5" xfId="373"/>
    <cellStyle name="Heading 1 6" xfId="411"/>
    <cellStyle name="Heading 1 7" xfId="534"/>
    <cellStyle name="Heading 1 8" xfId="653"/>
    <cellStyle name="Heading 1 9" xfId="771"/>
    <cellStyle name="Heading 2 10" xfId="889"/>
    <cellStyle name="Heading 2 11" xfId="1006"/>
    <cellStyle name="Heading 2 2" xfId="31"/>
    <cellStyle name="Heading 2 2 10" xfId="1031"/>
    <cellStyle name="Heading 2 2 11" xfId="1121"/>
    <cellStyle name="Heading 2 2 2" xfId="102"/>
    <cellStyle name="Heading 2 2 3" xfId="264"/>
    <cellStyle name="Heading 2 2 4" xfId="352"/>
    <cellStyle name="Heading 2 2 5" xfId="440"/>
    <cellStyle name="Heading 2 2 6" xfId="559"/>
    <cellStyle name="Heading 2 2 7" xfId="678"/>
    <cellStyle name="Heading 2 2 8" xfId="796"/>
    <cellStyle name="Heading 2 2 9" xfId="914"/>
    <cellStyle name="Heading 2 3" xfId="192"/>
    <cellStyle name="Heading 2 4" xfId="284"/>
    <cellStyle name="Heading 2 5" xfId="372"/>
    <cellStyle name="Heading 2 6" xfId="410"/>
    <cellStyle name="Heading 2 7" xfId="533"/>
    <cellStyle name="Heading 2 8" xfId="652"/>
    <cellStyle name="Heading 2 9" xfId="770"/>
    <cellStyle name="Heading 3 10" xfId="888"/>
    <cellStyle name="Heading 3 11" xfId="1005"/>
    <cellStyle name="Heading 3 2" xfId="32"/>
    <cellStyle name="Heading 3 2 10" xfId="1032"/>
    <cellStyle name="Heading 3 2 11" xfId="1122"/>
    <cellStyle name="Heading 3 2 2" xfId="103"/>
    <cellStyle name="Heading 3 2 3" xfId="265"/>
    <cellStyle name="Heading 3 2 4" xfId="353"/>
    <cellStyle name="Heading 3 2 5" xfId="441"/>
    <cellStyle name="Heading 3 2 6" xfId="560"/>
    <cellStyle name="Heading 3 2 7" xfId="679"/>
    <cellStyle name="Heading 3 2 8" xfId="797"/>
    <cellStyle name="Heading 3 2 9" xfId="915"/>
    <cellStyle name="Heading 3 3" xfId="193"/>
    <cellStyle name="Heading 3 4" xfId="283"/>
    <cellStyle name="Heading 3 5" xfId="371"/>
    <cellStyle name="Heading 3 6" xfId="409"/>
    <cellStyle name="Heading 3 7" xfId="532"/>
    <cellStyle name="Heading 3 8" xfId="651"/>
    <cellStyle name="Heading 3 9" xfId="769"/>
    <cellStyle name="Heading 4 10" xfId="887"/>
    <cellStyle name="Heading 4 11" xfId="1004"/>
    <cellStyle name="Heading 4 2" xfId="33"/>
    <cellStyle name="Heading 4 2 10" xfId="1033"/>
    <cellStyle name="Heading 4 2 11" xfId="1123"/>
    <cellStyle name="Heading 4 2 2" xfId="104"/>
    <cellStyle name="Heading 4 2 3" xfId="266"/>
    <cellStyle name="Heading 4 2 4" xfId="354"/>
    <cellStyle name="Heading 4 2 5" xfId="442"/>
    <cellStyle name="Heading 4 2 6" xfId="561"/>
    <cellStyle name="Heading 4 2 7" xfId="680"/>
    <cellStyle name="Heading 4 2 8" xfId="798"/>
    <cellStyle name="Heading 4 2 9" xfId="916"/>
    <cellStyle name="Heading 4 3" xfId="194"/>
    <cellStyle name="Heading 4 4" xfId="282"/>
    <cellStyle name="Heading 4 5" xfId="370"/>
    <cellStyle name="Heading 4 6" xfId="259"/>
    <cellStyle name="Heading 4 7" xfId="530"/>
    <cellStyle name="Heading 4 8" xfId="649"/>
    <cellStyle name="Heading 4 9" xfId="767"/>
    <cellStyle name="Hyperlink" xfId="1408" builtinId="8"/>
    <cellStyle name="Input 10" xfId="885"/>
    <cellStyle name="Input 11" xfId="1002"/>
    <cellStyle name="Input 12" xfId="1203"/>
    <cellStyle name="Input 2" xfId="34"/>
    <cellStyle name="Input 2 10" xfId="1034"/>
    <cellStyle name="Input 2 11" xfId="1124"/>
    <cellStyle name="Input 2 12" xfId="1271"/>
    <cellStyle name="Input 2 2" xfId="105"/>
    <cellStyle name="Input 2 3" xfId="267"/>
    <cellStyle name="Input 2 4" xfId="355"/>
    <cellStyle name="Input 2 5" xfId="443"/>
    <cellStyle name="Input 2 6" xfId="562"/>
    <cellStyle name="Input 2 7" xfId="681"/>
    <cellStyle name="Input 2 8" xfId="799"/>
    <cellStyle name="Input 2 9" xfId="917"/>
    <cellStyle name="Input 3" xfId="195"/>
    <cellStyle name="Input 4" xfId="281"/>
    <cellStyle name="Input 5" xfId="369"/>
    <cellStyle name="Input 6" xfId="258"/>
    <cellStyle name="Input 7" xfId="529"/>
    <cellStyle name="Input 8" xfId="648"/>
    <cellStyle name="Input 9" xfId="766"/>
    <cellStyle name="Linked Cell 10" xfId="884"/>
    <cellStyle name="Linked Cell 11" xfId="1001"/>
    <cellStyle name="Linked Cell 2" xfId="35"/>
    <cellStyle name="Linked Cell 2 10" xfId="1035"/>
    <cellStyle name="Linked Cell 2 11" xfId="1125"/>
    <cellStyle name="Linked Cell 2 2" xfId="106"/>
    <cellStyle name="Linked Cell 2 3" xfId="268"/>
    <cellStyle name="Linked Cell 2 4" xfId="356"/>
    <cellStyle name="Linked Cell 2 5" xfId="444"/>
    <cellStyle name="Linked Cell 2 6" xfId="563"/>
    <cellStyle name="Linked Cell 2 7" xfId="682"/>
    <cellStyle name="Linked Cell 2 8" xfId="800"/>
    <cellStyle name="Linked Cell 2 9" xfId="918"/>
    <cellStyle name="Linked Cell 3" xfId="196"/>
    <cellStyle name="Linked Cell 4" xfId="280"/>
    <cellStyle name="Linked Cell 5" xfId="368"/>
    <cellStyle name="Linked Cell 6" xfId="257"/>
    <cellStyle name="Linked Cell 7" xfId="528"/>
    <cellStyle name="Linked Cell 8" xfId="647"/>
    <cellStyle name="Linked Cell 9" xfId="765"/>
    <cellStyle name="Neutral 10" xfId="883"/>
    <cellStyle name="Neutral 11" xfId="1000"/>
    <cellStyle name="Neutral 2" xfId="36"/>
    <cellStyle name="Neutral 2 10" xfId="1036"/>
    <cellStyle name="Neutral 2 11" xfId="1126"/>
    <cellStyle name="Neutral 2 2" xfId="107"/>
    <cellStyle name="Neutral 2 3" xfId="269"/>
    <cellStyle name="Neutral 2 4" xfId="357"/>
    <cellStyle name="Neutral 2 5" xfId="445"/>
    <cellStyle name="Neutral 2 6" xfId="564"/>
    <cellStyle name="Neutral 2 7" xfId="683"/>
    <cellStyle name="Neutral 2 8" xfId="801"/>
    <cellStyle name="Neutral 2 9" xfId="919"/>
    <cellStyle name="Neutral 3" xfId="197"/>
    <cellStyle name="Neutral 4" xfId="279"/>
    <cellStyle name="Neutral 5" xfId="367"/>
    <cellStyle name="Neutral 6" xfId="345"/>
    <cellStyle name="Neutral 7" xfId="526"/>
    <cellStyle name="Neutral 8" xfId="645"/>
    <cellStyle name="Neutral 9" xfId="763"/>
    <cellStyle name="Normal" xfId="0" builtinId="0"/>
    <cellStyle name="Normal 10" xfId="1178"/>
    <cellStyle name="Normal 10 2" xfId="1272"/>
    <cellStyle name="Normal 10 20" xfId="1406"/>
    <cellStyle name="Normal 2" xfId="1173"/>
    <cellStyle name="Normal 2 10" xfId="881"/>
    <cellStyle name="Normal 2 10 2" xfId="1273"/>
    <cellStyle name="Normal 2 10 3" xfId="1274"/>
    <cellStyle name="Normal 2 11" xfId="998"/>
    <cellStyle name="Normal 2 11 2" xfId="1275"/>
    <cellStyle name="Normal 2 11 3" xfId="1276"/>
    <cellStyle name="Normal 2 12" xfId="1204"/>
    <cellStyle name="Normal 2 12 2" xfId="1277"/>
    <cellStyle name="Normal 2 12 3" xfId="1278"/>
    <cellStyle name="Normal 2 13" xfId="1205"/>
    <cellStyle name="Normal 2 13 2" xfId="1279"/>
    <cellStyle name="Normal 2 13 3" xfId="1280"/>
    <cellStyle name="Normal 2 14" xfId="1206"/>
    <cellStyle name="Normal 2 14 2" xfId="1281"/>
    <cellStyle name="Normal 2 14 3" xfId="1282"/>
    <cellStyle name="Normal 2 15" xfId="1207"/>
    <cellStyle name="Normal 2 15 2" xfId="1283"/>
    <cellStyle name="Normal 2 15 3" xfId="1284"/>
    <cellStyle name="Normal 2 16" xfId="1208"/>
    <cellStyle name="Normal 2 17" xfId="1209"/>
    <cellStyle name="Normal 2 18" xfId="1210"/>
    <cellStyle name="Normal 2 19" xfId="1211"/>
    <cellStyle name="Normal 2 2" xfId="37"/>
    <cellStyle name="Normal 2 2 2" xfId="1285"/>
    <cellStyle name="Normal 2 20" xfId="1212"/>
    <cellStyle name="Normal 2 21" xfId="1213"/>
    <cellStyle name="Normal 2 22" xfId="1214"/>
    <cellStyle name="Normal 2 23" xfId="1215"/>
    <cellStyle name="Normal 2 24" xfId="1216"/>
    <cellStyle name="Normal 2 25" xfId="1217"/>
    <cellStyle name="Normal 2 26" xfId="1218"/>
    <cellStyle name="Normal 2 27" xfId="1219"/>
    <cellStyle name="Normal 2 28" xfId="1220"/>
    <cellStyle name="Normal 2 29" xfId="1221"/>
    <cellStyle name="Normal 2 3" xfId="198"/>
    <cellStyle name="Normal 2 3 2" xfId="1286"/>
    <cellStyle name="Normal 2 3 3" xfId="1287"/>
    <cellStyle name="Normal 2 30" xfId="1222"/>
    <cellStyle name="Normal 2 31" xfId="108"/>
    <cellStyle name="Normal 2 31 10" xfId="1288"/>
    <cellStyle name="Normal 2 31 11" xfId="1289"/>
    <cellStyle name="Normal 2 31 2" xfId="1223"/>
    <cellStyle name="Normal 2 31 2 2" xfId="1224"/>
    <cellStyle name="Normal 2 31 2 3" xfId="1225"/>
    <cellStyle name="Normal 2 31 2 4" xfId="1290"/>
    <cellStyle name="Normal 2 31 2_Circuits" xfId="1226"/>
    <cellStyle name="Normal 2 31 3" xfId="1227"/>
    <cellStyle name="Normal 2 31 4" xfId="1291"/>
    <cellStyle name="Normal 2 31 5" xfId="1292"/>
    <cellStyle name="Normal 2 31 6" xfId="1293"/>
    <cellStyle name="Normal 2 31 7" xfId="1294"/>
    <cellStyle name="Normal 2 31 8" xfId="1295"/>
    <cellStyle name="Normal 2 31 9" xfId="1296"/>
    <cellStyle name="Normal 2 31_Circuits" xfId="1228"/>
    <cellStyle name="Normal 2 32" xfId="1229"/>
    <cellStyle name="Normal 2 4" xfId="278"/>
    <cellStyle name="Normal 2 4 2" xfId="1297"/>
    <cellStyle name="Normal 2 4 3" xfId="1298"/>
    <cellStyle name="Normal 2 5" xfId="366"/>
    <cellStyle name="Normal 2 5 2" xfId="1299"/>
    <cellStyle name="Normal 2 5 3" xfId="1300"/>
    <cellStyle name="Normal 2 6" xfId="346"/>
    <cellStyle name="Normal 2 6 2" xfId="1301"/>
    <cellStyle name="Normal 2 6 3" xfId="1302"/>
    <cellStyle name="Normal 2 7" xfId="525"/>
    <cellStyle name="Normal 2 7 2" xfId="1303"/>
    <cellStyle name="Normal 2 7 3" xfId="1304"/>
    <cellStyle name="Normal 2 8" xfId="644"/>
    <cellStyle name="Normal 2 8 2" xfId="1305"/>
    <cellStyle name="Normal 2 8 3" xfId="1306"/>
    <cellStyle name="Normal 2 9" xfId="762"/>
    <cellStyle name="Normal 2 9 2" xfId="1307"/>
    <cellStyle name="Normal 2 9 3" xfId="1308"/>
    <cellStyle name="Normal 2_Circuits" xfId="1230"/>
    <cellStyle name="Normal 20" xfId="109"/>
    <cellStyle name="Normal 21" xfId="110"/>
    <cellStyle name="Normal 21 2" xfId="1231"/>
    <cellStyle name="Normal 21 3" xfId="1232"/>
    <cellStyle name="Normal 29" xfId="1233"/>
    <cellStyle name="Normal 29 2" xfId="1309"/>
    <cellStyle name="Normal 29 3" xfId="1310"/>
    <cellStyle name="Normal 3" xfId="111"/>
    <cellStyle name="Normal 3 10" xfId="1311"/>
    <cellStyle name="Normal 3 2" xfId="1235"/>
    <cellStyle name="Normal 3 2 2" xfId="1236"/>
    <cellStyle name="Normal 3 2 2 2" xfId="1312"/>
    <cellStyle name="Normal 3 2 2 2 2" xfId="1313"/>
    <cellStyle name="Normal 3 2 2 2 3" xfId="1314"/>
    <cellStyle name="Normal 3 2 2 3" xfId="1315"/>
    <cellStyle name="Normal 3 2 2 4" xfId="1316"/>
    <cellStyle name="Normal 3 2 2 5" xfId="1317"/>
    <cellStyle name="Normal 3 2 2 6" xfId="1318"/>
    <cellStyle name="Normal 3 2 3" xfId="1319"/>
    <cellStyle name="Normal 3 2 3 2" xfId="1320"/>
    <cellStyle name="Normal 3 2 3 3" xfId="1321"/>
    <cellStyle name="Normal 3 2 4" xfId="1322"/>
    <cellStyle name="Normal 3 2 5" xfId="1323"/>
    <cellStyle name="Normal 3 2 6" xfId="1324"/>
    <cellStyle name="Normal 3 2 7" xfId="1325"/>
    <cellStyle name="Normal 3 3" xfId="1237"/>
    <cellStyle name="Normal 3 3 2" xfId="1238"/>
    <cellStyle name="Normal 3 3 2 2" xfId="1326"/>
    <cellStyle name="Normal 3 3 2 2 2" xfId="1327"/>
    <cellStyle name="Normal 3 3 2 2 3" xfId="1328"/>
    <cellStyle name="Normal 3 3 2 3" xfId="1329"/>
    <cellStyle name="Normal 3 3 2 4" xfId="1330"/>
    <cellStyle name="Normal 3 3 2 5" xfId="1331"/>
    <cellStyle name="Normal 3 3 2 6" xfId="1332"/>
    <cellStyle name="Normal 3 3 3" xfId="1333"/>
    <cellStyle name="Normal 3 3 3 2" xfId="1334"/>
    <cellStyle name="Normal 3 3 3 3" xfId="1335"/>
    <cellStyle name="Normal 3 3 4" xfId="1336"/>
    <cellStyle name="Normal 3 3 5" xfId="1337"/>
    <cellStyle name="Normal 3 3 6" xfId="1338"/>
    <cellStyle name="Normal 3 3 7" xfId="1339"/>
    <cellStyle name="Normal 3 4" xfId="1239"/>
    <cellStyle name="Normal 3 4 2" xfId="1340"/>
    <cellStyle name="Normal 3 4 2 2" xfId="1341"/>
    <cellStyle name="Normal 3 4 2 3" xfId="1342"/>
    <cellStyle name="Normal 3 4 3" xfId="1343"/>
    <cellStyle name="Normal 3 4 4" xfId="1344"/>
    <cellStyle name="Normal 3 4 5" xfId="1345"/>
    <cellStyle name="Normal 3 4 6" xfId="1346"/>
    <cellStyle name="Normal 3 4 7" xfId="1347"/>
    <cellStyle name="Normal 3 4 8" xfId="1348"/>
    <cellStyle name="Normal 3 5" xfId="1234"/>
    <cellStyle name="Normal 3 5 2" xfId="1349"/>
    <cellStyle name="Normal 3 5 3" xfId="1350"/>
    <cellStyle name="Normal 3 6" xfId="1351"/>
    <cellStyle name="Normal 3 6 2" xfId="1352"/>
    <cellStyle name="Normal 3 6 3" xfId="1353"/>
    <cellStyle name="Normal 3 7" xfId="1354"/>
    <cellStyle name="Normal 3 7 2" xfId="1355"/>
    <cellStyle name="Normal 3 7 3" xfId="1356"/>
    <cellStyle name="Normal 3 8" xfId="1357"/>
    <cellStyle name="Normal 3 9" xfId="1358"/>
    <cellStyle name="Normal 3_Circuits" xfId="1240"/>
    <cellStyle name="Normal 31" xfId="44"/>
    <cellStyle name="Normal 39" xfId="112"/>
    <cellStyle name="Normal 39 10" xfId="1359"/>
    <cellStyle name="Normal 39 11" xfId="1360"/>
    <cellStyle name="Normal 39 2" xfId="1241"/>
    <cellStyle name="Normal 39 2 2" xfId="1242"/>
    <cellStyle name="Normal 39 2 3" xfId="1243"/>
    <cellStyle name="Normal 39 2 4" xfId="1361"/>
    <cellStyle name="Normal 39 2_Circuits" xfId="1244"/>
    <cellStyle name="Normal 39 3" xfId="1245"/>
    <cellStyle name="Normal 39 4" xfId="1362"/>
    <cellStyle name="Normal 39 5" xfId="1363"/>
    <cellStyle name="Normal 39 6" xfId="1364"/>
    <cellStyle name="Normal 39 7" xfId="1365"/>
    <cellStyle name="Normal 39 8" xfId="1366"/>
    <cellStyle name="Normal 39 9" xfId="1367"/>
    <cellStyle name="Normal 39_Circuits" xfId="1246"/>
    <cellStyle name="Normal 4" xfId="113"/>
    <cellStyle name="Normal 4 2" xfId="1368"/>
    <cellStyle name="Normal 4 2 2" xfId="1369"/>
    <cellStyle name="Normal 4 2 2 2" xfId="1370"/>
    <cellStyle name="Normal 4 2 2 3" xfId="1371"/>
    <cellStyle name="Normal 4 2 3" xfId="1372"/>
    <cellStyle name="Normal 4 2 4" xfId="1373"/>
    <cellStyle name="Normal 4 2 5" xfId="1374"/>
    <cellStyle name="Normal 4 2 6" xfId="1375"/>
    <cellStyle name="Normal 4 3" xfId="1376"/>
    <cellStyle name="Normal 4 4" xfId="1377"/>
    <cellStyle name="Normal 4 5" xfId="1378"/>
    <cellStyle name="Normal 4 6" xfId="1379"/>
    <cellStyle name="Normal 4 7" xfId="1380"/>
    <cellStyle name="Normal 43" xfId="1381"/>
    <cellStyle name="Normal 43 2" xfId="1382"/>
    <cellStyle name="Normal 44" xfId="1383"/>
    <cellStyle name="Normal 44 2" xfId="1384"/>
    <cellStyle name="Normal 45" xfId="1385"/>
    <cellStyle name="Normal 45 2" xfId="1386"/>
    <cellStyle name="Normal 46" xfId="1387"/>
    <cellStyle name="Normal 5" xfId="1174"/>
    <cellStyle name="Normal 5 2" xfId="1389"/>
    <cellStyle name="Normal 5 3" xfId="1390"/>
    <cellStyle name="Normal 5 4" xfId="1391"/>
    <cellStyle name="Normal 5 5" xfId="1392"/>
    <cellStyle name="Normal 5 6" xfId="1388"/>
    <cellStyle name="Normal 6" xfId="316"/>
    <cellStyle name="Normal 6 2" xfId="1393"/>
    <cellStyle name="Normal 7" xfId="404"/>
    <cellStyle name="Normal 7 2" xfId="1394"/>
    <cellStyle name="Normal 8" xfId="473"/>
    <cellStyle name="Normal 8 2" xfId="1395"/>
    <cellStyle name="Normal 9" xfId="613"/>
    <cellStyle name="Normal_Data" xfId="1407"/>
    <cellStyle name="Normal_Template WILKS Tariff Model" xfId="38"/>
    <cellStyle name="Note 10" xfId="879"/>
    <cellStyle name="Note 11" xfId="997"/>
    <cellStyle name="Note 12" xfId="1247"/>
    <cellStyle name="Note 2" xfId="39"/>
    <cellStyle name="Note 2 10" xfId="1043"/>
    <cellStyle name="Note 2 11" xfId="1127"/>
    <cellStyle name="Note 2 12" xfId="1248"/>
    <cellStyle name="Note 2 2" xfId="114"/>
    <cellStyle name="Note 2 3" xfId="274"/>
    <cellStyle name="Note 2 4" xfId="362"/>
    <cellStyle name="Note 2 5" xfId="452"/>
    <cellStyle name="Note 2 6" xfId="571"/>
    <cellStyle name="Note 2 7" xfId="690"/>
    <cellStyle name="Note 2 8" xfId="808"/>
    <cellStyle name="Note 2 9" xfId="926"/>
    <cellStyle name="Note 3" xfId="200"/>
    <cellStyle name="Note 3 2" xfId="1249"/>
    <cellStyle name="Note 4" xfId="206"/>
    <cellStyle name="Note 4 2" xfId="1396"/>
    <cellStyle name="Note 5" xfId="270"/>
    <cellStyle name="Note 6" xfId="348"/>
    <cellStyle name="Note 7" xfId="505"/>
    <cellStyle name="Note 8" xfId="624"/>
    <cellStyle name="Note 9" xfId="742"/>
    <cellStyle name="Output 10" xfId="860"/>
    <cellStyle name="Output 11" xfId="978"/>
    <cellStyle name="Output 12" xfId="1250"/>
    <cellStyle name="Output 2" xfId="40"/>
    <cellStyle name="Output 2 10" xfId="1044"/>
    <cellStyle name="Output 2 11" xfId="1128"/>
    <cellStyle name="Output 2 12" xfId="1397"/>
    <cellStyle name="Output 2 2" xfId="115"/>
    <cellStyle name="Output 2 3" xfId="275"/>
    <cellStyle name="Output 2 4" xfId="363"/>
    <cellStyle name="Output 2 5" xfId="453"/>
    <cellStyle name="Output 2 6" xfId="572"/>
    <cellStyle name="Output 2 7" xfId="691"/>
    <cellStyle name="Output 2 8" xfId="809"/>
    <cellStyle name="Output 2 9" xfId="927"/>
    <cellStyle name="Output 3" xfId="201"/>
    <cellStyle name="Output 4" xfId="199"/>
    <cellStyle name="Output 5" xfId="277"/>
    <cellStyle name="Output 6" xfId="496"/>
    <cellStyle name="Output 7" xfId="504"/>
    <cellStyle name="Output 8" xfId="623"/>
    <cellStyle name="Output 9" xfId="741"/>
    <cellStyle name="Percent" xfId="1168" builtinId="5"/>
    <cellStyle name="Percent 2" xfId="1175"/>
    <cellStyle name="Percent 2 10" xfId="1045"/>
    <cellStyle name="Percent 2 11" xfId="1129"/>
    <cellStyle name="Percent 2 12" xfId="1252"/>
    <cellStyle name="Percent 2 2" xfId="116"/>
    <cellStyle name="Percent 2 2 2" xfId="1398"/>
    <cellStyle name="Percent 2 2 3" xfId="1399"/>
    <cellStyle name="Percent 2 3" xfId="276"/>
    <cellStyle name="Percent 2 3 2" xfId="1253"/>
    <cellStyle name="Percent 2 4" xfId="364"/>
    <cellStyle name="Percent 2 5" xfId="454"/>
    <cellStyle name="Percent 2 6" xfId="573"/>
    <cellStyle name="Percent 2 7" xfId="692"/>
    <cellStyle name="Percent 2 8" xfId="810"/>
    <cellStyle name="Percent 2 9" xfId="928"/>
    <cellStyle name="Percent 3" xfId="1176"/>
    <cellStyle name="Percent 3 2" xfId="1400"/>
    <cellStyle name="Percent 3 3" xfId="1401"/>
    <cellStyle name="Percent 4" xfId="1177"/>
    <cellStyle name="Percent 4 2" xfId="1402"/>
    <cellStyle name="Percent 5" xfId="1251"/>
    <cellStyle name="Percent 5 2" xfId="1403"/>
    <cellStyle name="Percent 6" xfId="1404"/>
    <cellStyle name="rowfield" xfId="1254"/>
    <cellStyle name="SAPBEXaggData" xfId="117"/>
    <cellStyle name="SAPBEXaggData 2" xfId="455"/>
    <cellStyle name="SAPBEXaggData 3" xfId="574"/>
    <cellStyle name="SAPBEXaggData 4" xfId="693"/>
    <cellStyle name="SAPBEXaggData 5" xfId="811"/>
    <cellStyle name="SAPBEXaggData 6" xfId="929"/>
    <cellStyle name="SAPBEXaggData 7" xfId="1046"/>
    <cellStyle name="SAPBEXaggData 8" xfId="1130"/>
    <cellStyle name="SAPBEXaggDataEmph" xfId="118"/>
    <cellStyle name="SAPBEXaggDataEmph 2" xfId="456"/>
    <cellStyle name="SAPBEXaggDataEmph 3" xfId="575"/>
    <cellStyle name="SAPBEXaggDataEmph 4" xfId="694"/>
    <cellStyle name="SAPBEXaggDataEmph 5" xfId="812"/>
    <cellStyle name="SAPBEXaggDataEmph 6" xfId="930"/>
    <cellStyle name="SAPBEXaggDataEmph 7" xfId="1047"/>
    <cellStyle name="SAPBEXaggDataEmph 8" xfId="1131"/>
    <cellStyle name="SAPBEXaggItem" xfId="119"/>
    <cellStyle name="SAPBEXaggItem 2" xfId="457"/>
    <cellStyle name="SAPBEXaggItem 3" xfId="576"/>
    <cellStyle name="SAPBEXaggItem 4" xfId="695"/>
    <cellStyle name="SAPBEXaggItem 5" xfId="813"/>
    <cellStyle name="SAPBEXaggItem 6" xfId="931"/>
    <cellStyle name="SAPBEXaggItem 7" xfId="1048"/>
    <cellStyle name="SAPBEXaggItem 8" xfId="1132"/>
    <cellStyle name="SAPBEXaggItemX" xfId="120"/>
    <cellStyle name="SAPBEXaggItemX 2" xfId="458"/>
    <cellStyle name="SAPBEXaggItemX 3" xfId="577"/>
    <cellStyle name="SAPBEXaggItemX 4" xfId="696"/>
    <cellStyle name="SAPBEXaggItemX 5" xfId="814"/>
    <cellStyle name="SAPBEXaggItemX 6" xfId="932"/>
    <cellStyle name="SAPBEXaggItemX 7" xfId="1049"/>
    <cellStyle name="SAPBEXaggItemX 8" xfId="1133"/>
    <cellStyle name="SAPBEXchaText" xfId="121"/>
    <cellStyle name="SAPBEXexcBad7" xfId="122"/>
    <cellStyle name="SAPBEXexcBad7 2" xfId="460"/>
    <cellStyle name="SAPBEXexcBad7 3" xfId="579"/>
    <cellStyle name="SAPBEXexcBad7 4" xfId="698"/>
    <cellStyle name="SAPBEXexcBad7 5" xfId="816"/>
    <cellStyle name="SAPBEXexcBad7 6" xfId="934"/>
    <cellStyle name="SAPBEXexcBad7 7" xfId="1051"/>
    <cellStyle name="SAPBEXexcBad7 8" xfId="1134"/>
    <cellStyle name="SAPBEXexcBad8" xfId="123"/>
    <cellStyle name="SAPBEXexcBad8 2" xfId="461"/>
    <cellStyle name="SAPBEXexcBad8 3" xfId="580"/>
    <cellStyle name="SAPBEXexcBad8 4" xfId="699"/>
    <cellStyle name="SAPBEXexcBad8 5" xfId="817"/>
    <cellStyle name="SAPBEXexcBad8 6" xfId="935"/>
    <cellStyle name="SAPBEXexcBad8 7" xfId="1052"/>
    <cellStyle name="SAPBEXexcBad8 8" xfId="1135"/>
    <cellStyle name="SAPBEXexcBad9" xfId="124"/>
    <cellStyle name="SAPBEXexcBad9 2" xfId="462"/>
    <cellStyle name="SAPBEXexcBad9 3" xfId="581"/>
    <cellStyle name="SAPBEXexcBad9 4" xfId="700"/>
    <cellStyle name="SAPBEXexcBad9 5" xfId="818"/>
    <cellStyle name="SAPBEXexcBad9 6" xfId="936"/>
    <cellStyle name="SAPBEXexcBad9 7" xfId="1053"/>
    <cellStyle name="SAPBEXexcBad9 8" xfId="1136"/>
    <cellStyle name="SAPBEXexcCritical4" xfId="125"/>
    <cellStyle name="SAPBEXexcCritical4 2" xfId="463"/>
    <cellStyle name="SAPBEXexcCritical4 3" xfId="582"/>
    <cellStyle name="SAPBEXexcCritical4 4" xfId="701"/>
    <cellStyle name="SAPBEXexcCritical4 5" xfId="819"/>
    <cellStyle name="SAPBEXexcCritical4 6" xfId="937"/>
    <cellStyle name="SAPBEXexcCritical4 7" xfId="1054"/>
    <cellStyle name="SAPBEXexcCritical4 8" xfId="1137"/>
    <cellStyle name="SAPBEXexcCritical5" xfId="126"/>
    <cellStyle name="SAPBEXexcCritical5 2" xfId="464"/>
    <cellStyle name="SAPBEXexcCritical5 3" xfId="583"/>
    <cellStyle name="SAPBEXexcCritical5 4" xfId="702"/>
    <cellStyle name="SAPBEXexcCritical5 5" xfId="820"/>
    <cellStyle name="SAPBEXexcCritical5 6" xfId="938"/>
    <cellStyle name="SAPBEXexcCritical5 7" xfId="1055"/>
    <cellStyle name="SAPBEXexcCritical5 8" xfId="1138"/>
    <cellStyle name="SAPBEXexcCritical6" xfId="127"/>
    <cellStyle name="SAPBEXexcCritical6 2" xfId="465"/>
    <cellStyle name="SAPBEXexcCritical6 3" xfId="584"/>
    <cellStyle name="SAPBEXexcCritical6 4" xfId="703"/>
    <cellStyle name="SAPBEXexcCritical6 5" xfId="821"/>
    <cellStyle name="SAPBEXexcCritical6 6" xfId="939"/>
    <cellStyle name="SAPBEXexcCritical6 7" xfId="1056"/>
    <cellStyle name="SAPBEXexcCritical6 8" xfId="1139"/>
    <cellStyle name="SAPBEXexcGood1" xfId="128"/>
    <cellStyle name="SAPBEXexcGood1 2" xfId="466"/>
    <cellStyle name="SAPBEXexcGood1 3" xfId="585"/>
    <cellStyle name="SAPBEXexcGood1 4" xfId="704"/>
    <cellStyle name="SAPBEXexcGood1 5" xfId="822"/>
    <cellStyle name="SAPBEXexcGood1 6" xfId="940"/>
    <cellStyle name="SAPBEXexcGood1 7" xfId="1057"/>
    <cellStyle name="SAPBEXexcGood1 8" xfId="1140"/>
    <cellStyle name="SAPBEXexcGood2" xfId="129"/>
    <cellStyle name="SAPBEXexcGood2 2" xfId="467"/>
    <cellStyle name="SAPBEXexcGood2 3" xfId="586"/>
    <cellStyle name="SAPBEXexcGood2 4" xfId="705"/>
    <cellStyle name="SAPBEXexcGood2 5" xfId="823"/>
    <cellStyle name="SAPBEXexcGood2 6" xfId="941"/>
    <cellStyle name="SAPBEXexcGood2 7" xfId="1058"/>
    <cellStyle name="SAPBEXexcGood2 8" xfId="1141"/>
    <cellStyle name="SAPBEXexcGood3" xfId="130"/>
    <cellStyle name="SAPBEXexcGood3 2" xfId="468"/>
    <cellStyle name="SAPBEXexcGood3 3" xfId="587"/>
    <cellStyle name="SAPBEXexcGood3 4" xfId="706"/>
    <cellStyle name="SAPBEXexcGood3 5" xfId="824"/>
    <cellStyle name="SAPBEXexcGood3 6" xfId="942"/>
    <cellStyle name="SAPBEXexcGood3 7" xfId="1059"/>
    <cellStyle name="SAPBEXexcGood3 8" xfId="1142"/>
    <cellStyle name="SAPBEXfilterDrill" xfId="131"/>
    <cellStyle name="SAPBEXfilterItem" xfId="132"/>
    <cellStyle name="SAPBEXfilterText" xfId="133"/>
    <cellStyle name="SAPBEXformats" xfId="134"/>
    <cellStyle name="SAPBEXformats 2" xfId="472"/>
    <cellStyle name="SAPBEXformats 3" xfId="591"/>
    <cellStyle name="SAPBEXformats 4" xfId="710"/>
    <cellStyle name="SAPBEXformats 5" xfId="828"/>
    <cellStyle name="SAPBEXformats 6" xfId="946"/>
    <cellStyle name="SAPBEXformats 7" xfId="1063"/>
    <cellStyle name="SAPBEXformats 8" xfId="1143"/>
    <cellStyle name="SAPBEXheaderItem" xfId="135"/>
    <cellStyle name="SAPBEXheaderText" xfId="136"/>
    <cellStyle name="SAPBEXHLevel0" xfId="137"/>
    <cellStyle name="SAPBEXHLevel0 2" xfId="474"/>
    <cellStyle name="SAPBEXHLevel0 3" xfId="594"/>
    <cellStyle name="SAPBEXHLevel0 4" xfId="713"/>
    <cellStyle name="SAPBEXHLevel0 5" xfId="831"/>
    <cellStyle name="SAPBEXHLevel0 6" xfId="949"/>
    <cellStyle name="SAPBEXHLevel0 7" xfId="1066"/>
    <cellStyle name="SAPBEXHLevel0 8" xfId="1144"/>
    <cellStyle name="SAPBEXHLevel0X" xfId="138"/>
    <cellStyle name="SAPBEXHLevel0X 2" xfId="475"/>
    <cellStyle name="SAPBEXHLevel0X 3" xfId="595"/>
    <cellStyle name="SAPBEXHLevel0X 4" xfId="714"/>
    <cellStyle name="SAPBEXHLevel0X 5" xfId="832"/>
    <cellStyle name="SAPBEXHLevel0X 6" xfId="950"/>
    <cellStyle name="SAPBEXHLevel0X 7" xfId="1067"/>
    <cellStyle name="SAPBEXHLevel0X 8" xfId="1145"/>
    <cellStyle name="SAPBEXHLevel1" xfId="139"/>
    <cellStyle name="SAPBEXHLevel1 2" xfId="476"/>
    <cellStyle name="SAPBEXHLevel1 3" xfId="596"/>
    <cellStyle name="SAPBEXHLevel1 4" xfId="715"/>
    <cellStyle name="SAPBEXHLevel1 5" xfId="833"/>
    <cellStyle name="SAPBEXHLevel1 6" xfId="951"/>
    <cellStyle name="SAPBEXHLevel1 7" xfId="1068"/>
    <cellStyle name="SAPBEXHLevel1 8" xfId="1146"/>
    <cellStyle name="SAPBEXHLevel1X" xfId="140"/>
    <cellStyle name="SAPBEXHLevel1X 2" xfId="477"/>
    <cellStyle name="SAPBEXHLevel1X 3" xfId="597"/>
    <cellStyle name="SAPBEXHLevel1X 4" xfId="716"/>
    <cellStyle name="SAPBEXHLevel1X 5" xfId="834"/>
    <cellStyle name="SAPBEXHLevel1X 6" xfId="952"/>
    <cellStyle name="SAPBEXHLevel1X 7" xfId="1069"/>
    <cellStyle name="SAPBEXHLevel1X 8" xfId="1147"/>
    <cellStyle name="SAPBEXHLevel2" xfId="141"/>
    <cellStyle name="SAPBEXHLevel2 2" xfId="478"/>
    <cellStyle name="SAPBEXHLevel2 3" xfId="598"/>
    <cellStyle name="SAPBEXHLevel2 4" xfId="717"/>
    <cellStyle name="SAPBEXHLevel2 5" xfId="835"/>
    <cellStyle name="SAPBEXHLevel2 6" xfId="953"/>
    <cellStyle name="SAPBEXHLevel2 7" xfId="1070"/>
    <cellStyle name="SAPBEXHLevel2 8" xfId="1148"/>
    <cellStyle name="SAPBEXHLevel2X" xfId="142"/>
    <cellStyle name="SAPBEXHLevel2X 2" xfId="479"/>
    <cellStyle name="SAPBEXHLevel2X 3" xfId="599"/>
    <cellStyle name="SAPBEXHLevel2X 4" xfId="718"/>
    <cellStyle name="SAPBEXHLevel2X 5" xfId="836"/>
    <cellStyle name="SAPBEXHLevel2X 6" xfId="954"/>
    <cellStyle name="SAPBEXHLevel2X 7" xfId="1071"/>
    <cellStyle name="SAPBEXHLevel2X 8" xfId="1149"/>
    <cellStyle name="SAPBEXHLevel3" xfId="143"/>
    <cellStyle name="SAPBEXHLevel3 2" xfId="480"/>
    <cellStyle name="SAPBEXHLevel3 3" xfId="600"/>
    <cellStyle name="SAPBEXHLevel3 4" xfId="719"/>
    <cellStyle name="SAPBEXHLevel3 5" xfId="837"/>
    <cellStyle name="SAPBEXHLevel3 6" xfId="955"/>
    <cellStyle name="SAPBEXHLevel3 7" xfId="1072"/>
    <cellStyle name="SAPBEXHLevel3 8" xfId="1150"/>
    <cellStyle name="SAPBEXHLevel3X" xfId="144"/>
    <cellStyle name="SAPBEXHLevel3X 2" xfId="481"/>
    <cellStyle name="SAPBEXHLevel3X 3" xfId="601"/>
    <cellStyle name="SAPBEXHLevel3X 4" xfId="720"/>
    <cellStyle name="SAPBEXHLevel3X 5" xfId="838"/>
    <cellStyle name="SAPBEXHLevel3X 6" xfId="956"/>
    <cellStyle name="SAPBEXHLevel3X 7" xfId="1073"/>
    <cellStyle name="SAPBEXHLevel3X 8" xfId="1151"/>
    <cellStyle name="SAPBEXinputData" xfId="145"/>
    <cellStyle name="SAPBEXinputData 10" xfId="1074"/>
    <cellStyle name="SAPBEXinputData 11" xfId="1152"/>
    <cellStyle name="SAPBEXinputData 2" xfId="161"/>
    <cellStyle name="SAPBEXinputData 2 10" xfId="1165"/>
    <cellStyle name="SAPBEXinputData 2 2" xfId="320"/>
    <cellStyle name="SAPBEXinputData 2 3" xfId="408"/>
    <cellStyle name="SAPBEXinputData 2 4" xfId="495"/>
    <cellStyle name="SAPBEXinputData 2 5" xfId="617"/>
    <cellStyle name="SAPBEXinputData 2 6" xfId="735"/>
    <cellStyle name="SAPBEXinputData 2 7" xfId="853"/>
    <cellStyle name="SAPBEXinputData 2 8" xfId="972"/>
    <cellStyle name="SAPBEXinputData 2 9" xfId="1089"/>
    <cellStyle name="SAPBEXinputData 3" xfId="305"/>
    <cellStyle name="SAPBEXinputData 4" xfId="393"/>
    <cellStyle name="SAPBEXinputData 5" xfId="482"/>
    <cellStyle name="SAPBEXinputData 6" xfId="602"/>
    <cellStyle name="SAPBEXinputData 7" xfId="721"/>
    <cellStyle name="SAPBEXinputData 8" xfId="839"/>
    <cellStyle name="SAPBEXinputData 9" xfId="957"/>
    <cellStyle name="SAPBEXresData" xfId="146"/>
    <cellStyle name="SAPBEXresData 2" xfId="483"/>
    <cellStyle name="SAPBEXresData 3" xfId="603"/>
    <cellStyle name="SAPBEXresData 4" xfId="722"/>
    <cellStyle name="SAPBEXresData 5" xfId="840"/>
    <cellStyle name="SAPBEXresData 6" xfId="958"/>
    <cellStyle name="SAPBEXresData 7" xfId="1075"/>
    <cellStyle name="SAPBEXresData 8" xfId="1153"/>
    <cellStyle name="SAPBEXresDataEmph" xfId="147"/>
    <cellStyle name="SAPBEXresDataEmph 2" xfId="484"/>
    <cellStyle name="SAPBEXresDataEmph 3" xfId="604"/>
    <cellStyle name="SAPBEXresDataEmph 4" xfId="723"/>
    <cellStyle name="SAPBEXresDataEmph 5" xfId="841"/>
    <cellStyle name="SAPBEXresDataEmph 6" xfId="959"/>
    <cellStyle name="SAPBEXresDataEmph 7" xfId="1076"/>
    <cellStyle name="SAPBEXresDataEmph 8" xfId="1154"/>
    <cellStyle name="SAPBEXresItem" xfId="148"/>
    <cellStyle name="SAPBEXresItem 2" xfId="485"/>
    <cellStyle name="SAPBEXresItem 3" xfId="605"/>
    <cellStyle name="SAPBEXresItem 4" xfId="724"/>
    <cellStyle name="SAPBEXresItem 5" xfId="842"/>
    <cellStyle name="SAPBEXresItem 6" xfId="960"/>
    <cellStyle name="SAPBEXresItem 7" xfId="1077"/>
    <cellStyle name="SAPBEXresItem 8" xfId="1155"/>
    <cellStyle name="SAPBEXresItemX" xfId="149"/>
    <cellStyle name="SAPBEXresItemX 2" xfId="486"/>
    <cellStyle name="SAPBEXresItemX 3" xfId="606"/>
    <cellStyle name="SAPBEXresItemX 4" xfId="725"/>
    <cellStyle name="SAPBEXresItemX 5" xfId="843"/>
    <cellStyle name="SAPBEXresItemX 6" xfId="961"/>
    <cellStyle name="SAPBEXresItemX 7" xfId="1078"/>
    <cellStyle name="SAPBEXresItemX 8" xfId="1156"/>
    <cellStyle name="SAPBEXstdData" xfId="150"/>
    <cellStyle name="SAPBEXstdData 2" xfId="487"/>
    <cellStyle name="SAPBEXstdData 3" xfId="607"/>
    <cellStyle name="SAPBEXstdData 4" xfId="726"/>
    <cellStyle name="SAPBEXstdData 5" xfId="844"/>
    <cellStyle name="SAPBEXstdData 6" xfId="962"/>
    <cellStyle name="SAPBEXstdData 7" xfId="1079"/>
    <cellStyle name="SAPBEXstdData 8" xfId="1157"/>
    <cellStyle name="SAPBEXstdDataEmph" xfId="151"/>
    <cellStyle name="SAPBEXstdDataEmph 2" xfId="488"/>
    <cellStyle name="SAPBEXstdDataEmph 3" xfId="608"/>
    <cellStyle name="SAPBEXstdDataEmph 4" xfId="727"/>
    <cellStyle name="SAPBEXstdDataEmph 5" xfId="845"/>
    <cellStyle name="SAPBEXstdDataEmph 6" xfId="963"/>
    <cellStyle name="SAPBEXstdDataEmph 7" xfId="1080"/>
    <cellStyle name="SAPBEXstdDataEmph 8" xfId="1158"/>
    <cellStyle name="SAPBEXstdItem" xfId="152"/>
    <cellStyle name="SAPBEXstdItem 2" xfId="489"/>
    <cellStyle name="SAPBEXstdItem 3" xfId="609"/>
    <cellStyle name="SAPBEXstdItem 4" xfId="728"/>
    <cellStyle name="SAPBEXstdItem 5" xfId="846"/>
    <cellStyle name="SAPBEXstdItem 6" xfId="964"/>
    <cellStyle name="SAPBEXstdItem 7" xfId="1081"/>
    <cellStyle name="SAPBEXstdItem 8" xfId="1159"/>
    <cellStyle name="SAPBEXstdItemX" xfId="153"/>
    <cellStyle name="SAPBEXstdItemX 2" xfId="490"/>
    <cellStyle name="SAPBEXstdItemX 3" xfId="610"/>
    <cellStyle name="SAPBEXstdItemX 4" xfId="729"/>
    <cellStyle name="SAPBEXstdItemX 5" xfId="847"/>
    <cellStyle name="SAPBEXstdItemX 6" xfId="965"/>
    <cellStyle name="SAPBEXstdItemX 7" xfId="1082"/>
    <cellStyle name="SAPBEXstdItemX 8" xfId="1160"/>
    <cellStyle name="SAPBEXtitle" xfId="154"/>
    <cellStyle name="SAPBEXundefined" xfId="155"/>
    <cellStyle name="SAPBEXundefined 2" xfId="491"/>
    <cellStyle name="SAPBEXundefined 3" xfId="612"/>
    <cellStyle name="SAPBEXundefined 4" xfId="731"/>
    <cellStyle name="SAPBEXundefined 5" xfId="849"/>
    <cellStyle name="SAPBEXundefined 6" xfId="967"/>
    <cellStyle name="SAPBEXundefined 7" xfId="1084"/>
    <cellStyle name="SAPBEXundefined 8" xfId="1161"/>
    <cellStyle name="Sheet Title" xfId="156"/>
    <cellStyle name="Style 1" xfId="157"/>
    <cellStyle name="Title 10" xfId="859"/>
    <cellStyle name="Title 11" xfId="977"/>
    <cellStyle name="Title 2" xfId="41"/>
    <cellStyle name="Title 2 10" xfId="1086"/>
    <cellStyle name="Title 2 11" xfId="1162"/>
    <cellStyle name="Title 2 2" xfId="158"/>
    <cellStyle name="Title 2 3" xfId="317"/>
    <cellStyle name="Title 2 4" xfId="405"/>
    <cellStyle name="Title 2 5" xfId="492"/>
    <cellStyle name="Title 2 6" xfId="614"/>
    <cellStyle name="Title 2 7" xfId="732"/>
    <cellStyle name="Title 2 8" xfId="850"/>
    <cellStyle name="Title 2 9" xfId="969"/>
    <cellStyle name="Title 3" xfId="202"/>
    <cellStyle name="Title 4" xfId="273"/>
    <cellStyle name="Title 5" xfId="361"/>
    <cellStyle name="Title 6" xfId="497"/>
    <cellStyle name="Title 7" xfId="503"/>
    <cellStyle name="Title 8" xfId="622"/>
    <cellStyle name="Title 9" xfId="740"/>
    <cellStyle name="Total 10" xfId="858"/>
    <cellStyle name="Total 11" xfId="976"/>
    <cellStyle name="Total 12" xfId="1255"/>
    <cellStyle name="Total 2" xfId="42"/>
    <cellStyle name="Total 2 10" xfId="1087"/>
    <cellStyle name="Total 2 11" xfId="1163"/>
    <cellStyle name="Total 2 12" xfId="1405"/>
    <cellStyle name="Total 2 2" xfId="159"/>
    <cellStyle name="Total 2 3" xfId="318"/>
    <cellStyle name="Total 2 4" xfId="406"/>
    <cellStyle name="Total 2 5" xfId="493"/>
    <cellStyle name="Total 2 6" xfId="615"/>
    <cellStyle name="Total 2 7" xfId="733"/>
    <cellStyle name="Total 2 8" xfId="851"/>
    <cellStyle name="Total 2 9" xfId="970"/>
    <cellStyle name="Total 3" xfId="203"/>
    <cellStyle name="Total 4" xfId="272"/>
    <cellStyle name="Total 5" xfId="360"/>
    <cellStyle name="Total 6" xfId="498"/>
    <cellStyle name="Total 7" xfId="502"/>
    <cellStyle name="Total 8" xfId="621"/>
    <cellStyle name="Total 9" xfId="739"/>
    <cellStyle name="Warning Text 10" xfId="857"/>
    <cellStyle name="Warning Text 11" xfId="975"/>
    <cellStyle name="Warning Text 2" xfId="43"/>
    <cellStyle name="Warning Text 2 10" xfId="1088"/>
    <cellStyle name="Warning Text 2 11" xfId="1164"/>
    <cellStyle name="Warning Text 2 2" xfId="160"/>
    <cellStyle name="Warning Text 2 3" xfId="319"/>
    <cellStyle name="Warning Text 2 4" xfId="407"/>
    <cellStyle name="Warning Text 2 5" xfId="494"/>
    <cellStyle name="Warning Text 2 6" xfId="616"/>
    <cellStyle name="Warning Text 2 7" xfId="734"/>
    <cellStyle name="Warning Text 2 8" xfId="852"/>
    <cellStyle name="Warning Text 2 9" xfId="971"/>
    <cellStyle name="Warning Text 3" xfId="204"/>
    <cellStyle name="Warning Text 4" xfId="205"/>
    <cellStyle name="Warning Text 5" xfId="271"/>
    <cellStyle name="Warning Text 6" xfId="499"/>
    <cellStyle name="Warning Text 7" xfId="618"/>
    <cellStyle name="Warning Text 8" xfId="736"/>
    <cellStyle name="Warning Text 9" xfId="854"/>
  </cellStyles>
  <dxfs count="22">
    <dxf>
      <fill>
        <patternFill>
          <bgColor indexed="45"/>
        </patternFill>
      </fill>
    </dxf>
    <dxf>
      <fill>
        <patternFill>
          <bgColor indexed="43"/>
        </patternFill>
      </fill>
    </dxf>
    <dxf>
      <fill>
        <patternFill>
          <bgColor indexed="4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numFmt formatCode="0.0&quot;MW&quot;" sourceLinked="0"/>
            <c:txPr>
              <a:bodyPr/>
              <a:lstStyle/>
              <a:p>
                <a:pPr>
                  <a:defRPr sz="1100" b="1"/>
                </a:pPr>
                <a:endParaRPr lang="en-US"/>
              </a:p>
            </c:txPr>
            <c:showLegendKey val="0"/>
            <c:showVal val="1"/>
            <c:showCatName val="0"/>
            <c:showSerName val="0"/>
            <c:showPercent val="0"/>
            <c:showBubbleSize val="0"/>
            <c:showLeaderLines val="1"/>
          </c:dLbls>
          <c:cat>
            <c:strRef>
              <c:f>'Fig 1'!$A$4:$A$7</c:f>
              <c:strCache>
                <c:ptCount val="4"/>
                <c:pt idx="0">
                  <c:v>Coal</c:v>
                </c:pt>
                <c:pt idx="1">
                  <c:v>Gas</c:v>
                </c:pt>
                <c:pt idx="2">
                  <c:v>Nuclear</c:v>
                </c:pt>
                <c:pt idx="3">
                  <c:v>Wind</c:v>
                </c:pt>
              </c:strCache>
            </c:strRef>
          </c:cat>
          <c:val>
            <c:numRef>
              <c:f>'Fig 1'!$B$4:$B$7</c:f>
              <c:numCache>
                <c:formatCode>_-* #,##0.0_-;\-* #,##0.0_-;_-* "-"??_-;_-@_-</c:formatCode>
                <c:ptCount val="4"/>
                <c:pt idx="0">
                  <c:v>5678</c:v>
                </c:pt>
                <c:pt idx="1">
                  <c:v>531</c:v>
                </c:pt>
                <c:pt idx="2">
                  <c:v>450</c:v>
                </c:pt>
                <c:pt idx="3">
                  <c:v>22.4</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sz="105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800" b="1" i="0" baseline="0">
                <a:effectLst/>
              </a:rPr>
              <a:t>July to Oct change in 2016/17 Tariffs for Generic Conventional and Intermittent Power Stations</a:t>
            </a:r>
          </a:p>
        </c:rich>
      </c:tx>
      <c:layout>
        <c:manualLayout>
          <c:xMode val="edge"/>
          <c:yMode val="edge"/>
          <c:x val="0.18259322842797659"/>
          <c:y val="6.48069563823606E-2"/>
        </c:manualLayout>
      </c:layout>
      <c:overlay val="0"/>
    </c:title>
    <c:autoTitleDeleted val="0"/>
    <c:plotArea>
      <c:layout>
        <c:manualLayout>
          <c:layoutTarget val="inner"/>
          <c:xMode val="edge"/>
          <c:yMode val="edge"/>
          <c:x val="0.12252176313665651"/>
          <c:y val="0.23464607000460821"/>
          <c:w val="0.81784389631087884"/>
          <c:h val="0.57085712568371705"/>
        </c:manualLayout>
      </c:layout>
      <c:barChart>
        <c:barDir val="col"/>
        <c:grouping val="clustered"/>
        <c:varyColors val="0"/>
        <c:ser>
          <c:idx val="2"/>
          <c:order val="1"/>
          <c:tx>
            <c:strRef>
              <c:f>'T12 &amp; Fig 2'!$C$4</c:f>
              <c:strCache>
                <c:ptCount val="1"/>
                <c:pt idx="0">
                  <c:v>Conventional 70%</c:v>
                </c:pt>
              </c:strCache>
            </c:strRef>
          </c:tx>
          <c:spPr>
            <a:solidFill>
              <a:schemeClr val="accent1"/>
            </a:solidFill>
          </c:spPr>
          <c:invertIfNegative val="0"/>
          <c:cat>
            <c:numRef>
              <c:f>'T12 &amp; Fig 2'!$A$6:$A$32</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'T12 &amp; Fig 2'!$E$6:$E$32</c:f>
              <c:numCache>
                <c:formatCode>#,##0.00_ ;\-#,##0.00\ </c:formatCode>
                <c:ptCount val="27"/>
                <c:pt idx="0">
                  <c:v>1.9336300528364543</c:v>
                </c:pt>
                <c:pt idx="1">
                  <c:v>1.9837493568402103</c:v>
                </c:pt>
                <c:pt idx="2">
                  <c:v>1.9584239001045489</c:v>
                </c:pt>
                <c:pt idx="3">
                  <c:v>2.1597193062702384</c:v>
                </c:pt>
                <c:pt idx="4">
                  <c:v>2.3982713154598958</c:v>
                </c:pt>
                <c:pt idx="5">
                  <c:v>3.2092635019345384</c:v>
                </c:pt>
                <c:pt idx="6">
                  <c:v>7.3068113159796297</c:v>
                </c:pt>
                <c:pt idx="7">
                  <c:v>2.7355193686959813</c:v>
                </c:pt>
                <c:pt idx="8">
                  <c:v>1.8223733152389423</c:v>
                </c:pt>
                <c:pt idx="9">
                  <c:v>1.7686122072427635</c:v>
                </c:pt>
                <c:pt idx="10">
                  <c:v>1.6672196188034496</c:v>
                </c:pt>
                <c:pt idx="11">
                  <c:v>1.9018525673563556</c:v>
                </c:pt>
                <c:pt idx="12">
                  <c:v>0.97403595833780443</c:v>
                </c:pt>
                <c:pt idx="13">
                  <c:v>-0.87837813581777535</c:v>
                </c:pt>
                <c:pt idx="14">
                  <c:v>-9.2803517757463538E-2</c:v>
                </c:pt>
                <c:pt idx="15">
                  <c:v>-0.12005125578951859</c:v>
                </c:pt>
                <c:pt idx="16">
                  <c:v>-5.1371010062388756E-3</c:v>
                </c:pt>
                <c:pt idx="17">
                  <c:v>-0.12526009322331921</c:v>
                </c:pt>
                <c:pt idx="18">
                  <c:v>1.8408773532256895E-2</c:v>
                </c:pt>
                <c:pt idx="19">
                  <c:v>0.32584466840953308</c:v>
                </c:pt>
                <c:pt idx="20">
                  <c:v>0.15965921387003945</c:v>
                </c:pt>
                <c:pt idx="21">
                  <c:v>0.26239700907459407</c:v>
                </c:pt>
                <c:pt idx="22">
                  <c:v>-1.4086620032756878</c:v>
                </c:pt>
                <c:pt idx="23">
                  <c:v>7.9991662741296654E-3</c:v>
                </c:pt>
                <c:pt idx="24">
                  <c:v>0.33809089094568923</c:v>
                </c:pt>
                <c:pt idx="25">
                  <c:v>0.24837831369266539</c:v>
                </c:pt>
                <c:pt idx="26">
                  <c:v>0.11634657812327909</c:v>
                </c:pt>
              </c:numCache>
            </c:numRef>
          </c:val>
        </c:ser>
        <c:ser>
          <c:idx val="1"/>
          <c:order val="2"/>
          <c:tx>
            <c:strRef>
              <c:f>'T12 &amp; Fig 2'!$F$4</c:f>
              <c:strCache>
                <c:ptCount val="1"/>
                <c:pt idx="0">
                  <c:v>Intermittent 30%</c:v>
                </c:pt>
              </c:strCache>
            </c:strRef>
          </c:tx>
          <c:spPr>
            <a:solidFill>
              <a:schemeClr val="accent3">
                <a:lumMod val="75000"/>
              </a:schemeClr>
            </a:solidFill>
          </c:spPr>
          <c:invertIfNegative val="0"/>
          <c:val>
            <c:numRef>
              <c:f>'T12 &amp; Fig 2'!$H$6:$H$32</c:f>
              <c:numCache>
                <c:formatCode>#,##0.00_ ;\-#,##0.00\ </c:formatCode>
                <c:ptCount val="27"/>
                <c:pt idx="0">
                  <c:v>0.323480879840778</c:v>
                </c:pt>
                <c:pt idx="1">
                  <c:v>0.36853104852216134</c:v>
                </c:pt>
                <c:pt idx="2">
                  <c:v>0.32352137542282655</c:v>
                </c:pt>
                <c:pt idx="3">
                  <c:v>0.51413363480620689</c:v>
                </c:pt>
                <c:pt idx="4">
                  <c:v>0.54501550597708537</c:v>
                </c:pt>
                <c:pt idx="5">
                  <c:v>0.99309223318605255</c:v>
                </c:pt>
                <c:pt idx="6">
                  <c:v>5.5828023314842099</c:v>
                </c:pt>
                <c:pt idx="7">
                  <c:v>0.7938490791135111</c:v>
                </c:pt>
                <c:pt idx="8">
                  <c:v>0.51532901575869339</c:v>
                </c:pt>
                <c:pt idx="9">
                  <c:v>0.47841711377096008</c:v>
                </c:pt>
                <c:pt idx="10">
                  <c:v>0.95397299134200697</c:v>
                </c:pt>
                <c:pt idx="11">
                  <c:v>0.68845548504882093</c:v>
                </c:pt>
                <c:pt idx="12">
                  <c:v>0.6356096319427581</c:v>
                </c:pt>
                <c:pt idx="13">
                  <c:v>-0.35372648822612751</c:v>
                </c:pt>
                <c:pt idx="14">
                  <c:v>0.23360971879051873</c:v>
                </c:pt>
                <c:pt idx="15">
                  <c:v>8.1287653389773118E-2</c:v>
                </c:pt>
                <c:pt idx="16">
                  <c:v>0.1306605388146917</c:v>
                </c:pt>
                <c:pt idx="17">
                  <c:v>-3.0164653131951935E-2</c:v>
                </c:pt>
                <c:pt idx="18">
                  <c:v>-0.12671953095214783</c:v>
                </c:pt>
                <c:pt idx="19">
                  <c:v>6.7994288860983354E-2</c:v>
                </c:pt>
                <c:pt idx="20">
                  <c:v>9.7506951212653292E-2</c:v>
                </c:pt>
                <c:pt idx="21">
                  <c:v>9.488984120639099E-2</c:v>
                </c:pt>
                <c:pt idx="22">
                  <c:v>-1.1552622625689626</c:v>
                </c:pt>
                <c:pt idx="23">
                  <c:v>8.4133826074335616E-2</c:v>
                </c:pt>
                <c:pt idx="24">
                  <c:v>0.11021238557284263</c:v>
                </c:pt>
                <c:pt idx="25">
                  <c:v>9.3853811010235488E-2</c:v>
                </c:pt>
                <c:pt idx="26">
                  <c:v>-3.8906616865826416E-2</c:v>
                </c:pt>
              </c:numCache>
            </c:numRef>
          </c:val>
        </c:ser>
        <c:dLbls>
          <c:showLegendKey val="0"/>
          <c:showVal val="0"/>
          <c:showCatName val="0"/>
          <c:showSerName val="0"/>
          <c:showPercent val="0"/>
          <c:showBubbleSize val="0"/>
        </c:dLbls>
        <c:gapWidth val="150"/>
        <c:axId val="154137728"/>
        <c:axId val="154139648"/>
      </c:barChart>
      <c:lineChart>
        <c:grouping val="standard"/>
        <c:varyColors val="0"/>
        <c:ser>
          <c:idx val="0"/>
          <c:order val="0"/>
          <c:tx>
            <c:strRef>
              <c:f>'T12 &amp; Fig 2'!$I$4</c:f>
              <c:strCache>
                <c:ptCount val="1"/>
                <c:pt idx="0">
                  <c:v>Change in Residual (£/kW)</c:v>
                </c:pt>
              </c:strCache>
            </c:strRef>
          </c:tx>
          <c:spPr>
            <a:ln>
              <a:solidFill>
                <a:srgbClr val="FF0000"/>
              </a:solidFill>
              <a:prstDash val="sysDash"/>
            </a:ln>
          </c:spPr>
          <c:marker>
            <c:symbol val="none"/>
          </c:marker>
          <c:val>
            <c:numRef>
              <c:f>'T12 &amp; Fig 2'!$I$6:$I$32</c:f>
              <c:numCache>
                <c:formatCode>#,##0.00_ ;\-#,##0.00\ </c:formatCode>
                <c:ptCount val="27"/>
                <c:pt idx="0">
                  <c:v>0.11029433601522654</c:v>
                </c:pt>
                <c:pt idx="1">
                  <c:v>0.11029433601522654</c:v>
                </c:pt>
                <c:pt idx="2">
                  <c:v>0.11029433601522654</c:v>
                </c:pt>
                <c:pt idx="3">
                  <c:v>0.11029433601522654</c:v>
                </c:pt>
                <c:pt idx="4">
                  <c:v>0.11029433601522654</c:v>
                </c:pt>
                <c:pt idx="5">
                  <c:v>0.11029433601522654</c:v>
                </c:pt>
                <c:pt idx="6">
                  <c:v>0.11029433601522654</c:v>
                </c:pt>
                <c:pt idx="7">
                  <c:v>0.11029433601522654</c:v>
                </c:pt>
                <c:pt idx="8">
                  <c:v>0.11029433601522654</c:v>
                </c:pt>
                <c:pt idx="9">
                  <c:v>0.11029433601522654</c:v>
                </c:pt>
                <c:pt idx="10">
                  <c:v>0.11029433601522654</c:v>
                </c:pt>
                <c:pt idx="11">
                  <c:v>0.11029433601522654</c:v>
                </c:pt>
                <c:pt idx="12">
                  <c:v>0.11029433601522654</c:v>
                </c:pt>
                <c:pt idx="13">
                  <c:v>0.11029433601522654</c:v>
                </c:pt>
                <c:pt idx="14">
                  <c:v>0.11029433601522654</c:v>
                </c:pt>
                <c:pt idx="15">
                  <c:v>0.11029433601522654</c:v>
                </c:pt>
                <c:pt idx="16">
                  <c:v>0.11029433601522654</c:v>
                </c:pt>
                <c:pt idx="17">
                  <c:v>0.11029433601522654</c:v>
                </c:pt>
                <c:pt idx="18">
                  <c:v>0.11029433601522654</c:v>
                </c:pt>
                <c:pt idx="19">
                  <c:v>0.11029433601522654</c:v>
                </c:pt>
                <c:pt idx="20">
                  <c:v>0.11029433601522654</c:v>
                </c:pt>
                <c:pt idx="21">
                  <c:v>0.11029433601522654</c:v>
                </c:pt>
                <c:pt idx="22">
                  <c:v>0.11029433601522654</c:v>
                </c:pt>
                <c:pt idx="23">
                  <c:v>0.11029433601522654</c:v>
                </c:pt>
                <c:pt idx="24">
                  <c:v>0.11029433601522654</c:v>
                </c:pt>
                <c:pt idx="25">
                  <c:v>0.11029433601522654</c:v>
                </c:pt>
                <c:pt idx="26">
                  <c:v>0.11029433601522654</c:v>
                </c:pt>
              </c:numCache>
            </c:numRef>
          </c:val>
          <c:smooth val="0"/>
        </c:ser>
        <c:dLbls>
          <c:showLegendKey val="0"/>
          <c:showVal val="0"/>
          <c:showCatName val="0"/>
          <c:showSerName val="0"/>
          <c:showPercent val="0"/>
          <c:showBubbleSize val="0"/>
        </c:dLbls>
        <c:marker val="1"/>
        <c:smooth val="0"/>
        <c:axId val="154137728"/>
        <c:axId val="154139648"/>
      </c:lineChart>
      <c:catAx>
        <c:axId val="154137728"/>
        <c:scaling>
          <c:orientation val="minMax"/>
        </c:scaling>
        <c:delete val="0"/>
        <c:axPos val="b"/>
        <c:title>
          <c:tx>
            <c:rich>
              <a:bodyPr/>
              <a:lstStyle/>
              <a:p>
                <a:pPr>
                  <a:defRPr sz="1200"/>
                </a:pPr>
                <a:r>
                  <a:rPr lang="en-US" sz="1200"/>
                  <a:t>Generation Zone</a:t>
                </a:r>
              </a:p>
            </c:rich>
          </c:tx>
          <c:overlay val="0"/>
        </c:title>
        <c:numFmt formatCode="0_)" sourceLinked="1"/>
        <c:majorTickMark val="out"/>
        <c:minorTickMark val="none"/>
        <c:tickLblPos val="low"/>
        <c:crossAx val="154139648"/>
        <c:crosses val="autoZero"/>
        <c:auto val="1"/>
        <c:lblAlgn val="ctr"/>
        <c:lblOffset val="100"/>
        <c:noMultiLvlLbl val="0"/>
      </c:catAx>
      <c:valAx>
        <c:axId val="154139648"/>
        <c:scaling>
          <c:orientation val="minMax"/>
        </c:scaling>
        <c:delete val="0"/>
        <c:axPos val="l"/>
        <c:majorGridlines/>
        <c:title>
          <c:tx>
            <c:rich>
              <a:bodyPr rot="-5400000" vert="horz"/>
              <a:lstStyle/>
              <a:p>
                <a:pPr>
                  <a:defRPr sz="1200"/>
                </a:pPr>
                <a:r>
                  <a:rPr lang="en-US" sz="1200"/>
                  <a:t>Change </a:t>
                </a:r>
                <a:r>
                  <a:rPr lang="en-US" sz="1200" baseline="0"/>
                  <a:t> in Generation Tariff £</a:t>
                </a:r>
                <a:r>
                  <a:rPr lang="en-US" sz="1200"/>
                  <a:t>/kW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154137728"/>
        <c:crosses val="autoZero"/>
        <c:crossBetween val="between"/>
      </c:valAx>
    </c:plotArea>
    <c:legend>
      <c:legendPos val="b"/>
      <c:layout>
        <c:manualLayout>
          <c:xMode val="edge"/>
          <c:yMode val="edge"/>
          <c:x val="0.18323469283570279"/>
          <c:y val="0.89800785398008454"/>
          <c:w val="0.63353061432859437"/>
          <c:h val="4.6012502254012141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July to Oct Change in HH Demand Tariffs (£/kW)</a:t>
            </a:r>
          </a:p>
        </c:rich>
      </c:tx>
      <c:overlay val="0"/>
    </c:title>
    <c:autoTitleDeleted val="0"/>
    <c:plotArea>
      <c:layout>
        <c:manualLayout>
          <c:layoutTarget val="inner"/>
          <c:xMode val="edge"/>
          <c:yMode val="edge"/>
          <c:x val="0.10975240594925635"/>
          <c:y val="0.20316720704029642"/>
          <c:w val="0.81457923794008502"/>
          <c:h val="0.52606824146981623"/>
        </c:manualLayout>
      </c:layout>
      <c:barChart>
        <c:barDir val="col"/>
        <c:grouping val="clustered"/>
        <c:varyColors val="0"/>
        <c:ser>
          <c:idx val="2"/>
          <c:order val="0"/>
          <c:tx>
            <c:strRef>
              <c:f>'T14 &amp; Fig 3'!$E$3</c:f>
              <c:strCache>
                <c:ptCount val="1"/>
                <c:pt idx="0">
                  <c:v>Change (£/kW)</c:v>
                </c:pt>
              </c:strCache>
            </c:strRef>
          </c:tx>
          <c:spPr>
            <a:solidFill>
              <a:schemeClr val="tx2">
                <a:lumMod val="60000"/>
                <a:lumOff val="40000"/>
              </a:schemeClr>
            </a:solidFill>
          </c:spPr>
          <c:invertIfNegative val="0"/>
          <c:cat>
            <c:numRef>
              <c:f>'T14 &amp; Fig 3'!$A$4:$A$17</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'T14 &amp; Fig 3'!$E$4:$E$17</c:f>
              <c:numCache>
                <c:formatCode>0.00</c:formatCode>
                <c:ptCount val="14"/>
                <c:pt idx="0">
                  <c:v>-5.1420408593738571</c:v>
                </c:pt>
                <c:pt idx="1">
                  <c:v>-5.3229979160471146</c:v>
                </c:pt>
                <c:pt idx="2">
                  <c:v>-4.2979288705956549</c:v>
                </c:pt>
                <c:pt idx="3">
                  <c:v>-3.0499154697971065</c:v>
                </c:pt>
                <c:pt idx="4">
                  <c:v>-2.5593428378061063</c:v>
                </c:pt>
                <c:pt idx="5">
                  <c:v>-2.8716461071565149</c:v>
                </c:pt>
                <c:pt idx="6">
                  <c:v>-3.0848029963729289</c:v>
                </c:pt>
                <c:pt idx="7">
                  <c:v>-3.1475341123209901</c:v>
                </c:pt>
                <c:pt idx="8">
                  <c:v>-3.1614924767970862</c:v>
                </c:pt>
                <c:pt idx="9">
                  <c:v>-3.3963648623179097</c:v>
                </c:pt>
                <c:pt idx="10">
                  <c:v>-3.2762497740713599</c:v>
                </c:pt>
                <c:pt idx="11">
                  <c:v>-3.1324317562452819</c:v>
                </c:pt>
                <c:pt idx="12">
                  <c:v>-3.3355275201484602</c:v>
                </c:pt>
                <c:pt idx="13">
                  <c:v>-3.4336577248794526</c:v>
                </c:pt>
              </c:numCache>
            </c:numRef>
          </c:val>
        </c:ser>
        <c:dLbls>
          <c:showLegendKey val="0"/>
          <c:showVal val="0"/>
          <c:showCatName val="0"/>
          <c:showSerName val="0"/>
          <c:showPercent val="0"/>
          <c:showBubbleSize val="0"/>
        </c:dLbls>
        <c:gapWidth val="150"/>
        <c:axId val="154993792"/>
        <c:axId val="154995712"/>
      </c:barChart>
      <c:lineChart>
        <c:grouping val="standard"/>
        <c:varyColors val="0"/>
        <c:ser>
          <c:idx val="3"/>
          <c:order val="1"/>
          <c:tx>
            <c:strRef>
              <c:f>'T14 &amp; Fig 3'!$F$3</c:f>
              <c:strCache>
                <c:ptCount val="1"/>
                <c:pt idx="0">
                  <c:v>Change in Residual (£/kW)</c:v>
                </c:pt>
              </c:strCache>
            </c:strRef>
          </c:tx>
          <c:spPr>
            <a:ln>
              <a:solidFill>
                <a:srgbClr val="FF0000"/>
              </a:solidFill>
              <a:prstDash val="dash"/>
            </a:ln>
          </c:spPr>
          <c:marker>
            <c:symbol val="none"/>
          </c:marker>
          <c:cat>
            <c:numRef>
              <c:f>'T14 &amp; Fig 3'!$A$4:$A$17</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'T14 &amp; Fig 3'!$F$4:$F$17</c:f>
              <c:numCache>
                <c:formatCode>0.00</c:formatCode>
                <c:ptCount val="14"/>
                <c:pt idx="0">
                  <c:v>-3.3367253204202214</c:v>
                </c:pt>
                <c:pt idx="1">
                  <c:v>-3.3367253204202214</c:v>
                </c:pt>
                <c:pt idx="2">
                  <c:v>-3.3367253204202214</c:v>
                </c:pt>
                <c:pt idx="3">
                  <c:v>-3.3367253204202214</c:v>
                </c:pt>
                <c:pt idx="4">
                  <c:v>-3.3367253204202214</c:v>
                </c:pt>
                <c:pt idx="5">
                  <c:v>-3.3367253204202214</c:v>
                </c:pt>
                <c:pt idx="6">
                  <c:v>-3.3367253204202214</c:v>
                </c:pt>
                <c:pt idx="7">
                  <c:v>-3.3367253204202214</c:v>
                </c:pt>
                <c:pt idx="8">
                  <c:v>-3.3367253204202214</c:v>
                </c:pt>
                <c:pt idx="9">
                  <c:v>-3.3367253204202214</c:v>
                </c:pt>
                <c:pt idx="10">
                  <c:v>-3.3367253204202214</c:v>
                </c:pt>
                <c:pt idx="11">
                  <c:v>-3.3367253204202214</c:v>
                </c:pt>
                <c:pt idx="12">
                  <c:v>-3.3367253204202214</c:v>
                </c:pt>
                <c:pt idx="13">
                  <c:v>-3.3367253204202214</c:v>
                </c:pt>
              </c:numCache>
            </c:numRef>
          </c:val>
          <c:smooth val="0"/>
        </c:ser>
        <c:dLbls>
          <c:showLegendKey val="0"/>
          <c:showVal val="0"/>
          <c:showCatName val="0"/>
          <c:showSerName val="0"/>
          <c:showPercent val="0"/>
          <c:showBubbleSize val="0"/>
        </c:dLbls>
        <c:marker val="1"/>
        <c:smooth val="0"/>
        <c:axId val="154993792"/>
        <c:axId val="154995712"/>
      </c:lineChart>
      <c:catAx>
        <c:axId val="154993792"/>
        <c:scaling>
          <c:orientation val="minMax"/>
        </c:scaling>
        <c:delete val="0"/>
        <c:axPos val="b"/>
        <c:title>
          <c:tx>
            <c:rich>
              <a:bodyPr/>
              <a:lstStyle/>
              <a:p>
                <a:pPr>
                  <a:defRPr sz="1200"/>
                </a:pPr>
                <a:r>
                  <a:rPr lang="en-US" sz="1200"/>
                  <a:t>Demand Zone</a:t>
                </a:r>
              </a:p>
            </c:rich>
          </c:tx>
          <c:overlay val="0"/>
        </c:title>
        <c:numFmt formatCode="0_)" sourceLinked="1"/>
        <c:majorTickMark val="out"/>
        <c:minorTickMark val="none"/>
        <c:tickLblPos val="low"/>
        <c:crossAx val="154995712"/>
        <c:crosses val="autoZero"/>
        <c:auto val="1"/>
        <c:lblAlgn val="ctr"/>
        <c:lblOffset val="100"/>
        <c:noMultiLvlLbl val="0"/>
      </c:catAx>
      <c:valAx>
        <c:axId val="154995712"/>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154993792"/>
        <c:crosses val="autoZero"/>
        <c:crossBetween val="between"/>
      </c:valAx>
      <c:spPr>
        <a:noFill/>
      </c:spPr>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July to Oct Change in NHH Demand Tariffs (p/kWh)</a:t>
            </a:r>
          </a:p>
        </c:rich>
      </c:tx>
      <c:overlay val="0"/>
    </c:title>
    <c:autoTitleDeleted val="0"/>
    <c:plotArea>
      <c:layout>
        <c:manualLayout>
          <c:layoutTarget val="inner"/>
          <c:xMode val="edge"/>
          <c:yMode val="edge"/>
          <c:x val="0.11408566970878144"/>
          <c:y val="0.21911948850632665"/>
          <c:w val="0.82359470473745455"/>
          <c:h val="0.6078991002398425"/>
        </c:manualLayout>
      </c:layout>
      <c:barChart>
        <c:barDir val="col"/>
        <c:grouping val="clustered"/>
        <c:varyColors val="0"/>
        <c:ser>
          <c:idx val="1"/>
          <c:order val="0"/>
          <c:tx>
            <c:strRef>
              <c:f>'T15 &amp; Fig 4'!$E$3</c:f>
              <c:strCache>
                <c:ptCount val="1"/>
                <c:pt idx="0">
                  <c:v>Change (p/kWh)</c:v>
                </c:pt>
              </c:strCache>
            </c:strRef>
          </c:tx>
          <c:spPr>
            <a:solidFill>
              <a:schemeClr val="accent1"/>
            </a:solidFill>
          </c:spPr>
          <c:invertIfNegative val="0"/>
          <c:val>
            <c:numRef>
              <c:f>'T15 &amp; Fig 4'!$E$4:$E$17</c:f>
              <c:numCache>
                <c:formatCode>0.00</c:formatCode>
                <c:ptCount val="14"/>
                <c:pt idx="0">
                  <c:v>0.28340969141770511</c:v>
                </c:pt>
                <c:pt idx="1">
                  <c:v>-0.56740848276927291</c:v>
                </c:pt>
                <c:pt idx="2">
                  <c:v>-0.10599672483686451</c:v>
                </c:pt>
                <c:pt idx="3">
                  <c:v>0.23680850362962591</c:v>
                </c:pt>
                <c:pt idx="4">
                  <c:v>0.19413783247751581</c:v>
                </c:pt>
                <c:pt idx="5">
                  <c:v>0.49604862039817998</c:v>
                </c:pt>
                <c:pt idx="6">
                  <c:v>-8.8834659970358665E-2</c:v>
                </c:pt>
                <c:pt idx="7">
                  <c:v>0.1244782459247995</c:v>
                </c:pt>
                <c:pt idx="8">
                  <c:v>-9.3656699713872804E-2</c:v>
                </c:pt>
                <c:pt idx="9">
                  <c:v>-3.7522729424264156E-2</c:v>
                </c:pt>
                <c:pt idx="10">
                  <c:v>-0.15519905002374479</c:v>
                </c:pt>
                <c:pt idx="11">
                  <c:v>-0.60058426989397518</c:v>
                </c:pt>
                <c:pt idx="12">
                  <c:v>0.3418209921627442</c:v>
                </c:pt>
                <c:pt idx="13">
                  <c:v>-0.45833960241590255</c:v>
                </c:pt>
              </c:numCache>
            </c:numRef>
          </c:val>
        </c:ser>
        <c:dLbls>
          <c:showLegendKey val="0"/>
          <c:showVal val="0"/>
          <c:showCatName val="0"/>
          <c:showSerName val="0"/>
          <c:showPercent val="0"/>
          <c:showBubbleSize val="0"/>
        </c:dLbls>
        <c:gapWidth val="150"/>
        <c:axId val="155021696"/>
        <c:axId val="155023616"/>
      </c:barChart>
      <c:catAx>
        <c:axId val="155021696"/>
        <c:scaling>
          <c:orientation val="minMax"/>
        </c:scaling>
        <c:delete val="0"/>
        <c:axPos val="b"/>
        <c:title>
          <c:tx>
            <c:rich>
              <a:bodyPr/>
              <a:lstStyle/>
              <a:p>
                <a:pPr>
                  <a:defRPr sz="1200"/>
                </a:pPr>
                <a:r>
                  <a:rPr lang="en-US" sz="1200"/>
                  <a:t>Demand Zone</a:t>
                </a:r>
              </a:p>
            </c:rich>
          </c:tx>
          <c:overlay val="0"/>
        </c:title>
        <c:numFmt formatCode="0_)" sourceLinked="1"/>
        <c:majorTickMark val="out"/>
        <c:minorTickMark val="none"/>
        <c:tickLblPos val="low"/>
        <c:crossAx val="155023616"/>
        <c:crosses val="autoZero"/>
        <c:auto val="1"/>
        <c:lblAlgn val="ctr"/>
        <c:lblOffset val="100"/>
        <c:noMultiLvlLbl val="0"/>
      </c:catAx>
      <c:valAx>
        <c:axId val="155023616"/>
        <c:scaling>
          <c:orientation val="minMax"/>
          <c:max val="1"/>
          <c:min val="-1"/>
        </c:scaling>
        <c:delete val="0"/>
        <c:axPos val="l"/>
        <c:majorGridlines/>
        <c:title>
          <c:tx>
            <c:rich>
              <a:bodyPr rot="-5400000" vert="horz"/>
              <a:lstStyle/>
              <a:p>
                <a:pPr>
                  <a:defRPr sz="1200"/>
                </a:pPr>
                <a:r>
                  <a:rPr lang="en-US" sz="1200"/>
                  <a:t>Tariff (p/kWh)</a:t>
                </a:r>
              </a:p>
            </c:rich>
          </c:tx>
          <c:overlay val="0"/>
        </c:title>
        <c:numFmt formatCode="0.0" sourceLinked="0"/>
        <c:majorTickMark val="out"/>
        <c:minorTickMark val="none"/>
        <c:tickLblPos val="nextTo"/>
        <c:crossAx val="155021696"/>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0</xdr:rowOff>
    </xdr:from>
    <xdr:to>
      <xdr:col>10</xdr:col>
      <xdr:colOff>0</xdr:colOff>
      <xdr:row>17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xdr:row>
      <xdr:rowOff>0</xdr:rowOff>
    </xdr:from>
    <xdr:to>
      <xdr:col>20</xdr:col>
      <xdr:colOff>0</xdr:colOff>
      <xdr:row>26</xdr:row>
      <xdr:rowOff>0</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xdr:row>
      <xdr:rowOff>0</xdr:rowOff>
    </xdr:from>
    <xdr:to>
      <xdr:col>15</xdr:col>
      <xdr:colOff>0</xdr:colOff>
      <xdr:row>17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19049</xdr:colOff>
      <xdr:row>2</xdr:row>
      <xdr:rowOff>28575</xdr:rowOff>
    </xdr:from>
    <xdr:to>
      <xdr:col>15</xdr:col>
      <xdr:colOff>0</xdr:colOff>
      <xdr:row>16</xdr:row>
      <xdr:rowOff>200024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2"/>
  <sheetViews>
    <sheetView zoomScale="85" zoomScaleNormal="85" workbookViewId="0">
      <pane xSplit="1" ySplit="2" topLeftCell="B3" activePane="bottomRight" state="frozen"/>
      <selection pane="topRight" activeCell="B1" sqref="B1"/>
      <selection pane="bottomLeft" activeCell="A4" sqref="A4"/>
      <selection pane="bottomRight" activeCell="A16" sqref="A16"/>
    </sheetView>
  </sheetViews>
  <sheetFormatPr defaultRowHeight="15"/>
  <cols>
    <col min="1" max="1" width="52.5703125" bestFit="1" customWidth="1"/>
  </cols>
  <sheetData>
    <row r="1" spans="1:1" ht="48" customHeight="1">
      <c r="A1" s="398" t="s">
        <v>473</v>
      </c>
    </row>
    <row r="2" spans="1:1">
      <c r="A2" s="399"/>
    </row>
    <row r="3" spans="1:1">
      <c r="A3" s="394" t="s">
        <v>100</v>
      </c>
    </row>
    <row r="4" spans="1:1">
      <c r="A4" s="395"/>
    </row>
    <row r="5" spans="1:1">
      <c r="A5" s="388" t="s">
        <v>101</v>
      </c>
    </row>
    <row r="6" spans="1:1">
      <c r="A6" s="389"/>
    </row>
    <row r="7" spans="1:1">
      <c r="A7" s="330" t="str">
        <f>'T1'!A1</f>
        <v>Table 1 - Generation Wider Tariffs</v>
      </c>
    </row>
    <row r="8" spans="1:1">
      <c r="A8" s="331" t="str">
        <f>'T2'!A1</f>
        <v>Table 2 - Local Substation Tariffs</v>
      </c>
    </row>
    <row r="9" spans="1:1">
      <c r="A9" s="330" t="str">
        <f>'T3'!A1</f>
        <v>Table 3 - Local Circuit Tariffs</v>
      </c>
    </row>
    <row r="10" spans="1:1">
      <c r="A10" s="331" t="str">
        <f>'T4'!A1</f>
        <v>Table 4 - Offshore Local Tariffs</v>
      </c>
    </row>
    <row r="11" spans="1:1">
      <c r="A11" s="330" t="str">
        <f>'T5'!A1</f>
        <v>Table 5 - Demand Tariffs</v>
      </c>
    </row>
    <row r="12" spans="1:1">
      <c r="A12" s="345" t="str">
        <f>'T6'!A1</f>
        <v>Table 6 - Contracted and Modelled TEC</v>
      </c>
    </row>
    <row r="13" spans="1:1">
      <c r="A13" s="330" t="str">
        <f>'T7'!A1</f>
        <v>Table 7 - Allowed Revenues</v>
      </c>
    </row>
    <row r="14" spans="1:1">
      <c r="A14" s="346" t="str">
        <f>'T8'!A1</f>
        <v>Table 8 - Charging Bases</v>
      </c>
    </row>
    <row r="15" spans="1:1">
      <c r="A15" s="330" t="str">
        <f>'T9'!A1</f>
        <v>Table 9 - Interconectors</v>
      </c>
    </row>
    <row r="16" spans="1:1">
      <c r="A16" s="347" t="str">
        <f>'T10'!A1</f>
        <v>Table 10 - Generation and Demand Revenue Proportions</v>
      </c>
    </row>
    <row r="17" spans="1:1">
      <c r="A17" s="394" t="str">
        <f>'T11'!A1</f>
        <v>Table 11 - Residual Calculation</v>
      </c>
    </row>
    <row r="18" spans="1:1">
      <c r="A18" s="395"/>
    </row>
    <row r="19" spans="1:1">
      <c r="A19" s="397"/>
    </row>
    <row r="20" spans="1:1">
      <c r="A20" s="388" t="str">
        <f>'T12 &amp; Fig 2'!A1</f>
        <v>Table 12 - Generation Tariff Changes</v>
      </c>
    </row>
    <row r="21" spans="1:1">
      <c r="A21" s="389"/>
    </row>
    <row r="22" spans="1:1">
      <c r="A22" s="348" t="str">
        <f>'T13'!A1</f>
        <v>Table 13 - Circuits subject to one-off charges</v>
      </c>
    </row>
    <row r="23" spans="1:1">
      <c r="A23" s="394" t="str">
        <f>'T14 &amp; Fig 3'!A1</f>
        <v>Table 14 - Change in HH Demand Tariffs</v>
      </c>
    </row>
    <row r="24" spans="1:1">
      <c r="A24" s="395"/>
    </row>
    <row r="25" spans="1:1">
      <c r="A25" s="392" t="str">
        <f>'T15 &amp; Fig 4'!A1</f>
        <v>Table 15 - NHH Demand Tariff Changes</v>
      </c>
    </row>
    <row r="26" spans="1:1">
      <c r="A26" s="396"/>
    </row>
    <row r="27" spans="1:1">
      <c r="A27" s="350" t="str">
        <f>'T16'!A1</f>
        <v>Table 16 - Impact of change in TNUoS revenue</v>
      </c>
    </row>
    <row r="28" spans="1:1">
      <c r="A28" s="351" t="str">
        <f>'T17'!A1</f>
        <v>Table 17 - Impact of 2% increase in System and HH demand</v>
      </c>
    </row>
    <row r="29" spans="1:1">
      <c r="A29" s="330" t="str">
        <f>'T18'!A1</f>
        <v>Table 18 - National Grid Revenue Forecast</v>
      </c>
    </row>
    <row r="30" spans="1:1">
      <c r="A30" s="347" t="str">
        <f>'T19'!A1</f>
        <v>Table 19 - SP Transmission Revenue Forecast</v>
      </c>
    </row>
    <row r="31" spans="1:1">
      <c r="A31" s="330" t="str">
        <f>'T20'!A1</f>
        <v>Table 20 - SHE Transmission Revenue Forecast</v>
      </c>
    </row>
    <row r="32" spans="1:1">
      <c r="A32" s="347" t="str">
        <f>'T21'!A1</f>
        <v>Table 21 - Offshore Revenues</v>
      </c>
    </row>
    <row r="33" spans="1:1">
      <c r="A33" s="350" t="str">
        <f>'T22'!A1</f>
        <v>Table 22 - Generation TEC Changes</v>
      </c>
    </row>
    <row r="34" spans="1:1">
      <c r="A34" s="392" t="str">
        <f>'T23'!A1</f>
        <v>Table 23 - Demand Profiles</v>
      </c>
    </row>
    <row r="35" spans="1:1">
      <c r="A35" s="393"/>
    </row>
    <row r="36" spans="1:1">
      <c r="A36" s="390" t="str">
        <f>'T24'!A1</f>
        <v>Table 24: Specific Annual Load Factors</v>
      </c>
    </row>
    <row r="37" spans="1:1">
      <c r="A37" s="391"/>
    </row>
    <row r="38" spans="1:1">
      <c r="A38" s="354" t="str">
        <f>'T25'!A1</f>
        <v>Table 25: Generic Annual Load Factors</v>
      </c>
    </row>
    <row r="39" spans="1:1">
      <c r="A39" s="355" t="str">
        <f>'Fig 1'!A1</f>
        <v>Figure 1 - CMP213 Judicial Review Period Reductions</v>
      </c>
    </row>
    <row r="40" spans="1:1" ht="15" customHeight="1">
      <c r="A40" s="349" t="str">
        <f>'T12 &amp; Fig 2'!K1</f>
        <v>Figure 2 - Variation on Generation Zonal Tariffs</v>
      </c>
    </row>
    <row r="41" spans="1:1" ht="15" customHeight="1">
      <c r="A41" s="356" t="str">
        <f>'T14 &amp; Fig 3'!H1</f>
        <v>Figure 3 - HH Demand Tariff Changes</v>
      </c>
    </row>
    <row r="42" spans="1:1" ht="15" customHeight="1">
      <c r="A42" s="349" t="str">
        <f>'T15 &amp; Fig 4'!G1</f>
        <v>Figure 4 - Change in NHH Tariff</v>
      </c>
    </row>
  </sheetData>
  <mergeCells count="9">
    <mergeCell ref="A17:A19"/>
    <mergeCell ref="A1:A2"/>
    <mergeCell ref="A3:A4"/>
    <mergeCell ref="A5:A6"/>
    <mergeCell ref="A20:A21"/>
    <mergeCell ref="A36:A37"/>
    <mergeCell ref="A34:A35"/>
    <mergeCell ref="A23:A24"/>
    <mergeCell ref="A25:A26"/>
  </mergeCells>
  <hyperlinks>
    <hyperlink ref="A3:A4" location="Residuals!A1" display="Residuals"/>
    <hyperlink ref="A5:A6" location="Residuals!A1" display="Averages"/>
    <hyperlink ref="A7" location="'T1'!A1" display="'T1'!A1"/>
    <hyperlink ref="A8" location="'T2'!A1" display="'T2'!A1"/>
    <hyperlink ref="A9" location="'T3'!A1" display="'T3'!A1"/>
    <hyperlink ref="A10" location="'T4'!A1" display="'T4'!A1"/>
    <hyperlink ref="A11" location="'T5'!A1" display="'T5'!A1"/>
    <hyperlink ref="A12" location="'T6'!A1" display="'T6'!A1"/>
    <hyperlink ref="A13" location="'T7'!A1" display="'T7'!A1"/>
    <hyperlink ref="A14" location="'T8'!A1" display="'T8'!A1"/>
    <hyperlink ref="A15" location="'T9'!A1" display="'T9'!A1"/>
    <hyperlink ref="A16" location="'T10'!A1" display="'T10'!A1"/>
    <hyperlink ref="A17:A19" location="'T11'!A1" display="'T11'!A1"/>
    <hyperlink ref="A20:A21" location="'T12 &amp; Fig 2'!A1" display="'T12 &amp; Fig 2'!A1"/>
    <hyperlink ref="A22" location="'T13'!A1" display="'T13'!A1"/>
    <hyperlink ref="A23:A24" location="'T14 &amp; Fig 3'!A1" display="'T14 &amp; Fig 3'!A1"/>
    <hyperlink ref="A25:A26" location="'T15 &amp; Fig 4'!A1" display="'T15 &amp; Fig 4'!A1"/>
    <hyperlink ref="A40" location="'T12 &amp; Fig 2'!A1" display="'T12 &amp; Fig 2'!A1"/>
    <hyperlink ref="A39" location="'Fig 1'!A1" display="'Fig 1'!A1"/>
    <hyperlink ref="A42" location="'T15 &amp; Fig 4'!A1" display="'T15 &amp; Fig 4'!A1"/>
    <hyperlink ref="A27" location="'T16'!A1" display="'T16'!A1"/>
    <hyperlink ref="A28" location="'T17'!A1" display="'T17'!A1"/>
    <hyperlink ref="A29" location="'T18'!A1" display="'T18'!A1"/>
    <hyperlink ref="A30" location="'T19'!A1" display="'T19'!A1"/>
    <hyperlink ref="A31" location="'T20'!A1" display="'T20'!A1"/>
    <hyperlink ref="A32" location="'T21'!A1" display="'T21'!A1"/>
    <hyperlink ref="A33" location="'T22'!A1" display="'T22'!A1"/>
    <hyperlink ref="A34:A35" location="'T23'!A1" display="'T23'!A1"/>
    <hyperlink ref="A36" location="'T24'!A1" display="'T24'!A1"/>
    <hyperlink ref="A38" location="'T25'!A1" display="'T25'!A1"/>
    <hyperlink ref="A41" location="'T14 &amp; Fig 3'!A1" display="'T14 &amp; Fig 3'!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5"/>
  <cols>
    <col min="1" max="1" width="30.85546875" bestFit="1" customWidth="1"/>
  </cols>
  <sheetData>
    <row r="1" spans="1:6">
      <c r="A1" s="1" t="s">
        <v>151</v>
      </c>
    </row>
    <row r="2" spans="1:6">
      <c r="A2" s="21"/>
      <c r="B2" s="21"/>
      <c r="C2" s="21"/>
      <c r="D2" s="21"/>
      <c r="E2" s="21"/>
    </row>
    <row r="3" spans="1:6" ht="38.25">
      <c r="A3" s="406" t="s">
        <v>88</v>
      </c>
      <c r="B3" s="55" t="s">
        <v>89</v>
      </c>
      <c r="C3" s="408" t="s">
        <v>192</v>
      </c>
      <c r="D3" s="408"/>
      <c r="E3" s="408"/>
      <c r="F3" s="409"/>
    </row>
    <row r="4" spans="1:6" ht="39">
      <c r="A4" s="407"/>
      <c r="B4" s="109" t="s">
        <v>104</v>
      </c>
      <c r="C4" s="110" t="s">
        <v>109</v>
      </c>
      <c r="D4" s="185" t="s">
        <v>148</v>
      </c>
      <c r="E4" s="185" t="s">
        <v>193</v>
      </c>
      <c r="F4" s="205" t="s">
        <v>290</v>
      </c>
    </row>
    <row r="5" spans="1:6">
      <c r="A5" s="81" t="s">
        <v>90</v>
      </c>
      <c r="B5" s="82"/>
      <c r="C5" s="83"/>
      <c r="D5" s="83"/>
      <c r="E5" s="83"/>
      <c r="F5" s="206"/>
    </row>
    <row r="6" spans="1:6">
      <c r="A6" s="84" t="s">
        <v>91</v>
      </c>
      <c r="B6" s="85">
        <v>1780.6535646768998</v>
      </c>
      <c r="C6" s="86">
        <v>1953.7604258292843</v>
      </c>
      <c r="D6" s="86">
        <v>1936.9506342828049</v>
      </c>
      <c r="E6" s="86">
        <v>1938.8147384962429</v>
      </c>
      <c r="F6" s="207">
        <v>1848.9006946016129</v>
      </c>
    </row>
    <row r="7" spans="1:6">
      <c r="A7" s="84" t="s">
        <v>92</v>
      </c>
      <c r="B7" s="85">
        <v>44.955204119999998</v>
      </c>
      <c r="C7" s="86">
        <v>48.288275289298603</v>
      </c>
      <c r="D7" s="86">
        <v>44.955204119999998</v>
      </c>
      <c r="E7" s="86">
        <v>44.955204119999998</v>
      </c>
      <c r="F7" s="207">
        <v>45.64805729896603</v>
      </c>
    </row>
    <row r="8" spans="1:6">
      <c r="A8" s="20" t="s">
        <v>93</v>
      </c>
      <c r="B8" s="111">
        <f>B6-B7</f>
        <v>1735.6983605568998</v>
      </c>
      <c r="C8" s="112">
        <f>C6-C7</f>
        <v>1905.4721505399857</v>
      </c>
      <c r="D8" s="190">
        <f>D6-D7</f>
        <v>1891.995430162805</v>
      </c>
      <c r="E8" s="190">
        <f>E6-E7</f>
        <v>1893.8595343762429</v>
      </c>
      <c r="F8" s="208">
        <f>F6-F7</f>
        <v>1803.2526373026469</v>
      </c>
    </row>
    <row r="9" spans="1:6">
      <c r="A9" s="87"/>
      <c r="B9" s="88"/>
      <c r="C9" s="89"/>
      <c r="D9" s="191"/>
      <c r="E9" s="191"/>
      <c r="F9" s="209"/>
    </row>
    <row r="10" spans="1:6">
      <c r="A10" s="90" t="s">
        <v>94</v>
      </c>
      <c r="B10" s="88"/>
      <c r="C10" s="89"/>
      <c r="D10" s="191"/>
      <c r="E10" s="191"/>
      <c r="F10" s="209"/>
    </row>
    <row r="11" spans="1:6">
      <c r="A11" s="84" t="s">
        <v>91</v>
      </c>
      <c r="B11" s="85">
        <v>306.4100000000002</v>
      </c>
      <c r="C11" s="86">
        <v>320.9904821866225</v>
      </c>
      <c r="D11" s="86">
        <v>303.13415680510991</v>
      </c>
      <c r="E11" s="86">
        <v>302.34974175310651</v>
      </c>
      <c r="F11" s="207">
        <v>300.74199999999996</v>
      </c>
    </row>
    <row r="12" spans="1:6">
      <c r="A12" s="84" t="s">
        <v>92</v>
      </c>
      <c r="B12" s="85">
        <v>10.745443267875203</v>
      </c>
      <c r="C12" s="86">
        <v>10.486774629236379</v>
      </c>
      <c r="D12" s="86">
        <v>8.9236943495972767</v>
      </c>
      <c r="E12" s="86">
        <v>8.9006026589706657</v>
      </c>
      <c r="F12" s="207">
        <v>12.4</v>
      </c>
    </row>
    <row r="13" spans="1:6">
      <c r="A13" s="20" t="s">
        <v>93</v>
      </c>
      <c r="B13" s="111">
        <v>295.66455673212499</v>
      </c>
      <c r="C13" s="112">
        <v>310.50370755738612</v>
      </c>
      <c r="D13" s="190">
        <v>294.21046245551264</v>
      </c>
      <c r="E13" s="190">
        <f>E11-E12</f>
        <v>293.44913909413583</v>
      </c>
      <c r="F13" s="208">
        <f>F11-F12</f>
        <v>288.34199999999998</v>
      </c>
    </row>
    <row r="14" spans="1:6">
      <c r="A14" s="87"/>
      <c r="B14" s="88"/>
      <c r="C14" s="89"/>
      <c r="D14" s="191"/>
      <c r="E14" s="191"/>
      <c r="F14" s="209"/>
    </row>
    <row r="15" spans="1:6">
      <c r="A15" s="90" t="s">
        <v>95</v>
      </c>
      <c r="B15" s="88"/>
      <c r="C15" s="89"/>
      <c r="D15" s="191"/>
      <c r="E15" s="191"/>
      <c r="F15" s="209"/>
    </row>
    <row r="16" spans="1:6">
      <c r="A16" s="84" t="s">
        <v>91</v>
      </c>
      <c r="B16" s="85">
        <v>341.67982277211905</v>
      </c>
      <c r="C16" s="86">
        <v>343.0413076142334</v>
      </c>
      <c r="D16" s="86">
        <v>333.61289659801014</v>
      </c>
      <c r="E16" s="86">
        <v>328.97540990257153</v>
      </c>
      <c r="F16" s="207">
        <v>309.04543844871063</v>
      </c>
    </row>
    <row r="17" spans="1:6">
      <c r="A17" s="84" t="s">
        <v>92</v>
      </c>
      <c r="B17" s="85">
        <v>3.4725205989060441</v>
      </c>
      <c r="C17" s="86">
        <v>3.5649603299854107</v>
      </c>
      <c r="D17" s="86">
        <v>3.5132189673319116</v>
      </c>
      <c r="E17" s="86">
        <v>3.5041278709407813</v>
      </c>
      <c r="F17" s="207">
        <v>3.4956264117210765</v>
      </c>
    </row>
    <row r="18" spans="1:6">
      <c r="A18" s="20" t="s">
        <v>93</v>
      </c>
      <c r="B18" s="111">
        <v>338.20730217321301</v>
      </c>
      <c r="C18" s="112">
        <v>339.47634728424799</v>
      </c>
      <c r="D18" s="112">
        <v>330.09967763067823</v>
      </c>
      <c r="E18" s="112">
        <f>E16-E17</f>
        <v>325.47128203163072</v>
      </c>
      <c r="F18" s="210">
        <f>F16-F17</f>
        <v>305.54981203698958</v>
      </c>
    </row>
    <row r="19" spans="1:6">
      <c r="A19" s="87"/>
      <c r="B19" s="88"/>
      <c r="C19" s="89"/>
      <c r="D19" s="191"/>
      <c r="E19" s="191"/>
      <c r="F19" s="209"/>
    </row>
    <row r="20" spans="1:6">
      <c r="A20" s="91" t="s">
        <v>96</v>
      </c>
      <c r="B20" s="92">
        <v>248.35699921993759</v>
      </c>
      <c r="C20" s="93">
        <v>269.08470435494382</v>
      </c>
      <c r="D20" s="93">
        <v>265.58435505723759</v>
      </c>
      <c r="E20" s="93">
        <v>259.33031199343702</v>
      </c>
      <c r="F20" s="211">
        <v>262.47327573905591</v>
      </c>
    </row>
    <row r="21" spans="1:6">
      <c r="A21" s="91" t="s">
        <v>97</v>
      </c>
      <c r="B21" s="92">
        <v>18.760655919999998</v>
      </c>
      <c r="C21" s="93">
        <v>48.443896982562954</v>
      </c>
      <c r="D21" s="93">
        <v>40.5</v>
      </c>
      <c r="E21" s="93">
        <v>40.5</v>
      </c>
      <c r="F21" s="211">
        <v>40.5</v>
      </c>
    </row>
    <row r="22" spans="1:6">
      <c r="A22" s="56" t="s">
        <v>98</v>
      </c>
      <c r="B22" s="113">
        <v>2636.6878746021753</v>
      </c>
      <c r="C22" s="114">
        <v>2872.9808067191261</v>
      </c>
      <c r="D22" s="192">
        <v>2822.3899253062336</v>
      </c>
      <c r="E22" s="192">
        <f>E8+E13+E18+E20+E21</f>
        <v>2812.6102674954468</v>
      </c>
      <c r="F22" s="212">
        <f>F8+F13+F18+F20+F21</f>
        <v>2700.1177250786923</v>
      </c>
    </row>
  </sheetData>
  <mergeCells count="2">
    <mergeCell ref="A3:A4"/>
    <mergeCell ref="C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115" zoomScaleNormal="115" workbookViewId="0"/>
  </sheetViews>
  <sheetFormatPr defaultRowHeight="15"/>
  <cols>
    <col min="1" max="1" width="28.28515625" bestFit="1" customWidth="1"/>
  </cols>
  <sheetData>
    <row r="1" spans="1:3" ht="15" customHeight="1">
      <c r="A1" s="1" t="s">
        <v>152</v>
      </c>
      <c r="C1" s="66"/>
    </row>
    <row r="2" spans="1:3">
      <c r="C2" s="12"/>
    </row>
    <row r="3" spans="1:3">
      <c r="A3" s="128" t="s">
        <v>75</v>
      </c>
      <c r="B3" s="129" t="s">
        <v>42</v>
      </c>
      <c r="C3" s="128" t="s">
        <v>105</v>
      </c>
    </row>
    <row r="4" spans="1:3">
      <c r="A4" s="130" t="s">
        <v>128</v>
      </c>
      <c r="B4" s="127">
        <v>71.5</v>
      </c>
      <c r="C4" s="303">
        <v>63.97016</v>
      </c>
    </row>
    <row r="5" spans="1:3">
      <c r="A5" s="130" t="s">
        <v>129</v>
      </c>
      <c r="B5" s="127">
        <v>52.4</v>
      </c>
      <c r="C5" s="303">
        <v>50.672371816564599</v>
      </c>
    </row>
    <row r="6" spans="1:3">
      <c r="A6" s="130" t="s">
        <v>130</v>
      </c>
      <c r="B6" s="127">
        <v>15</v>
      </c>
      <c r="C6" s="304">
        <v>14.172264108638092</v>
      </c>
    </row>
    <row r="7" spans="1:3">
      <c r="A7" s="130" t="s">
        <v>103</v>
      </c>
      <c r="B7" s="127">
        <v>27.4</v>
      </c>
      <c r="C7" s="303">
        <v>25.749181979901095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115" zoomScaleNormal="115" workbookViewId="0"/>
  </sheetViews>
  <sheetFormatPr defaultRowHeight="15"/>
  <cols>
    <col min="1" max="1" width="22.140625" bestFit="1" customWidth="1"/>
    <col min="2" max="2" width="18" bestFit="1" customWidth="1"/>
    <col min="3" max="3" width="16.28515625" bestFit="1" customWidth="1"/>
    <col min="4" max="4" width="11.140625" bestFit="1" customWidth="1"/>
    <col min="5" max="5" width="15.5703125" customWidth="1"/>
    <col min="6" max="6" width="17.85546875" customWidth="1"/>
    <col min="7" max="7" width="14" bestFit="1" customWidth="1"/>
  </cols>
  <sheetData>
    <row r="1" spans="1:7">
      <c r="A1" s="1" t="s">
        <v>153</v>
      </c>
      <c r="B1" s="1"/>
      <c r="C1" s="1"/>
    </row>
    <row r="2" spans="1:7" ht="15.75" thickBot="1"/>
    <row r="3" spans="1:7" ht="51.75" thickBot="1">
      <c r="A3" s="132" t="s">
        <v>74</v>
      </c>
      <c r="B3" s="131" t="s">
        <v>123</v>
      </c>
      <c r="C3" s="119" t="s">
        <v>126</v>
      </c>
      <c r="D3" s="119" t="s">
        <v>127</v>
      </c>
      <c r="E3" s="131" t="s">
        <v>145</v>
      </c>
      <c r="F3" s="131" t="s">
        <v>146</v>
      </c>
      <c r="G3" s="131" t="s">
        <v>124</v>
      </c>
    </row>
    <row r="4" spans="1:7">
      <c r="A4" s="313" t="s">
        <v>112</v>
      </c>
      <c r="B4" s="314" t="s">
        <v>111</v>
      </c>
      <c r="C4" s="313" t="s">
        <v>113</v>
      </c>
      <c r="D4" s="313">
        <v>24</v>
      </c>
      <c r="E4" s="313">
        <v>0</v>
      </c>
      <c r="F4" s="313">
        <v>2000</v>
      </c>
      <c r="G4" s="315">
        <v>0</v>
      </c>
    </row>
    <row r="5" spans="1:7">
      <c r="A5" s="308" t="s">
        <v>125</v>
      </c>
      <c r="B5" s="311" t="s">
        <v>111</v>
      </c>
      <c r="C5" s="308" t="s">
        <v>113</v>
      </c>
      <c r="D5" s="308">
        <v>24</v>
      </c>
      <c r="E5" s="308">
        <v>0</v>
      </c>
      <c r="F5" s="308">
        <v>1000</v>
      </c>
      <c r="G5" s="312">
        <v>0</v>
      </c>
    </row>
    <row r="6" spans="1:7">
      <c r="A6" s="308" t="s">
        <v>115</v>
      </c>
      <c r="B6" s="311" t="s">
        <v>114</v>
      </c>
      <c r="C6" s="308" t="s">
        <v>116</v>
      </c>
      <c r="D6" s="308">
        <v>24</v>
      </c>
      <c r="E6" s="308">
        <v>0</v>
      </c>
      <c r="F6" s="308">
        <v>1200</v>
      </c>
      <c r="G6" s="312">
        <v>0</v>
      </c>
    </row>
    <row r="7" spans="1:7">
      <c r="A7" s="308" t="s">
        <v>119</v>
      </c>
      <c r="B7" s="309" t="s">
        <v>117</v>
      </c>
      <c r="C7" s="310" t="s">
        <v>118</v>
      </c>
      <c r="D7" s="310">
        <v>16</v>
      </c>
      <c r="E7" s="310">
        <v>0</v>
      </c>
      <c r="F7" s="310">
        <v>505</v>
      </c>
      <c r="G7" s="310">
        <v>0</v>
      </c>
    </row>
    <row r="8" spans="1:7" ht="15.75" thickBot="1">
      <c r="A8" s="305" t="s">
        <v>122</v>
      </c>
      <c r="B8" s="306" t="s">
        <v>120</v>
      </c>
      <c r="C8" s="305" t="s">
        <v>121</v>
      </c>
      <c r="D8" s="305">
        <v>10</v>
      </c>
      <c r="E8" s="305">
        <v>0</v>
      </c>
      <c r="F8" s="305">
        <v>295</v>
      </c>
      <c r="G8" s="307">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abSelected="1" zoomScale="115" zoomScaleNormal="115" workbookViewId="0">
      <selection activeCell="F9" sqref="F9"/>
    </sheetView>
  </sheetViews>
  <sheetFormatPr defaultRowHeight="15"/>
  <cols>
    <col min="1" max="1" width="6.140625" bestFit="1" customWidth="1"/>
    <col min="2" max="2" width="34.85546875" bestFit="1" customWidth="1"/>
    <col min="3" max="4" width="7.5703125" bestFit="1" customWidth="1"/>
  </cols>
  <sheetData>
    <row r="1" spans="1:4">
      <c r="A1" s="401" t="s">
        <v>155</v>
      </c>
      <c r="B1" s="401"/>
      <c r="C1" s="401"/>
      <c r="D1" s="401"/>
    </row>
    <row r="3" spans="1:4">
      <c r="A3" s="96"/>
      <c r="B3" s="96"/>
      <c r="C3" s="97" t="s">
        <v>42</v>
      </c>
      <c r="D3" s="97" t="s">
        <v>105</v>
      </c>
    </row>
    <row r="4" spans="1:4">
      <c r="A4" s="187" t="s">
        <v>197</v>
      </c>
      <c r="B4" s="98" t="s">
        <v>157</v>
      </c>
      <c r="C4" s="187">
        <v>2.5</v>
      </c>
      <c r="D4" s="298">
        <v>2.5</v>
      </c>
    </row>
    <row r="5" spans="1:4">
      <c r="A5" s="98" t="s">
        <v>198</v>
      </c>
      <c r="B5" s="98" t="s">
        <v>199</v>
      </c>
      <c r="C5" s="299">
        <v>6.4000000000000057E-2</v>
      </c>
      <c r="D5" s="299">
        <v>8.2065337927145876E-2</v>
      </c>
    </row>
    <row r="6" spans="1:4">
      <c r="A6" s="98" t="s">
        <v>201</v>
      </c>
      <c r="B6" s="98" t="s">
        <v>160</v>
      </c>
      <c r="C6" s="98">
        <v>1.22</v>
      </c>
      <c r="D6" s="98">
        <v>1.36</v>
      </c>
    </row>
    <row r="7" spans="1:4">
      <c r="A7" s="98" t="s">
        <v>202</v>
      </c>
      <c r="B7" s="98" t="s">
        <v>158</v>
      </c>
      <c r="C7" s="99">
        <f>'T7'!B22</f>
        <v>2636.6878746021753</v>
      </c>
      <c r="D7" s="99">
        <f>'T7'!F22</f>
        <v>2700.1177250786923</v>
      </c>
    </row>
    <row r="8" spans="1:4">
      <c r="A8" s="98" t="s">
        <v>203</v>
      </c>
      <c r="B8" s="98" t="s">
        <v>200</v>
      </c>
      <c r="C8" s="98">
        <v>319.60000000000002</v>
      </c>
      <c r="D8" s="181">
        <v>268.69725000000011</v>
      </c>
    </row>
    <row r="9" spans="1:4">
      <c r="A9" s="98" t="s">
        <v>76</v>
      </c>
      <c r="B9" s="98" t="s">
        <v>164</v>
      </c>
      <c r="C9" s="100">
        <f>ROUND(C8*C4*(1-C5)/(C7*C6),3)</f>
        <v>0.23200000000000001</v>
      </c>
      <c r="D9" s="100">
        <f>D8*D4*(1-D5)/(D7*D6)</f>
        <v>0.16791650707744701</v>
      </c>
    </row>
    <row r="10" spans="1:4">
      <c r="A10" s="98" t="s">
        <v>77</v>
      </c>
      <c r="B10" s="98" t="s">
        <v>165</v>
      </c>
      <c r="C10" s="100">
        <f>1-C9</f>
        <v>0.76800000000000002</v>
      </c>
      <c r="D10" s="100">
        <f>1-D9</f>
        <v>0.83208349292255301</v>
      </c>
    </row>
    <row r="11" spans="1:4">
      <c r="A11" s="98" t="s">
        <v>161</v>
      </c>
      <c r="B11" s="98" t="s">
        <v>166</v>
      </c>
      <c r="C11" s="118">
        <f>C9*C7</f>
        <v>611.71158690770471</v>
      </c>
      <c r="D11" s="118">
        <f>D8*D4*(1-D5)/D6</f>
        <v>453.39433709311641</v>
      </c>
    </row>
    <row r="12" spans="1:4">
      <c r="A12" s="98" t="s">
        <v>163</v>
      </c>
      <c r="B12" s="98" t="s">
        <v>162</v>
      </c>
      <c r="C12" s="101">
        <f>C7*C10</f>
        <v>2024.9762876944706</v>
      </c>
      <c r="D12" s="101">
        <f>+D7-D11</f>
        <v>2246.7233879855758</v>
      </c>
    </row>
  </sheetData>
  <mergeCells count="1">
    <mergeCell ref="A1:D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31"/>
  <sheetViews>
    <sheetView zoomScaleNormal="100" workbookViewId="0">
      <selection sqref="A1:D1"/>
    </sheetView>
  </sheetViews>
  <sheetFormatPr defaultRowHeight="15"/>
  <cols>
    <col min="1" max="1" width="12" bestFit="1" customWidth="1"/>
    <col min="2" max="2" width="60.7109375" customWidth="1"/>
    <col min="3" max="3" width="11.85546875" customWidth="1"/>
    <col min="4" max="5" width="12.28515625" customWidth="1"/>
    <col min="6" max="6" width="28.42578125" bestFit="1" customWidth="1"/>
    <col min="7" max="9" width="15.7109375" customWidth="1"/>
    <col min="11" max="11" width="23.140625" bestFit="1" customWidth="1"/>
    <col min="12" max="12" width="18.28515625" bestFit="1" customWidth="1"/>
    <col min="13" max="13" width="16.28515625" bestFit="1" customWidth="1"/>
    <col min="14" max="14" width="11.42578125" bestFit="1" customWidth="1"/>
    <col min="15" max="15" width="17.28515625" customWidth="1"/>
    <col min="16" max="17" width="16.7109375" bestFit="1" customWidth="1"/>
  </cols>
  <sheetData>
    <row r="1" spans="1:10">
      <c r="A1" s="401" t="s">
        <v>154</v>
      </c>
      <c r="B1" s="401"/>
      <c r="C1" s="401"/>
      <c r="D1" s="401"/>
      <c r="E1" s="80"/>
    </row>
    <row r="2" spans="1:10" ht="15.75" thickBot="1"/>
    <row r="3" spans="1:10" ht="15.75" thickBot="1">
      <c r="A3" s="57"/>
      <c r="B3" s="58"/>
      <c r="C3" s="59" t="s">
        <v>42</v>
      </c>
      <c r="D3" s="60" t="s">
        <v>105</v>
      </c>
      <c r="E3" s="108"/>
    </row>
    <row r="4" spans="1:10">
      <c r="A4" s="61" t="s">
        <v>179</v>
      </c>
      <c r="B4" s="16" t="s">
        <v>167</v>
      </c>
      <c r="C4" s="120">
        <f>((C8*C6)-C9-C11-C12-C13)/C14</f>
        <v>4.8074967977331431</v>
      </c>
      <c r="D4" s="124">
        <f>((D8*D6)-D9-D11-D12-D13)/D14</f>
        <v>0.32282310621058707</v>
      </c>
      <c r="E4" s="102"/>
      <c r="F4" s="3"/>
      <c r="G4" s="3"/>
      <c r="H4" s="3"/>
      <c r="I4" s="3"/>
      <c r="J4" s="3"/>
    </row>
    <row r="5" spans="1:10">
      <c r="A5" s="14" t="s">
        <v>180</v>
      </c>
      <c r="B5" s="17" t="s">
        <v>168</v>
      </c>
      <c r="C5" s="121">
        <f>((C8*C7)-C10)/C15</f>
        <v>35.634955475797639</v>
      </c>
      <c r="D5" s="125">
        <f>((D8*D7)-D10)/D15</f>
        <v>44.429794782521874</v>
      </c>
      <c r="E5" s="102"/>
      <c r="F5" s="3"/>
      <c r="G5" s="3"/>
      <c r="H5" s="3"/>
      <c r="I5" s="3"/>
      <c r="J5" s="3"/>
    </row>
    <row r="6" spans="1:10">
      <c r="A6" s="14" t="s">
        <v>76</v>
      </c>
      <c r="B6" s="17" t="s">
        <v>169</v>
      </c>
      <c r="C6" s="188">
        <f>'T10'!C9</f>
        <v>0.23200000000000001</v>
      </c>
      <c r="D6" s="189">
        <f>'T10'!D9</f>
        <v>0.16791650707744701</v>
      </c>
      <c r="E6" s="103"/>
      <c r="F6" s="3"/>
      <c r="G6" s="3"/>
      <c r="H6" s="3"/>
      <c r="I6" s="3"/>
      <c r="J6" s="3"/>
    </row>
    <row r="7" spans="1:10">
      <c r="A7" s="14" t="s">
        <v>77</v>
      </c>
      <c r="B7" s="17" t="s">
        <v>170</v>
      </c>
      <c r="C7" s="188">
        <f>'T10'!C10</f>
        <v>0.76800000000000002</v>
      </c>
      <c r="D7" s="189">
        <f>'T10'!D10</f>
        <v>0.83208349292255301</v>
      </c>
      <c r="E7" s="103"/>
      <c r="F7" s="3"/>
      <c r="G7" s="3"/>
      <c r="H7" s="3"/>
      <c r="I7" s="3"/>
      <c r="J7" s="3"/>
    </row>
    <row r="8" spans="1:10">
      <c r="A8" s="14" t="s">
        <v>159</v>
      </c>
      <c r="B8" s="17" t="s">
        <v>171</v>
      </c>
      <c r="C8" s="122">
        <f>'T7'!B22</f>
        <v>2636.6878746021753</v>
      </c>
      <c r="D8" s="126">
        <f>'T7'!F22</f>
        <v>2700.1177250786923</v>
      </c>
      <c r="E8" s="104"/>
      <c r="F8" s="3"/>
      <c r="G8" s="3"/>
      <c r="H8" s="3"/>
      <c r="I8" s="3"/>
      <c r="J8" s="3"/>
    </row>
    <row r="9" spans="1:10" ht="15" customHeight="1">
      <c r="A9" s="14" t="s">
        <v>181</v>
      </c>
      <c r="B9" s="19" t="s">
        <v>172</v>
      </c>
      <c r="C9" s="123">
        <v>47.639937522060478</v>
      </c>
      <c r="D9" s="300">
        <v>199.19276315448082</v>
      </c>
      <c r="E9" s="105"/>
      <c r="F9" s="3"/>
      <c r="G9" s="3"/>
      <c r="H9" s="3"/>
      <c r="I9" s="3"/>
      <c r="J9" s="3"/>
    </row>
    <row r="10" spans="1:10">
      <c r="A10" s="14" t="s">
        <v>182</v>
      </c>
      <c r="B10" s="19" t="s">
        <v>173</v>
      </c>
      <c r="C10" s="123">
        <v>157.70462076267438</v>
      </c>
      <c r="D10" s="300">
        <v>-4.6396929680339341</v>
      </c>
      <c r="E10" s="105"/>
      <c r="F10" s="3"/>
      <c r="G10" s="3"/>
      <c r="H10" s="3"/>
      <c r="I10" s="3"/>
      <c r="J10" s="3"/>
    </row>
    <row r="11" spans="1:10">
      <c r="A11" s="14" t="s">
        <v>183</v>
      </c>
      <c r="B11" s="17" t="s">
        <v>174</v>
      </c>
      <c r="C11" s="123">
        <v>186.5809622579695</v>
      </c>
      <c r="D11" s="300">
        <v>201.73560322069724</v>
      </c>
      <c r="E11" s="105"/>
      <c r="F11" s="3"/>
      <c r="G11" s="3"/>
      <c r="H11" s="3"/>
      <c r="I11" s="3"/>
      <c r="J11" s="3"/>
    </row>
    <row r="12" spans="1:10">
      <c r="A12" s="14" t="s">
        <v>184</v>
      </c>
      <c r="B12" s="17" t="s">
        <v>175</v>
      </c>
      <c r="C12" s="123">
        <v>20.129805764589992</v>
      </c>
      <c r="D12" s="300">
        <v>16.540581340959999</v>
      </c>
      <c r="E12" s="105"/>
      <c r="F12" s="3"/>
      <c r="G12" s="3"/>
      <c r="H12" s="3"/>
      <c r="I12" s="3"/>
      <c r="J12" s="3"/>
    </row>
    <row r="13" spans="1:10">
      <c r="A13" s="14" t="s">
        <v>185</v>
      </c>
      <c r="B13" s="17" t="s">
        <v>176</v>
      </c>
      <c r="C13" s="123">
        <v>13.797401385235636</v>
      </c>
      <c r="D13" s="300">
        <v>15.274343620990036</v>
      </c>
      <c r="E13" s="105"/>
      <c r="F13" s="3"/>
      <c r="G13" s="3"/>
      <c r="H13" s="3"/>
      <c r="I13" s="3"/>
      <c r="J13" s="3"/>
    </row>
    <row r="14" spans="1:10">
      <c r="A14" s="14" t="s">
        <v>186</v>
      </c>
      <c r="B14" s="17" t="s">
        <v>177</v>
      </c>
      <c r="C14" s="123">
        <v>71.464110000000005</v>
      </c>
      <c r="D14" s="301">
        <v>63.97016</v>
      </c>
      <c r="E14" s="106"/>
      <c r="F14" s="3"/>
      <c r="G14" s="3"/>
      <c r="H14" s="3"/>
      <c r="I14" s="3"/>
      <c r="J14" s="3"/>
    </row>
    <row r="15" spans="1:10" ht="15.75" thickBot="1">
      <c r="A15" s="15" t="s">
        <v>187</v>
      </c>
      <c r="B15" s="18" t="s">
        <v>178</v>
      </c>
      <c r="C15" s="133">
        <v>52.4</v>
      </c>
      <c r="D15" s="302">
        <v>50.672371816564599</v>
      </c>
      <c r="E15" s="106"/>
      <c r="F15" s="3"/>
      <c r="G15" s="3"/>
      <c r="H15" s="3"/>
      <c r="I15" s="3"/>
      <c r="J15" s="3"/>
    </row>
    <row r="16" spans="1:10">
      <c r="A16" s="62"/>
      <c r="B16" s="63"/>
      <c r="C16" s="64"/>
      <c r="D16" s="64"/>
      <c r="E16" s="64"/>
    </row>
    <row r="20" ht="15" customHeight="1"/>
    <row r="21" ht="15" customHeight="1"/>
    <row r="22" ht="15" customHeight="1"/>
    <row r="31" ht="16.5" customHeight="1"/>
  </sheetData>
  <mergeCells count="1">
    <mergeCell ref="A1:D1"/>
  </mergeCells>
  <pageMargins left="0.7" right="0.7" top="0.75" bottom="0.75" header="0.3" footer="0.3"/>
  <pageSetup paperSize="9" scale="1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115" zoomScaleNormal="115" workbookViewId="0">
      <selection sqref="A1:I1"/>
    </sheetView>
  </sheetViews>
  <sheetFormatPr defaultRowHeight="15"/>
  <cols>
    <col min="1" max="1" width="5.42578125" bestFit="1" customWidth="1"/>
    <col min="2" max="2" width="28.5703125" bestFit="1" customWidth="1"/>
    <col min="3" max="3" width="11.85546875" bestFit="1" customWidth="1"/>
    <col min="4" max="4" width="11.7109375" customWidth="1"/>
    <col min="5" max="5" width="8" bestFit="1" customWidth="1"/>
    <col min="6" max="6" width="11.85546875" bestFit="1" customWidth="1"/>
    <col min="7" max="7" width="11.140625" bestFit="1" customWidth="1"/>
    <col min="8" max="8" width="8" bestFit="1" customWidth="1"/>
    <col min="9" max="9" width="13.5703125" customWidth="1"/>
  </cols>
  <sheetData>
    <row r="1" spans="1:11">
      <c r="A1" s="401" t="s">
        <v>472</v>
      </c>
      <c r="B1" s="401"/>
      <c r="C1" s="401"/>
      <c r="D1" s="401"/>
      <c r="E1" s="401"/>
      <c r="F1" s="401"/>
      <c r="G1" s="401"/>
      <c r="H1" s="401"/>
      <c r="I1" s="401"/>
      <c r="K1" s="1" t="s">
        <v>410</v>
      </c>
    </row>
    <row r="2" spans="1:11" ht="15.75" thickBot="1">
      <c r="D2" s="67"/>
      <c r="E2" s="67"/>
    </row>
    <row r="3" spans="1:11" ht="15.75" thickBot="1">
      <c r="A3" s="415" t="s">
        <v>45</v>
      </c>
      <c r="B3" s="416"/>
      <c r="C3" s="416"/>
      <c r="D3" s="416"/>
      <c r="E3" s="416"/>
      <c r="F3" s="416"/>
      <c r="G3" s="416"/>
      <c r="H3" s="416"/>
      <c r="I3" s="417"/>
    </row>
    <row r="4" spans="1:11" ht="15.75" thickBot="1">
      <c r="A4" s="161"/>
      <c r="B4" s="135"/>
      <c r="C4" s="412" t="s">
        <v>139</v>
      </c>
      <c r="D4" s="413"/>
      <c r="E4" s="414"/>
      <c r="F4" s="410" t="s">
        <v>140</v>
      </c>
      <c r="G4" s="411"/>
      <c r="H4" s="411"/>
      <c r="I4" s="418" t="s">
        <v>147</v>
      </c>
      <c r="K4" s="1"/>
    </row>
    <row r="5" spans="1:11" ht="39" thickBot="1">
      <c r="A5" s="24" t="s">
        <v>0</v>
      </c>
      <c r="B5" s="147" t="s">
        <v>1</v>
      </c>
      <c r="C5" s="28" t="s">
        <v>195</v>
      </c>
      <c r="D5" s="28" t="s">
        <v>291</v>
      </c>
      <c r="E5" s="25" t="s">
        <v>142</v>
      </c>
      <c r="F5" s="28" t="s">
        <v>195</v>
      </c>
      <c r="G5" s="28" t="s">
        <v>291</v>
      </c>
      <c r="H5" s="177" t="s">
        <v>142</v>
      </c>
      <c r="I5" s="419"/>
    </row>
    <row r="6" spans="1:11">
      <c r="A6" s="45">
        <v>1</v>
      </c>
      <c r="B6" s="148" t="s">
        <v>2</v>
      </c>
      <c r="C6" s="149">
        <v>11.329495391895678</v>
      </c>
      <c r="D6" s="150">
        <v>13.263125444732133</v>
      </c>
      <c r="E6" s="151">
        <f t="shared" ref="E6:E32" si="0">D6-C6</f>
        <v>1.9336300528364543</v>
      </c>
      <c r="F6" s="152">
        <v>9.9468021942747864</v>
      </c>
      <c r="G6" s="150">
        <v>10.270283074115564</v>
      </c>
      <c r="H6" s="174">
        <f t="shared" ref="H6:H32" si="1">G6-F6</f>
        <v>0.323480879840778</v>
      </c>
      <c r="I6" s="162">
        <f>Residuals!$D$2</f>
        <v>0.11029433601522654</v>
      </c>
      <c r="J6" s="3"/>
    </row>
    <row r="7" spans="1:11">
      <c r="A7" s="46">
        <v>2</v>
      </c>
      <c r="B7" s="47" t="s">
        <v>3</v>
      </c>
      <c r="C7" s="153">
        <v>8.0592592894446575</v>
      </c>
      <c r="D7" s="154">
        <v>10.043008646284868</v>
      </c>
      <c r="E7" s="155">
        <f t="shared" si="0"/>
        <v>1.9837493568402103</v>
      </c>
      <c r="F7" s="156">
        <v>8.084549352855106</v>
      </c>
      <c r="G7" s="154">
        <v>8.4530804013772673</v>
      </c>
      <c r="H7" s="175">
        <f t="shared" si="1"/>
        <v>0.36853104852216134</v>
      </c>
      <c r="I7" s="163">
        <f>Residuals!$D$2</f>
        <v>0.11029433601522654</v>
      </c>
      <c r="J7" s="3"/>
    </row>
    <row r="8" spans="1:11">
      <c r="A8" s="46">
        <v>3</v>
      </c>
      <c r="B8" s="47" t="s">
        <v>4</v>
      </c>
      <c r="C8" s="153">
        <v>9.6554423485187435</v>
      </c>
      <c r="D8" s="154">
        <v>11.613866248623292</v>
      </c>
      <c r="E8" s="155">
        <f t="shared" si="0"/>
        <v>1.9584239001045489</v>
      </c>
      <c r="F8" s="156">
        <v>9.3019691922296897</v>
      </c>
      <c r="G8" s="154">
        <v>9.6254905676525162</v>
      </c>
      <c r="H8" s="175">
        <f t="shared" si="1"/>
        <v>0.32352137542282655</v>
      </c>
      <c r="I8" s="163">
        <f>Residuals!$D$2</f>
        <v>0.11029433601522654</v>
      </c>
      <c r="J8" s="3"/>
    </row>
    <row r="9" spans="1:11">
      <c r="A9" s="46">
        <v>4</v>
      </c>
      <c r="B9" s="47" t="s">
        <v>5</v>
      </c>
      <c r="C9" s="153">
        <v>6.9213164015091575</v>
      </c>
      <c r="D9" s="154">
        <v>9.0810357077793959</v>
      </c>
      <c r="E9" s="155">
        <f t="shared" si="0"/>
        <v>2.1597193062702384</v>
      </c>
      <c r="F9" s="156">
        <v>10.539751717045002</v>
      </c>
      <c r="G9" s="154">
        <v>11.053885351851209</v>
      </c>
      <c r="H9" s="175">
        <f t="shared" si="1"/>
        <v>0.51413363480620689</v>
      </c>
      <c r="I9" s="163">
        <f>Residuals!$D$2</f>
        <v>0.11029433601522654</v>
      </c>
      <c r="J9" s="3"/>
    </row>
    <row r="10" spans="1:11">
      <c r="A10" s="46">
        <v>5</v>
      </c>
      <c r="B10" s="47" t="s">
        <v>6</v>
      </c>
      <c r="C10" s="153">
        <v>8.3329803421179403</v>
      </c>
      <c r="D10" s="154">
        <v>10.731251657577836</v>
      </c>
      <c r="E10" s="155">
        <f t="shared" si="0"/>
        <v>2.3982713154598958</v>
      </c>
      <c r="F10" s="156">
        <v>8.6105458372434089</v>
      </c>
      <c r="G10" s="154">
        <v>9.1555613432204943</v>
      </c>
      <c r="H10" s="175">
        <f t="shared" si="1"/>
        <v>0.54501550597708537</v>
      </c>
      <c r="I10" s="163">
        <f>Residuals!$D$2</f>
        <v>0.11029433601522654</v>
      </c>
      <c r="J10" s="3"/>
    </row>
    <row r="11" spans="1:11">
      <c r="A11" s="46">
        <v>6</v>
      </c>
      <c r="B11" s="47" t="s">
        <v>7</v>
      </c>
      <c r="C11" s="153">
        <v>10.555154585222995</v>
      </c>
      <c r="D11" s="154">
        <v>13.764418087157534</v>
      </c>
      <c r="E11" s="155">
        <f t="shared" si="0"/>
        <v>3.2092635019345384</v>
      </c>
      <c r="F11" s="156">
        <v>8.450453607066132</v>
      </c>
      <c r="G11" s="154">
        <v>9.4435458402521846</v>
      </c>
      <c r="H11" s="175">
        <f t="shared" si="1"/>
        <v>0.99309223318605255</v>
      </c>
      <c r="I11" s="163">
        <f>Residuals!$D$2</f>
        <v>0.11029433601522654</v>
      </c>
      <c r="J11" s="3"/>
    </row>
    <row r="12" spans="1:11">
      <c r="A12" s="46">
        <v>7</v>
      </c>
      <c r="B12" s="47" t="s">
        <v>8</v>
      </c>
      <c r="C12" s="153">
        <v>12.356873407819048</v>
      </c>
      <c r="D12" s="154">
        <v>19.663684723798678</v>
      </c>
      <c r="E12" s="155">
        <f t="shared" si="0"/>
        <v>7.3068113159796297</v>
      </c>
      <c r="F12" s="156">
        <v>12.001764272328764</v>
      </c>
      <c r="G12" s="154">
        <v>17.584566603812974</v>
      </c>
      <c r="H12" s="175">
        <f t="shared" si="1"/>
        <v>5.5828023314842099</v>
      </c>
      <c r="I12" s="163">
        <f>Residuals!$D$2</f>
        <v>0.11029433601522654</v>
      </c>
      <c r="J12" s="3"/>
    </row>
    <row r="13" spans="1:11">
      <c r="A13" s="46">
        <v>8</v>
      </c>
      <c r="B13" s="47" t="s">
        <v>9</v>
      </c>
      <c r="C13" s="153">
        <v>7.4006413539634961</v>
      </c>
      <c r="D13" s="154">
        <v>10.136160722659477</v>
      </c>
      <c r="E13" s="155">
        <f t="shared" si="0"/>
        <v>2.7355193686959813</v>
      </c>
      <c r="F13" s="156">
        <v>6.6233098111266058</v>
      </c>
      <c r="G13" s="154">
        <v>7.4171588902401169</v>
      </c>
      <c r="H13" s="175">
        <f t="shared" si="1"/>
        <v>0.7938490791135111</v>
      </c>
      <c r="I13" s="163">
        <f>Residuals!$D$2</f>
        <v>0.11029433601522654</v>
      </c>
      <c r="J13" s="3"/>
    </row>
    <row r="14" spans="1:11">
      <c r="A14" s="46">
        <v>9</v>
      </c>
      <c r="B14" s="47" t="s">
        <v>10</v>
      </c>
      <c r="C14" s="153">
        <v>3.5421018447589745</v>
      </c>
      <c r="D14" s="154">
        <v>5.3644751599979168</v>
      </c>
      <c r="E14" s="155">
        <f t="shared" si="0"/>
        <v>1.8223733152389423</v>
      </c>
      <c r="F14" s="156">
        <v>5.4121184837734191</v>
      </c>
      <c r="G14" s="154">
        <v>5.9274474995321125</v>
      </c>
      <c r="H14" s="175">
        <f t="shared" si="1"/>
        <v>0.51532901575869339</v>
      </c>
      <c r="I14" s="163">
        <f>Residuals!$D$2</f>
        <v>0.11029433601522654</v>
      </c>
      <c r="J14" s="3"/>
    </row>
    <row r="15" spans="1:11">
      <c r="A15" s="46">
        <v>10</v>
      </c>
      <c r="B15" s="47" t="s">
        <v>11</v>
      </c>
      <c r="C15" s="153">
        <v>6.5943817630296886</v>
      </c>
      <c r="D15" s="154">
        <v>8.3629939702724521</v>
      </c>
      <c r="E15" s="155">
        <f t="shared" si="0"/>
        <v>1.7686122072427635</v>
      </c>
      <c r="F15" s="156">
        <v>6.3945613676026474</v>
      </c>
      <c r="G15" s="154">
        <v>6.8729784813736075</v>
      </c>
      <c r="H15" s="175">
        <f t="shared" si="1"/>
        <v>0.47841711377096008</v>
      </c>
      <c r="I15" s="163">
        <f>Residuals!$D$2</f>
        <v>0.11029433601522654</v>
      </c>
      <c r="J15" s="3"/>
    </row>
    <row r="16" spans="1:11">
      <c r="A16" s="46">
        <v>11</v>
      </c>
      <c r="B16" s="47" t="s">
        <v>12</v>
      </c>
      <c r="C16" s="153">
        <v>5.5174078099871915</v>
      </c>
      <c r="D16" s="154">
        <v>7.1846274287906411</v>
      </c>
      <c r="E16" s="155">
        <f t="shared" si="0"/>
        <v>1.6672196188034496</v>
      </c>
      <c r="F16" s="156">
        <v>3.6297868927017891</v>
      </c>
      <c r="G16" s="154">
        <v>4.5837598840437961</v>
      </c>
      <c r="H16" s="175">
        <f t="shared" si="1"/>
        <v>0.95397299134200697</v>
      </c>
      <c r="I16" s="163">
        <f>Residuals!$D$2</f>
        <v>0.11029433601522654</v>
      </c>
      <c r="J16" s="3"/>
    </row>
    <row r="17" spans="1:18">
      <c r="A17" s="46">
        <v>12</v>
      </c>
      <c r="B17" s="47" t="s">
        <v>13</v>
      </c>
      <c r="C17" s="153">
        <v>2.8365559745348197</v>
      </c>
      <c r="D17" s="154">
        <v>4.7384085418911752</v>
      </c>
      <c r="E17" s="155">
        <f t="shared" si="0"/>
        <v>1.9018525673563556</v>
      </c>
      <c r="F17" s="156">
        <v>3.28617244784646</v>
      </c>
      <c r="G17" s="154">
        <v>3.9746279328952809</v>
      </c>
      <c r="H17" s="175">
        <f t="shared" si="1"/>
        <v>0.68845548504882093</v>
      </c>
      <c r="I17" s="163">
        <f>Residuals!$D$2</f>
        <v>0.11029433601522654</v>
      </c>
      <c r="J17" s="3"/>
    </row>
    <row r="18" spans="1:18">
      <c r="A18" s="46">
        <v>13</v>
      </c>
      <c r="B18" s="47" t="s">
        <v>14</v>
      </c>
      <c r="C18" s="153">
        <v>1.7722842183923175</v>
      </c>
      <c r="D18" s="154">
        <v>2.746320176730122</v>
      </c>
      <c r="E18" s="155">
        <f t="shared" si="0"/>
        <v>0.97403595833780443</v>
      </c>
      <c r="F18" s="156">
        <v>0.17116312256171484</v>
      </c>
      <c r="G18" s="154">
        <v>0.80677275450447294</v>
      </c>
      <c r="H18" s="175">
        <f t="shared" si="1"/>
        <v>0.6356096319427581</v>
      </c>
      <c r="I18" s="163">
        <f>Residuals!$D$2</f>
        <v>0.11029433601522654</v>
      </c>
      <c r="J18" s="3"/>
    </row>
    <row r="19" spans="1:18">
      <c r="A19" s="46">
        <v>14</v>
      </c>
      <c r="B19" s="47" t="s">
        <v>15</v>
      </c>
      <c r="C19" s="153">
        <v>5.6336650689431371</v>
      </c>
      <c r="D19" s="154">
        <v>4.7552869331253618</v>
      </c>
      <c r="E19" s="155">
        <f t="shared" si="0"/>
        <v>-0.87837813581777535</v>
      </c>
      <c r="F19" s="156">
        <v>3.0596763012421437</v>
      </c>
      <c r="G19" s="154">
        <v>2.7059498130160162</v>
      </c>
      <c r="H19" s="175">
        <f t="shared" si="1"/>
        <v>-0.35372648822612751</v>
      </c>
      <c r="I19" s="163">
        <f>Residuals!$D$2</f>
        <v>0.11029433601522654</v>
      </c>
      <c r="J19" s="3"/>
    </row>
    <row r="20" spans="1:18">
      <c r="A20" s="46">
        <v>15</v>
      </c>
      <c r="B20" s="47" t="s">
        <v>16</v>
      </c>
      <c r="C20" s="153">
        <v>5.6116778597176031</v>
      </c>
      <c r="D20" s="154">
        <v>5.5188743419601396</v>
      </c>
      <c r="E20" s="155">
        <f t="shared" si="0"/>
        <v>-9.2803517757463538E-2</v>
      </c>
      <c r="F20" s="156">
        <v>0.62483692052873652</v>
      </c>
      <c r="G20" s="154">
        <v>0.85844663931925524</v>
      </c>
      <c r="H20" s="175">
        <f t="shared" si="1"/>
        <v>0.23360971879051873</v>
      </c>
      <c r="I20" s="163">
        <f>Residuals!$D$2</f>
        <v>0.11029433601522654</v>
      </c>
      <c r="J20" s="3"/>
    </row>
    <row r="21" spans="1:18">
      <c r="A21" s="46">
        <v>16</v>
      </c>
      <c r="B21" s="47" t="s">
        <v>17</v>
      </c>
      <c r="C21" s="153">
        <v>4.478330798329317</v>
      </c>
      <c r="D21" s="154">
        <v>4.3582795425397984</v>
      </c>
      <c r="E21" s="155">
        <f t="shared" si="0"/>
        <v>-0.12005125578951859</v>
      </c>
      <c r="F21" s="156">
        <v>0.35993150904997062</v>
      </c>
      <c r="G21" s="154">
        <v>0.44121916243974374</v>
      </c>
      <c r="H21" s="175">
        <f t="shared" si="1"/>
        <v>8.1287653389773118E-2</v>
      </c>
      <c r="I21" s="163">
        <f>Residuals!$D$2</f>
        <v>0.11029433601522654</v>
      </c>
      <c r="J21" s="3"/>
    </row>
    <row r="22" spans="1:18">
      <c r="A22" s="46">
        <v>17</v>
      </c>
      <c r="B22" s="47" t="s">
        <v>18</v>
      </c>
      <c r="C22" s="153">
        <v>2.7672865008380141</v>
      </c>
      <c r="D22" s="154">
        <v>2.7621493998317752</v>
      </c>
      <c r="E22" s="155">
        <f t="shared" si="0"/>
        <v>-5.1371010062388756E-3</v>
      </c>
      <c r="F22" s="156">
        <v>0.33494631236931882</v>
      </c>
      <c r="G22" s="154">
        <v>0.46560685118401052</v>
      </c>
      <c r="H22" s="175">
        <f t="shared" si="1"/>
        <v>0.1306605388146917</v>
      </c>
      <c r="I22" s="163">
        <f>Residuals!$D$2</f>
        <v>0.11029433601522654</v>
      </c>
      <c r="J22" s="3"/>
    </row>
    <row r="23" spans="1:18">
      <c r="A23" s="46">
        <v>18</v>
      </c>
      <c r="B23" s="47" t="s">
        <v>19</v>
      </c>
      <c r="C23" s="153">
        <v>2.1363075161847123</v>
      </c>
      <c r="D23" s="154">
        <v>2.011047422961393</v>
      </c>
      <c r="E23" s="155">
        <f t="shared" si="0"/>
        <v>-0.12526009322331921</v>
      </c>
      <c r="F23" s="156">
        <v>0.43000349445301034</v>
      </c>
      <c r="G23" s="154">
        <v>0.3998388413210584</v>
      </c>
      <c r="H23" s="175">
        <f t="shared" si="1"/>
        <v>-3.0164653131951935E-2</v>
      </c>
      <c r="I23" s="163">
        <f>Residuals!$D$2</f>
        <v>0.11029433601522654</v>
      </c>
      <c r="J23" s="3"/>
    </row>
    <row r="24" spans="1:18">
      <c r="A24" s="46">
        <v>19</v>
      </c>
      <c r="B24" s="47" t="s">
        <v>20</v>
      </c>
      <c r="C24" s="153">
        <v>6.2317160118664914</v>
      </c>
      <c r="D24" s="154">
        <v>6.2501247853987483</v>
      </c>
      <c r="E24" s="155">
        <f t="shared" si="0"/>
        <v>1.8408773532256895E-2</v>
      </c>
      <c r="F24" s="156">
        <v>0.78747054686364537</v>
      </c>
      <c r="G24" s="154">
        <v>0.66075101591149754</v>
      </c>
      <c r="H24" s="175">
        <f t="shared" si="1"/>
        <v>-0.12671953095214783</v>
      </c>
      <c r="I24" s="163">
        <f>Residuals!$D$2</f>
        <v>0.11029433601522654</v>
      </c>
      <c r="J24" s="3"/>
    </row>
    <row r="25" spans="1:18">
      <c r="A25" s="46">
        <v>20</v>
      </c>
      <c r="B25" s="47" t="s">
        <v>21</v>
      </c>
      <c r="C25" s="153">
        <v>7.4349514643191847</v>
      </c>
      <c r="D25" s="154">
        <v>7.7607961327287178</v>
      </c>
      <c r="E25" s="155">
        <f t="shared" si="0"/>
        <v>0.32584466840953308</v>
      </c>
      <c r="F25" s="156">
        <v>-0.5080403177363273</v>
      </c>
      <c r="G25" s="154">
        <v>-0.44004602887534394</v>
      </c>
      <c r="H25" s="175">
        <f t="shared" si="1"/>
        <v>6.7994288860983354E-2</v>
      </c>
      <c r="I25" s="163">
        <f>Residuals!$D$2</f>
        <v>0.11029433601522654</v>
      </c>
      <c r="J25" s="3"/>
    </row>
    <row r="26" spans="1:18">
      <c r="A26" s="46">
        <v>21</v>
      </c>
      <c r="B26" s="47" t="s">
        <v>22</v>
      </c>
      <c r="C26" s="153">
        <v>4.7468546698813743</v>
      </c>
      <c r="D26" s="154">
        <v>4.9065138837514137</v>
      </c>
      <c r="E26" s="155">
        <f t="shared" si="0"/>
        <v>0.15965921387003945</v>
      </c>
      <c r="F26" s="156">
        <v>-0.5284026612990137</v>
      </c>
      <c r="G26" s="154">
        <v>-0.43089571008636041</v>
      </c>
      <c r="H26" s="175">
        <f t="shared" si="1"/>
        <v>9.7506951212653292E-2</v>
      </c>
      <c r="I26" s="163">
        <f>Residuals!$D$2</f>
        <v>0.11029433601522654</v>
      </c>
      <c r="J26" s="3"/>
    </row>
    <row r="27" spans="1:18">
      <c r="A27" s="46">
        <v>22</v>
      </c>
      <c r="B27" s="47" t="s">
        <v>23</v>
      </c>
      <c r="C27" s="153">
        <v>-6.6039013931482371E-2</v>
      </c>
      <c r="D27" s="154">
        <v>0.1963579951431117</v>
      </c>
      <c r="E27" s="155">
        <f t="shared" si="0"/>
        <v>0.26239700907459407</v>
      </c>
      <c r="F27" s="156">
        <v>-4.3988979879956158</v>
      </c>
      <c r="G27" s="154">
        <v>-4.3040081467892248</v>
      </c>
      <c r="H27" s="175">
        <f t="shared" si="1"/>
        <v>9.488984120639099E-2</v>
      </c>
      <c r="I27" s="163">
        <f>Residuals!$D$2</f>
        <v>0.11029433601522654</v>
      </c>
      <c r="J27" s="3"/>
    </row>
    <row r="28" spans="1:18">
      <c r="A28" s="46">
        <v>23</v>
      </c>
      <c r="B28" s="47" t="s">
        <v>24</v>
      </c>
      <c r="C28" s="153">
        <v>-5.3218062329947715</v>
      </c>
      <c r="D28" s="154">
        <v>-6.7304682362704593</v>
      </c>
      <c r="E28" s="155">
        <f t="shared" si="0"/>
        <v>-1.4086620032756878</v>
      </c>
      <c r="F28" s="156">
        <v>-3.93550922139476</v>
      </c>
      <c r="G28" s="154">
        <v>-5.0907714839637226</v>
      </c>
      <c r="H28" s="175">
        <f t="shared" si="1"/>
        <v>-1.1552622625689626</v>
      </c>
      <c r="I28" s="163">
        <f>Residuals!$D$2</f>
        <v>0.11029433601522654</v>
      </c>
      <c r="J28" s="3"/>
    </row>
    <row r="29" spans="1:18">
      <c r="A29" s="46">
        <v>24</v>
      </c>
      <c r="B29" s="47" t="s">
        <v>25</v>
      </c>
      <c r="C29" s="153">
        <v>-1.1428384048177727</v>
      </c>
      <c r="D29" s="154">
        <v>-1.134839238543643</v>
      </c>
      <c r="E29" s="155">
        <f t="shared" si="0"/>
        <v>7.9991662741296654E-3</v>
      </c>
      <c r="F29" s="156">
        <v>1.1517012364473218</v>
      </c>
      <c r="G29" s="154">
        <v>1.2358350625216574</v>
      </c>
      <c r="H29" s="175">
        <f t="shared" si="1"/>
        <v>8.4133826074335616E-2</v>
      </c>
      <c r="I29" s="163">
        <f>Residuals!$D$2</f>
        <v>0.11029433601522654</v>
      </c>
      <c r="J29" s="3"/>
    </row>
    <row r="30" spans="1:18">
      <c r="A30" s="46">
        <v>25</v>
      </c>
      <c r="B30" s="47" t="s">
        <v>26</v>
      </c>
      <c r="C30" s="153">
        <v>-1.8325893060042453</v>
      </c>
      <c r="D30" s="154">
        <v>-1.4944984150585561</v>
      </c>
      <c r="E30" s="155">
        <f t="shared" si="0"/>
        <v>0.33809089094568923</v>
      </c>
      <c r="F30" s="156">
        <v>-0.2037304188960844</v>
      </c>
      <c r="G30" s="154">
        <v>-9.3518033323241767E-2</v>
      </c>
      <c r="H30" s="175">
        <f t="shared" si="1"/>
        <v>0.11021238557284263</v>
      </c>
      <c r="I30" s="163">
        <f>Residuals!$D$2</f>
        <v>0.11029433601522654</v>
      </c>
      <c r="J30" s="3"/>
    </row>
    <row r="31" spans="1:18">
      <c r="A31" s="46">
        <v>26</v>
      </c>
      <c r="B31" s="47" t="s">
        <v>27</v>
      </c>
      <c r="C31" s="153">
        <v>-2.6382795554922627</v>
      </c>
      <c r="D31" s="154">
        <v>-2.3899012417995973</v>
      </c>
      <c r="E31" s="155">
        <f t="shared" si="0"/>
        <v>0.24837831369266539</v>
      </c>
      <c r="F31" s="156">
        <v>-0.52738485632591747</v>
      </c>
      <c r="G31" s="154">
        <v>-0.43353104531568198</v>
      </c>
      <c r="H31" s="175">
        <f t="shared" si="1"/>
        <v>9.3853811010235488E-2</v>
      </c>
      <c r="I31" s="163">
        <f>Residuals!$D$2</f>
        <v>0.11029433601522654</v>
      </c>
      <c r="J31" s="3"/>
      <c r="K31" s="11"/>
      <c r="L31" s="11"/>
      <c r="M31" s="11"/>
      <c r="N31" s="10"/>
      <c r="O31" s="10"/>
      <c r="P31" s="10"/>
      <c r="Q31" s="10"/>
      <c r="R31" s="10"/>
    </row>
    <row r="32" spans="1:18" ht="15.75" thickBot="1">
      <c r="A32" s="48">
        <v>27</v>
      </c>
      <c r="B32" s="49" t="s">
        <v>28</v>
      </c>
      <c r="C32" s="157">
        <v>-2.2820493871376391</v>
      </c>
      <c r="D32" s="158">
        <v>-2.16570280901436</v>
      </c>
      <c r="E32" s="159">
        <f t="shared" si="0"/>
        <v>0.11634657812327909</v>
      </c>
      <c r="F32" s="160">
        <v>-0.92107555745574921</v>
      </c>
      <c r="G32" s="158">
        <v>-0.95998217432157562</v>
      </c>
      <c r="H32" s="176">
        <f t="shared" si="1"/>
        <v>-3.8906616865826416E-2</v>
      </c>
      <c r="I32" s="164">
        <f>Residuals!$D$2</f>
        <v>0.11029433601522654</v>
      </c>
      <c r="J32" s="3"/>
      <c r="K32" s="10"/>
      <c r="L32" s="10"/>
      <c r="M32" s="10"/>
      <c r="N32" s="10"/>
      <c r="O32" s="10"/>
      <c r="P32" s="10"/>
      <c r="Q32" s="10"/>
    </row>
  </sheetData>
  <mergeCells count="5">
    <mergeCell ref="F4:H4"/>
    <mergeCell ref="C4:E4"/>
    <mergeCell ref="A3:I3"/>
    <mergeCell ref="I4:I5"/>
    <mergeCell ref="A1:I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E1"/>
    </sheetView>
  </sheetViews>
  <sheetFormatPr defaultRowHeight="15"/>
  <cols>
    <col min="1" max="1" width="23.7109375" bestFit="1" customWidth="1"/>
    <col min="2" max="2" width="24.5703125" bestFit="1" customWidth="1"/>
    <col min="3" max="3" width="17.42578125" bestFit="1" customWidth="1"/>
    <col min="4" max="4" width="30.140625" bestFit="1" customWidth="1"/>
    <col min="5" max="5" width="18.7109375" bestFit="1" customWidth="1"/>
  </cols>
  <sheetData>
    <row r="1" spans="1:5">
      <c r="A1" s="401" t="s">
        <v>407</v>
      </c>
      <c r="B1" s="401"/>
      <c r="C1" s="401"/>
      <c r="D1" s="401"/>
      <c r="E1" s="401"/>
    </row>
    <row r="2" spans="1:5" ht="15.75" thickBot="1"/>
    <row r="3" spans="1:5" ht="15.75" thickBot="1">
      <c r="A3" s="372" t="s">
        <v>421</v>
      </c>
      <c r="B3" s="372" t="s">
        <v>422</v>
      </c>
      <c r="C3" s="372" t="s">
        <v>423</v>
      </c>
      <c r="D3" s="372" t="s">
        <v>424</v>
      </c>
      <c r="E3" s="373" t="s">
        <v>425</v>
      </c>
    </row>
    <row r="4" spans="1:5">
      <c r="A4" s="374" t="s">
        <v>426</v>
      </c>
      <c r="B4" s="375" t="s">
        <v>427</v>
      </c>
      <c r="C4" s="375" t="s">
        <v>428</v>
      </c>
      <c r="D4" s="375" t="s">
        <v>429</v>
      </c>
      <c r="E4" s="376" t="s">
        <v>430</v>
      </c>
    </row>
    <row r="5" spans="1:5">
      <c r="A5" s="377" t="s">
        <v>431</v>
      </c>
      <c r="B5" s="187" t="s">
        <v>432</v>
      </c>
      <c r="C5" s="187" t="s">
        <v>433</v>
      </c>
      <c r="D5" s="187" t="s">
        <v>434</v>
      </c>
      <c r="E5" s="378" t="s">
        <v>276</v>
      </c>
    </row>
    <row r="6" spans="1:5">
      <c r="A6" s="377" t="s">
        <v>431</v>
      </c>
      <c r="B6" s="187" t="s">
        <v>435</v>
      </c>
      <c r="C6" s="187" t="s">
        <v>436</v>
      </c>
      <c r="D6" s="187" t="s">
        <v>437</v>
      </c>
      <c r="E6" s="378" t="s">
        <v>277</v>
      </c>
    </row>
    <row r="7" spans="1:5">
      <c r="A7" s="377" t="s">
        <v>438</v>
      </c>
      <c r="B7" s="187" t="s">
        <v>439</v>
      </c>
      <c r="C7" s="187" t="s">
        <v>440</v>
      </c>
      <c r="D7" s="187" t="s">
        <v>441</v>
      </c>
      <c r="E7" s="378" t="s">
        <v>442</v>
      </c>
    </row>
    <row r="8" spans="1:5">
      <c r="A8" s="377" t="s">
        <v>438</v>
      </c>
      <c r="B8" s="187" t="s">
        <v>443</v>
      </c>
      <c r="C8" s="187" t="s">
        <v>444</v>
      </c>
      <c r="D8" s="187" t="s">
        <v>445</v>
      </c>
      <c r="E8" s="378" t="s">
        <v>446</v>
      </c>
    </row>
    <row r="9" spans="1:5">
      <c r="A9" s="377" t="s">
        <v>447</v>
      </c>
      <c r="B9" s="187" t="s">
        <v>448</v>
      </c>
      <c r="C9" s="187" t="s">
        <v>449</v>
      </c>
      <c r="D9" s="187" t="s">
        <v>450</v>
      </c>
      <c r="E9" s="378" t="s">
        <v>451</v>
      </c>
    </row>
    <row r="10" spans="1:5">
      <c r="A10" s="377" t="s">
        <v>452</v>
      </c>
      <c r="B10" s="187" t="s">
        <v>453</v>
      </c>
      <c r="C10" s="187" t="s">
        <v>454</v>
      </c>
      <c r="D10" s="187" t="s">
        <v>455</v>
      </c>
      <c r="E10" s="378" t="s">
        <v>456</v>
      </c>
    </row>
    <row r="11" spans="1:5">
      <c r="A11" s="377" t="s">
        <v>457</v>
      </c>
      <c r="B11" s="187" t="s">
        <v>458</v>
      </c>
      <c r="C11" s="187" t="s">
        <v>459</v>
      </c>
      <c r="D11" s="187" t="s">
        <v>460</v>
      </c>
      <c r="E11" s="378" t="s">
        <v>461</v>
      </c>
    </row>
    <row r="12" spans="1:5">
      <c r="A12" s="379" t="s">
        <v>466</v>
      </c>
      <c r="B12" s="380" t="s">
        <v>467</v>
      </c>
      <c r="C12" s="380" t="s">
        <v>468</v>
      </c>
      <c r="D12" s="380" t="s">
        <v>469</v>
      </c>
      <c r="E12" s="381" t="s">
        <v>470</v>
      </c>
    </row>
    <row r="13" spans="1:5" ht="15.75" thickBot="1">
      <c r="A13" s="382" t="s">
        <v>462</v>
      </c>
      <c r="B13" s="383" t="s">
        <v>463</v>
      </c>
      <c r="C13" s="383" t="s">
        <v>464</v>
      </c>
      <c r="D13" s="383" t="s">
        <v>465</v>
      </c>
      <c r="E13" s="384" t="s">
        <v>254</v>
      </c>
    </row>
  </sheetData>
  <mergeCells count="1">
    <mergeCell ref="A1:E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16.85546875" bestFit="1" customWidth="1"/>
    <col min="3" max="3" width="15" customWidth="1"/>
    <col min="4" max="4" width="15" bestFit="1" customWidth="1"/>
    <col min="6" max="6" width="16" customWidth="1"/>
  </cols>
  <sheetData>
    <row r="1" spans="1:8">
      <c r="A1" s="1" t="s">
        <v>408</v>
      </c>
      <c r="H1" s="1" t="s">
        <v>149</v>
      </c>
    </row>
    <row r="2" spans="1:8" ht="15.75" thickBot="1"/>
    <row r="3" spans="1:8" ht="26.25" thickBot="1">
      <c r="A3" s="26" t="s">
        <v>0</v>
      </c>
      <c r="B3" s="27" t="s">
        <v>1</v>
      </c>
      <c r="C3" s="28" t="s">
        <v>195</v>
      </c>
      <c r="D3" s="28" t="s">
        <v>291</v>
      </c>
      <c r="E3" s="28" t="s">
        <v>142</v>
      </c>
      <c r="F3" s="29" t="s">
        <v>147</v>
      </c>
    </row>
    <row r="4" spans="1:8">
      <c r="A4" s="30">
        <v>1</v>
      </c>
      <c r="B4" s="31" t="s">
        <v>29</v>
      </c>
      <c r="C4" s="69">
        <v>44.510558647202657</v>
      </c>
      <c r="D4" s="73">
        <v>39.3685177878288</v>
      </c>
      <c r="E4" s="165">
        <f t="shared" ref="E4:E17" si="0">D4-C4</f>
        <v>-5.1420408593738571</v>
      </c>
      <c r="F4" s="74">
        <f>Residuals!$D$3</f>
        <v>-3.3367253204202214</v>
      </c>
    </row>
    <row r="5" spans="1:8">
      <c r="A5" s="32">
        <v>2</v>
      </c>
      <c r="B5" s="33" t="s">
        <v>30</v>
      </c>
      <c r="C5" s="70">
        <v>43.98925066026073</v>
      </c>
      <c r="D5" s="75">
        <v>38.666252744213615</v>
      </c>
      <c r="E5" s="76">
        <f t="shared" si="0"/>
        <v>-5.3229979160471146</v>
      </c>
      <c r="F5" s="77">
        <f>Residuals!$D$3</f>
        <v>-3.3367253204202214</v>
      </c>
    </row>
    <row r="6" spans="1:8">
      <c r="A6" s="32">
        <v>3</v>
      </c>
      <c r="B6" s="33" t="s">
        <v>31</v>
      </c>
      <c r="C6" s="70">
        <v>45.584416587900343</v>
      </c>
      <c r="D6" s="75">
        <v>41.286487717304688</v>
      </c>
      <c r="E6" s="76">
        <f t="shared" si="0"/>
        <v>-4.2979288705956549</v>
      </c>
      <c r="F6" s="77">
        <f>Residuals!$D$3</f>
        <v>-3.3367253204202214</v>
      </c>
    </row>
    <row r="7" spans="1:8">
      <c r="A7" s="32">
        <v>4</v>
      </c>
      <c r="B7" s="33" t="s">
        <v>32</v>
      </c>
      <c r="C7" s="70">
        <v>44.312500211235879</v>
      </c>
      <c r="D7" s="75">
        <v>41.262584741438772</v>
      </c>
      <c r="E7" s="76">
        <f t="shared" si="0"/>
        <v>-3.0499154697971065</v>
      </c>
      <c r="F7" s="77">
        <f>Residuals!$D$3</f>
        <v>-3.3367253204202214</v>
      </c>
    </row>
    <row r="8" spans="1:8">
      <c r="A8" s="32">
        <v>5</v>
      </c>
      <c r="B8" s="33" t="s">
        <v>33</v>
      </c>
      <c r="C8" s="70">
        <v>43.796500433399423</v>
      </c>
      <c r="D8" s="75">
        <v>41.237157595593317</v>
      </c>
      <c r="E8" s="76">
        <f t="shared" si="0"/>
        <v>-2.5593428378061063</v>
      </c>
      <c r="F8" s="77">
        <f>Residuals!$D$3</f>
        <v>-3.3367253204202214</v>
      </c>
    </row>
    <row r="9" spans="1:8">
      <c r="A9" s="32">
        <v>6</v>
      </c>
      <c r="B9" s="33" t="s">
        <v>34</v>
      </c>
      <c r="C9" s="70">
        <v>43.729592557871882</v>
      </c>
      <c r="D9" s="75">
        <v>40.857946450715367</v>
      </c>
      <c r="E9" s="76">
        <f t="shared" si="0"/>
        <v>-2.8716461071565149</v>
      </c>
      <c r="F9" s="77">
        <f>Residuals!$D$3</f>
        <v>-3.3367253204202214</v>
      </c>
    </row>
    <row r="10" spans="1:8">
      <c r="A10" s="32">
        <v>7</v>
      </c>
      <c r="B10" s="33" t="s">
        <v>35</v>
      </c>
      <c r="C10" s="70">
        <v>46.566120644366897</v>
      </c>
      <c r="D10" s="75">
        <v>43.481317647993968</v>
      </c>
      <c r="E10" s="76">
        <f t="shared" si="0"/>
        <v>-3.0848029963729289</v>
      </c>
      <c r="F10" s="77">
        <f>Residuals!$D$3</f>
        <v>-3.3367253204202214</v>
      </c>
    </row>
    <row r="11" spans="1:8">
      <c r="A11" s="32">
        <v>8</v>
      </c>
      <c r="B11" s="33" t="s">
        <v>36</v>
      </c>
      <c r="C11" s="70">
        <v>47.411356723680179</v>
      </c>
      <c r="D11" s="75">
        <v>44.263822611359188</v>
      </c>
      <c r="E11" s="76">
        <f t="shared" si="0"/>
        <v>-3.1475341123209901</v>
      </c>
      <c r="F11" s="77">
        <f>Residuals!$D$3</f>
        <v>-3.3367253204202214</v>
      </c>
    </row>
    <row r="12" spans="1:8">
      <c r="A12" s="32">
        <v>9</v>
      </c>
      <c r="B12" s="33" t="s">
        <v>37</v>
      </c>
      <c r="C12" s="70">
        <v>48.536300692220436</v>
      </c>
      <c r="D12" s="75">
        <v>45.37480821542335</v>
      </c>
      <c r="E12" s="76">
        <f t="shared" si="0"/>
        <v>-3.1614924767970862</v>
      </c>
      <c r="F12" s="77">
        <f>Residuals!$D$3</f>
        <v>-3.3367253204202214</v>
      </c>
    </row>
    <row r="13" spans="1:8">
      <c r="A13" s="32">
        <v>10</v>
      </c>
      <c r="B13" s="33" t="s">
        <v>22</v>
      </c>
      <c r="C13" s="70">
        <v>44.034533962033819</v>
      </c>
      <c r="D13" s="75">
        <v>40.63816909971591</v>
      </c>
      <c r="E13" s="76">
        <f t="shared" si="0"/>
        <v>-3.3963648623179097</v>
      </c>
      <c r="F13" s="77">
        <f>Residuals!$D$3</f>
        <v>-3.3367253204202214</v>
      </c>
    </row>
    <row r="14" spans="1:8">
      <c r="A14" s="32">
        <v>11</v>
      </c>
      <c r="B14" s="33" t="s">
        <v>38</v>
      </c>
      <c r="C14" s="70">
        <v>51.115316443204691</v>
      </c>
      <c r="D14" s="75">
        <v>47.839066669133331</v>
      </c>
      <c r="E14" s="76">
        <f t="shared" si="0"/>
        <v>-3.2762497740713599</v>
      </c>
      <c r="F14" s="77">
        <f>Residuals!$D$3</f>
        <v>-3.3367253204202214</v>
      </c>
    </row>
    <row r="15" spans="1:8">
      <c r="A15" s="32">
        <v>12</v>
      </c>
      <c r="B15" s="33" t="s">
        <v>39</v>
      </c>
      <c r="C15" s="70">
        <v>53.75232769631387</v>
      </c>
      <c r="D15" s="75">
        <v>50.619895940068588</v>
      </c>
      <c r="E15" s="76">
        <f t="shared" si="0"/>
        <v>-3.1324317562452819</v>
      </c>
      <c r="F15" s="77">
        <f>Residuals!$D$3</f>
        <v>-3.3367253204202214</v>
      </c>
    </row>
    <row r="16" spans="1:8">
      <c r="A16" s="32">
        <v>13</v>
      </c>
      <c r="B16" s="33" t="s">
        <v>40</v>
      </c>
      <c r="C16" s="70">
        <v>51.865964130647491</v>
      </c>
      <c r="D16" s="75">
        <v>48.530436610499031</v>
      </c>
      <c r="E16" s="76">
        <f t="shared" si="0"/>
        <v>-3.3355275201484602</v>
      </c>
      <c r="F16" s="77">
        <f>Residuals!$D$3</f>
        <v>-3.3367253204202214</v>
      </c>
      <c r="H16" s="1" t="s">
        <v>46</v>
      </c>
    </row>
    <row r="17" spans="1:6" ht="15.75" thickBot="1">
      <c r="A17" s="34">
        <v>14</v>
      </c>
      <c r="B17" s="35" t="s">
        <v>41</v>
      </c>
      <c r="C17" s="72">
        <v>50.376350727348679</v>
      </c>
      <c r="D17" s="72">
        <v>46.942693002469227</v>
      </c>
      <c r="E17" s="78">
        <f t="shared" si="0"/>
        <v>-3.4336577248794526</v>
      </c>
      <c r="F17" s="79">
        <f>Residuals!$D$3</f>
        <v>-3.3367253204202214</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20"/>
  <sheetViews>
    <sheetView zoomScaleNormal="100" workbookViewId="0"/>
  </sheetViews>
  <sheetFormatPr defaultRowHeight="15"/>
  <cols>
    <col min="2" max="2" width="22.140625" customWidth="1"/>
    <col min="3" max="3" width="13" customWidth="1"/>
    <col min="4" max="4" width="11.85546875" customWidth="1"/>
    <col min="6" max="6" width="10.28515625" customWidth="1"/>
  </cols>
  <sheetData>
    <row r="1" spans="1:7">
      <c r="A1" s="1" t="s">
        <v>409</v>
      </c>
      <c r="G1" s="1" t="s">
        <v>150</v>
      </c>
    </row>
    <row r="2" spans="1:7" ht="15.75" thickBot="1"/>
    <row r="3" spans="1:7" ht="39" thickBot="1">
      <c r="A3" s="26" t="s">
        <v>0</v>
      </c>
      <c r="B3" s="27" t="s">
        <v>1</v>
      </c>
      <c r="C3" s="28" t="s">
        <v>196</v>
      </c>
      <c r="D3" s="28" t="s">
        <v>292</v>
      </c>
      <c r="E3" s="29" t="s">
        <v>144</v>
      </c>
      <c r="F3" s="13"/>
    </row>
    <row r="4" spans="1:7">
      <c r="A4" s="30">
        <v>1</v>
      </c>
      <c r="B4" s="166" t="s">
        <v>29</v>
      </c>
      <c r="C4" s="69">
        <v>5.6268228262703586</v>
      </c>
      <c r="D4" s="167">
        <v>5.9102325176880637</v>
      </c>
      <c r="E4" s="74">
        <f>D4-C4</f>
        <v>0.28340969141770511</v>
      </c>
    </row>
    <row r="5" spans="1:7">
      <c r="A5" s="168">
        <v>2</v>
      </c>
      <c r="B5" s="169" t="s">
        <v>30</v>
      </c>
      <c r="C5" s="70">
        <v>6.3854138851859057</v>
      </c>
      <c r="D5" s="170">
        <v>5.8180054024166328</v>
      </c>
      <c r="E5" s="77">
        <f t="shared" ref="E5:E17" si="0">D5-C5</f>
        <v>-0.56740848276927291</v>
      </c>
    </row>
    <row r="6" spans="1:7">
      <c r="A6" s="168">
        <v>3</v>
      </c>
      <c r="B6" s="169" t="s">
        <v>31</v>
      </c>
      <c r="C6" s="70">
        <v>6.5237935294191534</v>
      </c>
      <c r="D6" s="170">
        <v>6.4177968045822888</v>
      </c>
      <c r="E6" s="77">
        <f t="shared" si="0"/>
        <v>-0.10599672483686451</v>
      </c>
    </row>
    <row r="7" spans="1:7">
      <c r="A7" s="168">
        <v>4</v>
      </c>
      <c r="B7" s="169" t="s">
        <v>32</v>
      </c>
      <c r="C7" s="70">
        <v>5.6728129135776175</v>
      </c>
      <c r="D7" s="170">
        <v>5.9096214172072434</v>
      </c>
      <c r="E7" s="77">
        <f t="shared" si="0"/>
        <v>0.23680850362962591</v>
      </c>
    </row>
    <row r="8" spans="1:7">
      <c r="A8" s="168">
        <v>5</v>
      </c>
      <c r="B8" s="169" t="s">
        <v>33</v>
      </c>
      <c r="C8" s="70">
        <v>6.2416304677235388</v>
      </c>
      <c r="D8" s="170">
        <v>6.4357683002010546</v>
      </c>
      <c r="E8" s="77">
        <f t="shared" si="0"/>
        <v>0.19413783247751581</v>
      </c>
    </row>
    <row r="9" spans="1:7">
      <c r="A9" s="168">
        <v>6</v>
      </c>
      <c r="B9" s="169" t="s">
        <v>34</v>
      </c>
      <c r="C9" s="70">
        <v>6.0664495127318325</v>
      </c>
      <c r="D9" s="170">
        <v>6.5624981331300125</v>
      </c>
      <c r="E9" s="77">
        <f t="shared" si="0"/>
        <v>0.49604862039817998</v>
      </c>
    </row>
    <row r="10" spans="1:7">
      <c r="A10" s="168">
        <v>7</v>
      </c>
      <c r="B10" s="169" t="s">
        <v>35</v>
      </c>
      <c r="C10" s="70">
        <v>6.2008813264862672</v>
      </c>
      <c r="D10" s="170">
        <v>6.1120466665159086</v>
      </c>
      <c r="E10" s="77">
        <f t="shared" si="0"/>
        <v>-8.8834659970358665E-2</v>
      </c>
    </row>
    <row r="11" spans="1:7">
      <c r="A11" s="168">
        <v>8</v>
      </c>
      <c r="B11" s="169" t="s">
        <v>36</v>
      </c>
      <c r="C11" s="70">
        <v>6.1971508084514459</v>
      </c>
      <c r="D11" s="170">
        <v>6.3216290543762454</v>
      </c>
      <c r="E11" s="77">
        <f t="shared" si="0"/>
        <v>0.1244782459247995</v>
      </c>
    </row>
    <row r="12" spans="1:7">
      <c r="A12" s="168">
        <v>9</v>
      </c>
      <c r="B12" s="169" t="s">
        <v>37</v>
      </c>
      <c r="C12" s="70">
        <v>6.3481298181024526</v>
      </c>
      <c r="D12" s="170">
        <v>6.2544731183885798</v>
      </c>
      <c r="E12" s="77">
        <f t="shared" si="0"/>
        <v>-9.3656699713872804E-2</v>
      </c>
    </row>
    <row r="13" spans="1:7">
      <c r="A13" s="168">
        <v>10</v>
      </c>
      <c r="B13" s="169" t="s">
        <v>22</v>
      </c>
      <c r="C13" s="70">
        <v>6.1298209463173263</v>
      </c>
      <c r="D13" s="170">
        <v>6.0922982168930622</v>
      </c>
      <c r="E13" s="77">
        <f t="shared" si="0"/>
        <v>-3.7522729424264156E-2</v>
      </c>
    </row>
    <row r="14" spans="1:7">
      <c r="A14" s="168">
        <v>11</v>
      </c>
      <c r="B14" s="169" t="s">
        <v>38</v>
      </c>
      <c r="C14" s="70">
        <v>6.5241082225706259</v>
      </c>
      <c r="D14" s="170">
        <v>6.3689091725468812</v>
      </c>
      <c r="E14" s="77">
        <f t="shared" si="0"/>
        <v>-0.15519905002374479</v>
      </c>
    </row>
    <row r="15" spans="1:7">
      <c r="A15" s="168">
        <v>12</v>
      </c>
      <c r="B15" s="169" t="s">
        <v>39</v>
      </c>
      <c r="C15" s="70">
        <v>6.8276678079100845</v>
      </c>
      <c r="D15" s="170">
        <v>6.2270835380161094</v>
      </c>
      <c r="E15" s="77">
        <f t="shared" si="0"/>
        <v>-0.60058426989397518</v>
      </c>
    </row>
    <row r="16" spans="1:7">
      <c r="A16" s="168">
        <v>13</v>
      </c>
      <c r="B16" s="169" t="s">
        <v>40</v>
      </c>
      <c r="C16" s="70">
        <v>6.3118867855618568</v>
      </c>
      <c r="D16" s="170">
        <v>6.653707777724601</v>
      </c>
      <c r="E16" s="77">
        <f t="shared" si="0"/>
        <v>0.3418209921627442</v>
      </c>
    </row>
    <row r="17" spans="1:5" ht="15.75" thickBot="1">
      <c r="A17" s="34">
        <v>14</v>
      </c>
      <c r="B17" s="171" t="s">
        <v>41</v>
      </c>
      <c r="C17" s="71">
        <v>6.612038969011298</v>
      </c>
      <c r="D17" s="172">
        <v>6.1536993665953954</v>
      </c>
      <c r="E17" s="79">
        <f t="shared" si="0"/>
        <v>-0.45833960241590255</v>
      </c>
    </row>
    <row r="19" spans="1:5">
      <c r="E19" s="3"/>
    </row>
    <row r="20" spans="1:5">
      <c r="E20" s="3"/>
    </row>
  </sheetData>
  <pageMargins left="0.7" right="0.7" top="0.75" bottom="0.75" header="0.3" footer="0.3"/>
  <pageSetup paperSize="9" scale="3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zoomScale="115" zoomScaleNormal="115" workbookViewId="0"/>
  </sheetViews>
  <sheetFormatPr defaultRowHeight="15"/>
  <cols>
    <col min="1" max="1" width="42.42578125" bestFit="1" customWidth="1"/>
    <col min="2" max="2" width="5" bestFit="1" customWidth="1"/>
  </cols>
  <sheetData>
    <row r="1" spans="1:2">
      <c r="A1" s="1" t="s">
        <v>411</v>
      </c>
    </row>
    <row r="3" spans="1:2">
      <c r="A3" s="420" t="s">
        <v>188</v>
      </c>
      <c r="B3" s="421"/>
    </row>
    <row r="4" spans="1:2">
      <c r="A4" s="184" t="s">
        <v>191</v>
      </c>
      <c r="B4" s="325">
        <v>0</v>
      </c>
    </row>
    <row r="5" spans="1:2">
      <c r="A5" s="184" t="s">
        <v>189</v>
      </c>
      <c r="B5" s="326">
        <v>0.98673099773187545</v>
      </c>
    </row>
    <row r="6" spans="1:2">
      <c r="A6" s="184" t="s">
        <v>190</v>
      </c>
      <c r="B6" s="326">
        <v>0.13987158009165501</v>
      </c>
    </row>
  </sheetData>
  <mergeCells count="1">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
  <sheetViews>
    <sheetView workbookViewId="0"/>
  </sheetViews>
  <sheetFormatPr defaultRowHeight="15"/>
  <cols>
    <col min="1" max="1" width="34.85546875" bestFit="1" customWidth="1"/>
    <col min="2" max="2" width="11.140625" bestFit="1" customWidth="1"/>
    <col min="3" max="3" width="12.140625" bestFit="1" customWidth="1"/>
    <col min="4" max="4" width="7.5703125" bestFit="1" customWidth="1"/>
  </cols>
  <sheetData>
    <row r="1" spans="1:6" ht="45">
      <c r="A1" s="53" t="s">
        <v>85</v>
      </c>
      <c r="B1" s="54" t="s">
        <v>194</v>
      </c>
      <c r="C1" s="54" t="s">
        <v>289</v>
      </c>
      <c r="D1" s="54" t="s">
        <v>143</v>
      </c>
    </row>
    <row r="2" spans="1:6">
      <c r="A2" s="51" t="s">
        <v>285</v>
      </c>
      <c r="B2" s="95">
        <v>0.21252877019536176</v>
      </c>
      <c r="C2" s="95">
        <v>0.3228231062105883</v>
      </c>
      <c r="D2" s="95">
        <f>C2-B2</f>
        <v>0.11029433601522654</v>
      </c>
      <c r="E2" s="65"/>
    </row>
    <row r="3" spans="1:6">
      <c r="A3" s="51" t="s">
        <v>286</v>
      </c>
      <c r="B3" s="95">
        <v>47.766520102942067</v>
      </c>
      <c r="C3" s="95">
        <v>44.429794782521846</v>
      </c>
      <c r="D3" s="95">
        <f>C3-B3</f>
        <v>-3.3367253204202214</v>
      </c>
      <c r="E3" s="65"/>
      <c r="F3" s="3"/>
    </row>
    <row r="5" spans="1:6" ht="45">
      <c r="A5" s="53" t="s">
        <v>86</v>
      </c>
      <c r="B5" s="54" t="s">
        <v>194</v>
      </c>
      <c r="C5" s="54" t="s">
        <v>289</v>
      </c>
      <c r="D5" s="54" t="s">
        <v>143</v>
      </c>
    </row>
    <row r="6" spans="1:6">
      <c r="A6" s="51" t="s">
        <v>283</v>
      </c>
      <c r="B6" s="52">
        <v>6.7921138001695134</v>
      </c>
      <c r="C6" s="52">
        <v>7.0875911064333188</v>
      </c>
      <c r="D6" s="52">
        <f>C6-B6</f>
        <v>0.29547730626380542</v>
      </c>
      <c r="E6" s="65"/>
      <c r="F6" t="s">
        <v>287</v>
      </c>
    </row>
    <row r="7" spans="1:6">
      <c r="A7" s="51" t="s">
        <v>282</v>
      </c>
      <c r="B7" s="52">
        <v>48.173379225239877</v>
      </c>
      <c r="C7" s="52">
        <v>44.866661843123552</v>
      </c>
      <c r="D7" s="52">
        <f t="shared" ref="D7:D8" si="0">C7-B7</f>
        <v>-3.3067173821163252</v>
      </c>
      <c r="E7" s="65"/>
    </row>
    <row r="8" spans="1:6">
      <c r="A8" s="51" t="s">
        <v>284</v>
      </c>
      <c r="B8" s="52">
        <v>6.2917273807158596</v>
      </c>
      <c r="C8" s="52">
        <v>6.2559704146300819</v>
      </c>
      <c r="D8" s="52">
        <f t="shared" si="0"/>
        <v>-3.5756966085777719E-2</v>
      </c>
      <c r="E8" s="65"/>
    </row>
    <row r="11" spans="1:6">
      <c r="D11" s="200"/>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6"/>
  <sheetViews>
    <sheetView zoomScale="115" zoomScaleNormal="115" workbookViewId="0">
      <selection sqref="A1:D1"/>
    </sheetView>
  </sheetViews>
  <sheetFormatPr defaultRowHeight="15"/>
  <cols>
    <col min="1" max="1" width="19" bestFit="1" customWidth="1"/>
    <col min="2" max="2" width="17.85546875" bestFit="1" customWidth="1"/>
    <col min="3" max="3" width="17.85546875" customWidth="1"/>
    <col min="4" max="4" width="15.7109375" customWidth="1"/>
  </cols>
  <sheetData>
    <row r="1" spans="1:4">
      <c r="A1" s="401" t="s">
        <v>412</v>
      </c>
      <c r="B1" s="401"/>
      <c r="C1" s="401"/>
      <c r="D1" s="401"/>
    </row>
    <row r="3" spans="1:4">
      <c r="A3" s="420" t="s">
        <v>206</v>
      </c>
      <c r="B3" s="421"/>
      <c r="C3" s="420" t="s">
        <v>212</v>
      </c>
      <c r="D3" s="421"/>
    </row>
    <row r="4" spans="1:4">
      <c r="A4" s="187" t="s">
        <v>207</v>
      </c>
      <c r="B4" s="327">
        <v>1013.4474363312927</v>
      </c>
      <c r="C4" s="327"/>
      <c r="D4" s="242"/>
    </row>
    <row r="5" spans="1:4">
      <c r="A5" s="187" t="s">
        <v>208</v>
      </c>
      <c r="B5" s="327">
        <v>283.44528217276184</v>
      </c>
      <c r="C5" s="327" t="s">
        <v>210</v>
      </c>
      <c r="D5" s="328">
        <v>-0.8705379620579734</v>
      </c>
    </row>
    <row r="6" spans="1:4">
      <c r="A6" s="187" t="s">
        <v>209</v>
      </c>
      <c r="B6" s="329">
        <v>0</v>
      </c>
      <c r="C6" s="329" t="s">
        <v>211</v>
      </c>
      <c r="D6" s="328">
        <v>-4.8689999681261753E-4</v>
      </c>
    </row>
  </sheetData>
  <mergeCells count="3">
    <mergeCell ref="A1:D1"/>
    <mergeCell ref="A3:B3"/>
    <mergeCell ref="C3:D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52"/>
  <sheetViews>
    <sheetView zoomScale="65" zoomScaleNormal="65" workbookViewId="0">
      <pane ySplit="2" topLeftCell="A19" activePane="bottomLeft" state="frozen"/>
      <selection activeCell="B4" sqref="B4:J6"/>
      <selection pane="bottomLeft"/>
    </sheetView>
  </sheetViews>
  <sheetFormatPr defaultRowHeight="15"/>
  <cols>
    <col min="1" max="1" width="77.85546875" customWidth="1"/>
    <col min="2" max="2" width="4.28515625" bestFit="1" customWidth="1"/>
    <col min="3" max="3" width="11.85546875" bestFit="1" customWidth="1"/>
    <col min="4" max="6" width="11.140625" bestFit="1" customWidth="1"/>
    <col min="7" max="7" width="71.5703125" bestFit="1" customWidth="1"/>
  </cols>
  <sheetData>
    <row r="1" spans="1:7">
      <c r="A1" s="1" t="s">
        <v>413</v>
      </c>
    </row>
    <row r="2" spans="1:7">
      <c r="A2" s="21"/>
      <c r="B2" s="21"/>
      <c r="C2" s="21"/>
      <c r="D2" s="21"/>
      <c r="E2" s="21"/>
      <c r="F2" s="21"/>
    </row>
    <row r="3" spans="1:7" ht="26.25">
      <c r="A3" s="422" t="s">
        <v>487</v>
      </c>
      <c r="B3" s="423"/>
      <c r="C3" s="424"/>
      <c r="D3" s="425">
        <v>42305</v>
      </c>
      <c r="E3" s="426"/>
      <c r="F3" s="426"/>
      <c r="G3" s="274" t="s">
        <v>488</v>
      </c>
    </row>
    <row r="4" spans="1:7" ht="15.75" customHeight="1">
      <c r="A4" s="285" t="s">
        <v>489</v>
      </c>
      <c r="B4" s="285" t="s">
        <v>488</v>
      </c>
      <c r="C4" s="260" t="s">
        <v>490</v>
      </c>
      <c r="D4" s="359" t="s">
        <v>491</v>
      </c>
      <c r="E4" s="359" t="s">
        <v>492</v>
      </c>
      <c r="F4" s="359" t="s">
        <v>493</v>
      </c>
      <c r="G4" s="427" t="s">
        <v>494</v>
      </c>
    </row>
    <row r="5" spans="1:7" ht="15.75">
      <c r="A5" s="285" t="s">
        <v>495</v>
      </c>
      <c r="B5" s="260" t="s">
        <v>488</v>
      </c>
      <c r="C5" s="260" t="s">
        <v>488</v>
      </c>
      <c r="D5" s="246" t="s">
        <v>496</v>
      </c>
      <c r="E5" s="246" t="s">
        <v>42</v>
      </c>
      <c r="F5" s="246" t="s">
        <v>105</v>
      </c>
      <c r="G5" s="428"/>
    </row>
    <row r="6" spans="1:7" ht="15.75">
      <c r="A6" s="213" t="s">
        <v>497</v>
      </c>
      <c r="B6" s="214" t="s">
        <v>488</v>
      </c>
      <c r="C6" s="215" t="s">
        <v>488</v>
      </c>
      <c r="D6" s="358">
        <v>256.66666666666669</v>
      </c>
      <c r="E6" s="216" t="s">
        <v>488</v>
      </c>
      <c r="F6" s="216" t="s">
        <v>488</v>
      </c>
      <c r="G6" s="115" t="s">
        <v>498</v>
      </c>
    </row>
    <row r="7" spans="1:7" ht="15.75">
      <c r="A7" s="217" t="s">
        <v>499</v>
      </c>
      <c r="B7" s="218" t="s">
        <v>488</v>
      </c>
      <c r="C7" s="219" t="s">
        <v>500</v>
      </c>
      <c r="D7" s="358">
        <v>1.19</v>
      </c>
      <c r="E7" s="221" t="s">
        <v>488</v>
      </c>
      <c r="F7" s="221" t="s">
        <v>488</v>
      </c>
      <c r="G7" s="115" t="s">
        <v>501</v>
      </c>
    </row>
    <row r="8" spans="1:7" ht="15.75">
      <c r="A8" s="213" t="s">
        <v>502</v>
      </c>
      <c r="B8" s="214" t="s">
        <v>488</v>
      </c>
      <c r="C8" s="222" t="s">
        <v>503</v>
      </c>
      <c r="D8" s="223">
        <v>5.0000000000000001E-3</v>
      </c>
      <c r="E8" s="223">
        <v>7.000000000000001E-3</v>
      </c>
      <c r="F8" s="223">
        <v>1.0500000000000001E-2</v>
      </c>
      <c r="G8" s="115" t="s">
        <v>504</v>
      </c>
    </row>
    <row r="9" spans="1:7" ht="15.75">
      <c r="A9" s="217" t="s">
        <v>505</v>
      </c>
      <c r="B9" s="220" t="s">
        <v>506</v>
      </c>
      <c r="C9" s="219" t="s">
        <v>507</v>
      </c>
      <c r="D9" s="224">
        <v>1443.829</v>
      </c>
      <c r="E9" s="224">
        <v>1475.5930000000001</v>
      </c>
      <c r="F9" s="224">
        <v>1571.3869999999999</v>
      </c>
      <c r="G9" s="115" t="s">
        <v>508</v>
      </c>
    </row>
    <row r="10" spans="1:7" ht="15.75">
      <c r="A10" s="217" t="s">
        <v>509</v>
      </c>
      <c r="B10" s="220" t="s">
        <v>510</v>
      </c>
      <c r="C10" s="219" t="s">
        <v>511</v>
      </c>
      <c r="D10" s="225">
        <v>-5.5</v>
      </c>
      <c r="E10" s="225">
        <v>-114.4</v>
      </c>
      <c r="F10" s="225">
        <v>-170</v>
      </c>
      <c r="G10" s="115" t="s">
        <v>512</v>
      </c>
    </row>
    <row r="11" spans="1:7" ht="15.75">
      <c r="A11" s="217" t="s">
        <v>513</v>
      </c>
      <c r="B11" s="218" t="s">
        <v>514</v>
      </c>
      <c r="C11" s="219" t="s">
        <v>515</v>
      </c>
      <c r="D11" s="225">
        <v>-0.52728791368496775</v>
      </c>
      <c r="E11" s="225">
        <v>4.7019113011489599</v>
      </c>
      <c r="F11" s="225">
        <v>-19.921431381693402</v>
      </c>
      <c r="G11" s="115" t="s">
        <v>516</v>
      </c>
    </row>
    <row r="12" spans="1:7" ht="15.75">
      <c r="A12" s="217" t="s">
        <v>517</v>
      </c>
      <c r="B12" s="218" t="s">
        <v>488</v>
      </c>
      <c r="C12" s="219" t="s">
        <v>518</v>
      </c>
      <c r="D12" s="226">
        <v>3.1E-2</v>
      </c>
      <c r="E12" s="226">
        <v>2.5000000000000001E-2</v>
      </c>
      <c r="F12" s="226">
        <v>0.01</v>
      </c>
      <c r="G12" s="115" t="s">
        <v>519</v>
      </c>
    </row>
    <row r="13" spans="1:7" ht="15.75">
      <c r="A13" s="217" t="s">
        <v>520</v>
      </c>
      <c r="B13" s="218" t="s">
        <v>488</v>
      </c>
      <c r="C13" s="219" t="s">
        <v>521</v>
      </c>
      <c r="D13" s="226">
        <v>3.1E-2</v>
      </c>
      <c r="E13" s="226">
        <v>2.4E-2</v>
      </c>
      <c r="F13" s="226">
        <v>2.1999999999999999E-2</v>
      </c>
      <c r="G13" s="115" t="s">
        <v>519</v>
      </c>
    </row>
    <row r="14" spans="1:7" ht="15.75">
      <c r="A14" s="217" t="s">
        <v>522</v>
      </c>
      <c r="B14" s="218" t="s">
        <v>488</v>
      </c>
      <c r="C14" s="219" t="s">
        <v>523</v>
      </c>
      <c r="D14" s="226">
        <v>0.03</v>
      </c>
      <c r="E14" s="226">
        <v>3.2000000000000001E-2</v>
      </c>
      <c r="F14" s="226">
        <v>3.1E-2</v>
      </c>
      <c r="G14" s="115" t="s">
        <v>519</v>
      </c>
    </row>
    <row r="15" spans="1:7" ht="15.75">
      <c r="A15" s="217" t="s">
        <v>524</v>
      </c>
      <c r="B15" s="218" t="s">
        <v>525</v>
      </c>
      <c r="C15" s="219" t="s">
        <v>526</v>
      </c>
      <c r="D15" s="221">
        <v>1.2051000000000001</v>
      </c>
      <c r="E15" s="221">
        <v>1.2266528212575316</v>
      </c>
      <c r="F15" s="221">
        <v>1.2350000000000001</v>
      </c>
      <c r="G15" s="115" t="s">
        <v>527</v>
      </c>
    </row>
    <row r="16" spans="1:7" ht="15.75">
      <c r="A16" s="259" t="s">
        <v>528</v>
      </c>
      <c r="B16" s="260" t="s">
        <v>529</v>
      </c>
      <c r="C16" s="260" t="s">
        <v>530</v>
      </c>
      <c r="D16" s="261">
        <v>1732.6948432352185</v>
      </c>
      <c r="E16" s="261">
        <v>1675.4788464888604</v>
      </c>
      <c r="F16" s="261">
        <v>1706.1099772436089</v>
      </c>
      <c r="G16" s="274"/>
    </row>
    <row r="17" spans="1:7" ht="15.75">
      <c r="A17" s="229" t="s">
        <v>531</v>
      </c>
      <c r="B17" s="218" t="s">
        <v>532</v>
      </c>
      <c r="C17" s="218" t="s">
        <v>533</v>
      </c>
      <c r="D17" s="230" t="s">
        <v>488</v>
      </c>
      <c r="E17" s="225">
        <v>1.2353308097829103</v>
      </c>
      <c r="F17" s="225">
        <v>1.5025512073506286</v>
      </c>
      <c r="G17" s="115" t="s">
        <v>516</v>
      </c>
    </row>
    <row r="18" spans="1:7" ht="15.75">
      <c r="A18" s="229" t="s">
        <v>534</v>
      </c>
      <c r="B18" s="218" t="s">
        <v>535</v>
      </c>
      <c r="C18" s="218" t="s">
        <v>536</v>
      </c>
      <c r="D18" s="225">
        <v>0.14395339862662926</v>
      </c>
      <c r="E18" s="225">
        <v>1.2337689401095423E-2</v>
      </c>
      <c r="F18" s="225">
        <v>9.0625122515901949E-2</v>
      </c>
      <c r="G18" s="115" t="s">
        <v>516</v>
      </c>
    </row>
    <row r="19" spans="1:7" ht="15.75">
      <c r="A19" s="229" t="s">
        <v>537</v>
      </c>
      <c r="B19" s="218" t="s">
        <v>538</v>
      </c>
      <c r="C19" s="218" t="s">
        <v>539</v>
      </c>
      <c r="D19" s="230" t="s">
        <v>488</v>
      </c>
      <c r="E19" s="225">
        <v>2.0207027597467815</v>
      </c>
      <c r="F19" s="225">
        <v>2.6977649905784009</v>
      </c>
      <c r="G19" s="115" t="s">
        <v>516</v>
      </c>
    </row>
    <row r="20" spans="1:7" ht="15.75">
      <c r="A20" s="231" t="s">
        <v>540</v>
      </c>
      <c r="B20" s="218" t="s">
        <v>541</v>
      </c>
      <c r="C20" s="218" t="s">
        <v>542</v>
      </c>
      <c r="D20" s="230" t="s">
        <v>488</v>
      </c>
      <c r="E20" s="225">
        <v>3.8222435083326589</v>
      </c>
      <c r="F20" s="225">
        <v>2.6788820264546898</v>
      </c>
      <c r="G20" s="115" t="s">
        <v>516</v>
      </c>
    </row>
    <row r="21" spans="1:7" ht="15.75">
      <c r="A21" s="231" t="s">
        <v>543</v>
      </c>
      <c r="B21" s="218" t="s">
        <v>544</v>
      </c>
      <c r="C21" s="218" t="s">
        <v>545</v>
      </c>
      <c r="D21" s="225">
        <v>0</v>
      </c>
      <c r="E21" s="225">
        <v>0</v>
      </c>
      <c r="F21" s="225">
        <v>0</v>
      </c>
      <c r="G21" s="115" t="s">
        <v>546</v>
      </c>
    </row>
    <row r="22" spans="1:7" ht="15.75">
      <c r="A22" s="232" t="s">
        <v>547</v>
      </c>
      <c r="B22" s="233" t="s">
        <v>548</v>
      </c>
      <c r="C22" s="233" t="s">
        <v>549</v>
      </c>
      <c r="D22" s="230">
        <v>312.179148</v>
      </c>
      <c r="E22" s="230">
        <v>295.664557</v>
      </c>
      <c r="F22" s="230">
        <v>288.34199999999993</v>
      </c>
      <c r="G22" s="228" t="s">
        <v>550</v>
      </c>
    </row>
    <row r="23" spans="1:7" ht="15.75">
      <c r="A23" s="232" t="s">
        <v>551</v>
      </c>
      <c r="B23" s="233" t="s">
        <v>552</v>
      </c>
      <c r="C23" s="233" t="s">
        <v>553</v>
      </c>
      <c r="D23" s="230">
        <v>213.95951766583201</v>
      </c>
      <c r="E23" s="230">
        <v>338.20730217321301</v>
      </c>
      <c r="F23" s="230">
        <v>305.54981203698952</v>
      </c>
      <c r="G23" s="228" t="s">
        <v>554</v>
      </c>
    </row>
    <row r="24" spans="1:7" ht="15.75">
      <c r="A24" s="232" t="s">
        <v>555</v>
      </c>
      <c r="B24" s="233" t="s">
        <v>556</v>
      </c>
      <c r="C24" s="233" t="s">
        <v>557</v>
      </c>
      <c r="D24" s="230">
        <v>218.38037349491276</v>
      </c>
      <c r="E24" s="230">
        <v>248.35699921993759</v>
      </c>
      <c r="F24" s="230">
        <v>262.47327573905591</v>
      </c>
      <c r="G24" s="228" t="s">
        <v>558</v>
      </c>
    </row>
    <row r="25" spans="1:7" ht="15.75">
      <c r="A25" s="231" t="s">
        <v>559</v>
      </c>
      <c r="B25" s="218" t="s">
        <v>560</v>
      </c>
      <c r="C25" s="218" t="s">
        <v>561</v>
      </c>
      <c r="D25" s="225">
        <v>0.43733608355648018</v>
      </c>
      <c r="E25" s="225">
        <v>0.64941914461921546</v>
      </c>
      <c r="F25" s="225">
        <v>0.66091950731092453</v>
      </c>
      <c r="G25" s="115" t="s">
        <v>516</v>
      </c>
    </row>
    <row r="26" spans="1:7" ht="15.75">
      <c r="A26" s="263" t="s">
        <v>562</v>
      </c>
      <c r="B26" s="260" t="s">
        <v>563</v>
      </c>
      <c r="C26" s="260" t="s">
        <v>564</v>
      </c>
      <c r="D26" s="261">
        <v>745.10032864292793</v>
      </c>
      <c r="E26" s="261">
        <v>889.96889230503325</v>
      </c>
      <c r="F26" s="261">
        <v>863.99583063025591</v>
      </c>
      <c r="G26" s="274" t="s">
        <v>488</v>
      </c>
    </row>
    <row r="27" spans="1:7" ht="15.75">
      <c r="A27" s="229" t="s">
        <v>565</v>
      </c>
      <c r="B27" s="218" t="s">
        <v>566</v>
      </c>
      <c r="C27" s="218" t="s">
        <v>567</v>
      </c>
      <c r="D27" s="230" t="s">
        <v>488</v>
      </c>
      <c r="E27" s="225">
        <v>2.3615637797660018</v>
      </c>
      <c r="F27" s="225">
        <v>3.927003850667492</v>
      </c>
      <c r="G27" s="115" t="s">
        <v>568</v>
      </c>
    </row>
    <row r="28" spans="1:7" ht="15.75">
      <c r="A28" s="229" t="s">
        <v>569</v>
      </c>
      <c r="B28" s="218" t="s">
        <v>570</v>
      </c>
      <c r="C28" s="218" t="s">
        <v>571</v>
      </c>
      <c r="D28" s="230" t="s">
        <v>488</v>
      </c>
      <c r="E28" s="225">
        <v>8.6930597323224994</v>
      </c>
      <c r="F28" s="225">
        <v>10.126004658609732</v>
      </c>
      <c r="G28" s="115" t="s">
        <v>568</v>
      </c>
    </row>
    <row r="29" spans="1:7" ht="15.75">
      <c r="A29" s="229" t="s">
        <v>572</v>
      </c>
      <c r="B29" s="218" t="s">
        <v>573</v>
      </c>
      <c r="C29" s="218" t="s">
        <v>574</v>
      </c>
      <c r="D29" s="230" t="s">
        <v>488</v>
      </c>
      <c r="E29" s="225">
        <v>2.8092019735619482</v>
      </c>
      <c r="F29" s="225">
        <v>2.6659920815191405</v>
      </c>
      <c r="G29" s="115" t="s">
        <v>568</v>
      </c>
    </row>
    <row r="30" spans="1:7" ht="15.75">
      <c r="A30" s="229" t="s">
        <v>575</v>
      </c>
      <c r="B30" s="218" t="s">
        <v>576</v>
      </c>
      <c r="C30" s="218" t="s">
        <v>577</v>
      </c>
      <c r="D30" s="230" t="s">
        <v>488</v>
      </c>
      <c r="E30" s="225">
        <v>0</v>
      </c>
      <c r="F30" s="225">
        <v>2.0220599999999997</v>
      </c>
      <c r="G30" s="115" t="s">
        <v>578</v>
      </c>
    </row>
    <row r="31" spans="1:7" ht="15.75">
      <c r="A31" s="263" t="s">
        <v>579</v>
      </c>
      <c r="B31" s="260" t="s">
        <v>580</v>
      </c>
      <c r="C31" s="260" t="s">
        <v>581</v>
      </c>
      <c r="D31" s="261">
        <v>0</v>
      </c>
      <c r="E31" s="261">
        <v>13.863825485650448</v>
      </c>
      <c r="F31" s="261">
        <v>18.741060590796362</v>
      </c>
      <c r="G31" s="274" t="s">
        <v>488</v>
      </c>
    </row>
    <row r="32" spans="1:7" ht="15.75">
      <c r="A32" s="234" t="s">
        <v>582</v>
      </c>
      <c r="B32" s="220" t="s">
        <v>77</v>
      </c>
      <c r="C32" s="220" t="s">
        <v>583</v>
      </c>
      <c r="D32" s="235">
        <v>10.915977512381877</v>
      </c>
      <c r="E32" s="235">
        <v>10.555516732879822</v>
      </c>
      <c r="F32" s="235">
        <v>10.748492856634735</v>
      </c>
      <c r="G32" s="115" t="s">
        <v>568</v>
      </c>
    </row>
    <row r="33" spans="1:7" ht="15.75">
      <c r="A33" s="234" t="s">
        <v>97</v>
      </c>
      <c r="B33" s="220" t="s">
        <v>584</v>
      </c>
      <c r="C33" s="220" t="s">
        <v>585</v>
      </c>
      <c r="D33" s="235">
        <v>17.849214</v>
      </c>
      <c r="E33" s="235">
        <v>18.760655919999998</v>
      </c>
      <c r="F33" s="235">
        <v>40.5</v>
      </c>
      <c r="G33" s="236" t="s">
        <v>586</v>
      </c>
    </row>
    <row r="34" spans="1:7" ht="15.75">
      <c r="A34" s="237" t="s">
        <v>587</v>
      </c>
      <c r="B34" s="220" t="s">
        <v>588</v>
      </c>
      <c r="C34" s="220" t="s">
        <v>577</v>
      </c>
      <c r="D34" s="230" t="s">
        <v>488</v>
      </c>
      <c r="E34" s="230" t="s">
        <v>488</v>
      </c>
      <c r="F34" s="235">
        <v>0</v>
      </c>
      <c r="G34" s="236" t="s">
        <v>589</v>
      </c>
    </row>
    <row r="35" spans="1:7" ht="15.75">
      <c r="A35" s="234" t="s">
        <v>590</v>
      </c>
      <c r="B35" s="220" t="s">
        <v>76</v>
      </c>
      <c r="C35" s="220" t="s">
        <v>591</v>
      </c>
      <c r="D35" s="235">
        <v>15.997326508799999</v>
      </c>
      <c r="E35" s="235">
        <v>15.699016829576131</v>
      </c>
      <c r="F35" s="235">
        <v>-0.5778935455999985</v>
      </c>
      <c r="G35" s="115" t="s">
        <v>516</v>
      </c>
    </row>
    <row r="36" spans="1:7" ht="15.75">
      <c r="A36" s="234" t="s">
        <v>592</v>
      </c>
      <c r="B36" s="220" t="s">
        <v>593</v>
      </c>
      <c r="C36" s="220" t="s">
        <v>594</v>
      </c>
      <c r="D36" s="235">
        <v>1.9849141507976036</v>
      </c>
      <c r="E36" s="235">
        <v>0.79100000000000004</v>
      </c>
      <c r="F36" s="235">
        <v>2.2450066601724643</v>
      </c>
      <c r="G36" s="236" t="s">
        <v>516</v>
      </c>
    </row>
    <row r="37" spans="1:7" ht="15.75">
      <c r="A37" s="234" t="s">
        <v>595</v>
      </c>
      <c r="B37" s="220" t="s">
        <v>596</v>
      </c>
      <c r="C37" s="220" t="s">
        <v>597</v>
      </c>
      <c r="D37" s="235">
        <v>-0.28187454000000001</v>
      </c>
      <c r="E37" s="235">
        <v>0.10154699999999994</v>
      </c>
      <c r="F37" s="235">
        <v>0</v>
      </c>
      <c r="G37" s="236" t="s">
        <v>516</v>
      </c>
    </row>
    <row r="38" spans="1:7" ht="15.75">
      <c r="A38" s="22" t="s">
        <v>598</v>
      </c>
      <c r="B38" s="220" t="s">
        <v>599</v>
      </c>
      <c r="C38" s="220" t="s">
        <v>600</v>
      </c>
      <c r="D38" s="230" t="s">
        <v>488</v>
      </c>
      <c r="E38" s="235">
        <v>56.423778228050232</v>
      </c>
      <c r="F38" s="235">
        <v>104.00330794179</v>
      </c>
      <c r="G38" s="236" t="s">
        <v>601</v>
      </c>
    </row>
    <row r="39" spans="1:7" ht="15.75">
      <c r="A39" s="266" t="s">
        <v>602</v>
      </c>
      <c r="B39" s="280" t="s">
        <v>603</v>
      </c>
      <c r="C39" s="260" t="s">
        <v>604</v>
      </c>
      <c r="D39" s="261">
        <v>2524.2607295101257</v>
      </c>
      <c r="E39" s="261">
        <v>2681.6430789900505</v>
      </c>
      <c r="F39" s="261">
        <v>2745.7657823776576</v>
      </c>
      <c r="G39" s="274" t="s">
        <v>488</v>
      </c>
    </row>
    <row r="40" spans="1:7" ht="15.75">
      <c r="A40" s="238" t="s">
        <v>605</v>
      </c>
      <c r="B40" s="233" t="s">
        <v>544</v>
      </c>
      <c r="C40" s="227" t="s">
        <v>488</v>
      </c>
      <c r="D40" s="230">
        <v>0</v>
      </c>
      <c r="E40" s="230">
        <v>0</v>
      </c>
      <c r="F40" s="230">
        <v>0</v>
      </c>
      <c r="G40" s="228" t="s">
        <v>488</v>
      </c>
    </row>
    <row r="41" spans="1:7" ht="15.75">
      <c r="A41" s="239" t="s">
        <v>606</v>
      </c>
      <c r="B41" s="240" t="s">
        <v>607</v>
      </c>
      <c r="C41" s="241" t="s">
        <v>488</v>
      </c>
      <c r="D41" s="225">
        <v>46.954162359999998</v>
      </c>
      <c r="E41" s="225">
        <v>44.955204119999998</v>
      </c>
      <c r="F41" s="225">
        <v>45.64805729896603</v>
      </c>
      <c r="G41" s="115" t="s">
        <v>516</v>
      </c>
    </row>
    <row r="42" spans="1:7" ht="15.75">
      <c r="A42" s="268" t="s">
        <v>608</v>
      </c>
      <c r="B42" s="260" t="s">
        <v>609</v>
      </c>
      <c r="C42" s="259" t="s">
        <v>488</v>
      </c>
      <c r="D42" s="261">
        <v>2477.3065671501258</v>
      </c>
      <c r="E42" s="261">
        <v>2636.6878748700506</v>
      </c>
      <c r="F42" s="261">
        <v>2700.1177250786914</v>
      </c>
      <c r="G42" s="274" t="s">
        <v>488</v>
      </c>
    </row>
    <row r="43" spans="1:7" ht="15.75">
      <c r="A43" s="237" t="s">
        <v>610</v>
      </c>
      <c r="B43" s="220" t="s">
        <v>611</v>
      </c>
      <c r="C43" s="220" t="s">
        <v>612</v>
      </c>
      <c r="D43" s="235">
        <v>2375.85249526493</v>
      </c>
      <c r="E43" s="235" t="s">
        <v>488</v>
      </c>
      <c r="F43" s="235" t="s">
        <v>488</v>
      </c>
      <c r="G43" s="242" t="s">
        <v>516</v>
      </c>
    </row>
    <row r="44" spans="1:7" ht="15.75">
      <c r="A44" s="259" t="s">
        <v>613</v>
      </c>
      <c r="B44" s="260" t="s">
        <v>488</v>
      </c>
      <c r="C44" s="260" t="s">
        <v>488</v>
      </c>
      <c r="D44" s="270">
        <v>0</v>
      </c>
      <c r="E44" s="270">
        <v>6.2347897600287805E-2</v>
      </c>
      <c r="F44" s="270">
        <v>2.3911721843220324E-2</v>
      </c>
      <c r="G44" s="274" t="s">
        <v>488</v>
      </c>
    </row>
    <row r="45" spans="1:7" ht="15.75">
      <c r="A45" s="259" t="s">
        <v>614</v>
      </c>
      <c r="B45" s="260" t="s">
        <v>488</v>
      </c>
      <c r="C45" s="260" t="s">
        <v>488</v>
      </c>
      <c r="D45" s="270">
        <v>0</v>
      </c>
      <c r="E45" s="270">
        <v>6.4336529775269602E-2</v>
      </c>
      <c r="F45" s="270">
        <v>2.4056639700581472E-2</v>
      </c>
      <c r="G45" s="274" t="s">
        <v>488</v>
      </c>
    </row>
    <row r="47" spans="1:7">
      <c r="A47" s="1" t="s">
        <v>615</v>
      </c>
    </row>
    <row r="48" spans="1:7">
      <c r="A48" s="283" t="s">
        <v>616</v>
      </c>
    </row>
    <row r="49" spans="1:5" ht="30">
      <c r="A49" s="283" t="s">
        <v>617</v>
      </c>
    </row>
    <row r="50" spans="1:5" ht="30">
      <c r="A50" s="283" t="s">
        <v>618</v>
      </c>
      <c r="D50" s="3"/>
      <c r="E50" s="3"/>
    </row>
    <row r="51" spans="1:5" ht="30">
      <c r="A51" s="283" t="s">
        <v>619</v>
      </c>
    </row>
    <row r="52" spans="1:5" ht="30">
      <c r="A52" s="283" t="s">
        <v>620</v>
      </c>
    </row>
  </sheetData>
  <mergeCells count="3">
    <mergeCell ref="A3:C3"/>
    <mergeCell ref="D3:F3"/>
    <mergeCell ref="G4:G5"/>
  </mergeCells>
  <conditionalFormatting sqref="A6:A15 C6:C15 E7:F7 D10:F45">
    <cfRule type="cellIs" dxfId="20" priority="2" operator="lessThan">
      <formula>0</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56"/>
  <sheetViews>
    <sheetView zoomScale="70" zoomScaleNormal="70" workbookViewId="0">
      <pane ySplit="2" topLeftCell="A3" activePane="bottomLeft" state="frozen"/>
      <selection activeCell="B4" sqref="B4:J6"/>
      <selection pane="bottomLeft"/>
    </sheetView>
  </sheetViews>
  <sheetFormatPr defaultRowHeight="15"/>
  <cols>
    <col min="1" max="1" width="68.28515625" customWidth="1"/>
    <col min="2" max="2" width="3.7109375" bestFit="1" customWidth="1"/>
    <col min="3" max="3" width="13.85546875" bestFit="1" customWidth="1"/>
    <col min="4" max="4" width="9.42578125" bestFit="1" customWidth="1"/>
    <col min="5" max="6" width="9.140625" bestFit="1" customWidth="1"/>
    <col min="7" max="7" width="35.42578125" bestFit="1" customWidth="1"/>
  </cols>
  <sheetData>
    <row r="1" spans="1:7">
      <c r="A1" s="94" t="s">
        <v>414</v>
      </c>
      <c r="B1" s="21"/>
      <c r="C1" s="21"/>
      <c r="D1" s="21"/>
      <c r="E1" s="21"/>
      <c r="F1" s="21"/>
    </row>
    <row r="2" spans="1:7">
      <c r="A2" s="21"/>
      <c r="B2" s="21"/>
      <c r="C2" s="21"/>
      <c r="D2" s="21"/>
      <c r="E2" s="21"/>
      <c r="F2" s="21"/>
    </row>
    <row r="3" spans="1:7" ht="26.25">
      <c r="A3" s="429" t="s">
        <v>621</v>
      </c>
      <c r="B3" s="429"/>
      <c r="C3" s="429"/>
      <c r="D3" s="243" t="s">
        <v>622</v>
      </c>
      <c r="E3" s="430" t="s">
        <v>623</v>
      </c>
      <c r="F3" s="426"/>
      <c r="G3" s="244" t="s">
        <v>488</v>
      </c>
    </row>
    <row r="4" spans="1:7" ht="15.75">
      <c r="A4" s="431" t="s">
        <v>489</v>
      </c>
      <c r="B4" s="433" t="s">
        <v>488</v>
      </c>
      <c r="C4" s="433" t="s">
        <v>624</v>
      </c>
      <c r="D4" s="245" t="s">
        <v>491</v>
      </c>
      <c r="E4" s="245" t="s">
        <v>492</v>
      </c>
      <c r="F4" s="245" t="s">
        <v>493</v>
      </c>
      <c r="G4" s="427" t="s">
        <v>494</v>
      </c>
    </row>
    <row r="5" spans="1:7" ht="15.75">
      <c r="A5" s="432"/>
      <c r="B5" s="434"/>
      <c r="C5" s="434"/>
      <c r="D5" s="246" t="s">
        <v>496</v>
      </c>
      <c r="E5" s="246" t="s">
        <v>42</v>
      </c>
      <c r="F5" s="246" t="s">
        <v>105</v>
      </c>
      <c r="G5" s="428"/>
    </row>
    <row r="6" spans="1:7" ht="15.75">
      <c r="A6" s="247" t="s">
        <v>497</v>
      </c>
      <c r="B6" s="227" t="s">
        <v>488</v>
      </c>
      <c r="C6" s="248" t="s">
        <v>488</v>
      </c>
      <c r="D6" s="249">
        <v>256.66699999999997</v>
      </c>
      <c r="E6" s="249" t="s">
        <v>488</v>
      </c>
      <c r="F6" s="249" t="s">
        <v>488</v>
      </c>
      <c r="G6" s="250" t="s">
        <v>498</v>
      </c>
    </row>
    <row r="7" spans="1:7" ht="15.75">
      <c r="A7" s="251" t="s">
        <v>499</v>
      </c>
      <c r="B7" s="233" t="s">
        <v>488</v>
      </c>
      <c r="C7" s="252" t="s">
        <v>500</v>
      </c>
      <c r="D7" s="253">
        <v>1.19</v>
      </c>
      <c r="E7" s="253" t="s">
        <v>488</v>
      </c>
      <c r="F7" s="253" t="s">
        <v>488</v>
      </c>
      <c r="G7" s="250" t="s">
        <v>501</v>
      </c>
    </row>
    <row r="8" spans="1:7" ht="15.75">
      <c r="A8" s="247" t="s">
        <v>502</v>
      </c>
      <c r="B8" s="227" t="s">
        <v>488</v>
      </c>
      <c r="C8" s="254" t="s">
        <v>503</v>
      </c>
      <c r="D8" s="255">
        <v>5.0000000000000001E-3</v>
      </c>
      <c r="E8" s="255">
        <v>6.2500000000000003E-3</v>
      </c>
      <c r="F8" s="255">
        <v>1.125E-2</v>
      </c>
      <c r="G8" s="250" t="s">
        <v>625</v>
      </c>
    </row>
    <row r="9" spans="1:7" ht="15.75">
      <c r="A9" s="217" t="s">
        <v>505</v>
      </c>
      <c r="B9" s="220" t="s">
        <v>506</v>
      </c>
      <c r="C9" s="219" t="s">
        <v>507</v>
      </c>
      <c r="D9" s="256">
        <v>236.95</v>
      </c>
      <c r="E9" s="256">
        <v>258.60000000000002</v>
      </c>
      <c r="F9" s="256">
        <v>244.7</v>
      </c>
      <c r="G9" s="115"/>
    </row>
    <row r="10" spans="1:7" ht="15.75">
      <c r="A10" s="217" t="s">
        <v>509</v>
      </c>
      <c r="B10" s="220" t="s">
        <v>510</v>
      </c>
      <c r="C10" s="219" t="s">
        <v>511</v>
      </c>
      <c r="D10" s="225">
        <v>6.2</v>
      </c>
      <c r="E10" s="225">
        <v>-20.3</v>
      </c>
      <c r="F10" s="225">
        <v>-23.7</v>
      </c>
      <c r="G10" s="115"/>
    </row>
    <row r="11" spans="1:7" ht="15.75">
      <c r="A11" s="217" t="s">
        <v>513</v>
      </c>
      <c r="B11" s="220" t="s">
        <v>514</v>
      </c>
      <c r="C11" s="219" t="s">
        <v>515</v>
      </c>
      <c r="D11" s="225">
        <v>-0.1</v>
      </c>
      <c r="E11" s="225">
        <v>0.85</v>
      </c>
      <c r="F11" s="225">
        <v>-3.8</v>
      </c>
      <c r="G11" s="257"/>
    </row>
    <row r="12" spans="1:7" ht="15.75">
      <c r="A12" s="251" t="s">
        <v>524</v>
      </c>
      <c r="B12" s="233" t="s">
        <v>525</v>
      </c>
      <c r="C12" s="252" t="s">
        <v>526</v>
      </c>
      <c r="D12" s="258">
        <v>1.2051000000000001</v>
      </c>
      <c r="E12" s="258">
        <v>1.2266999999999999</v>
      </c>
      <c r="F12" s="258">
        <v>1.2350000000000001</v>
      </c>
      <c r="G12" s="250" t="s">
        <v>625</v>
      </c>
    </row>
    <row r="13" spans="1:7" ht="15.75">
      <c r="A13" s="259" t="s">
        <v>528</v>
      </c>
      <c r="B13" s="260" t="s">
        <v>529</v>
      </c>
      <c r="C13" s="260" t="s">
        <v>530</v>
      </c>
      <c r="D13" s="261">
        <v>292.89955500000002</v>
      </c>
      <c r="E13" s="261">
        <v>293.36530499999998</v>
      </c>
      <c r="F13" s="261">
        <v>268.24200000000002</v>
      </c>
      <c r="G13" s="262" t="s">
        <v>488</v>
      </c>
    </row>
    <row r="14" spans="1:7" ht="15.75">
      <c r="A14" s="229" t="s">
        <v>531</v>
      </c>
      <c r="B14" s="218" t="s">
        <v>532</v>
      </c>
      <c r="C14" s="218" t="s">
        <v>533</v>
      </c>
      <c r="D14" s="230">
        <v>0</v>
      </c>
      <c r="E14" s="235">
        <v>-20.239999999999998</v>
      </c>
      <c r="F14" s="235">
        <v>-4.5</v>
      </c>
      <c r="G14" s="115"/>
    </row>
    <row r="15" spans="1:7" ht="15.75">
      <c r="A15" s="229" t="s">
        <v>534</v>
      </c>
      <c r="B15" s="218" t="s">
        <v>535</v>
      </c>
      <c r="C15" s="218" t="s">
        <v>536</v>
      </c>
      <c r="D15" s="225">
        <v>0</v>
      </c>
      <c r="E15" s="225">
        <v>0</v>
      </c>
      <c r="F15" s="225">
        <v>0</v>
      </c>
      <c r="G15" s="115"/>
    </row>
    <row r="16" spans="1:7" ht="15.75">
      <c r="A16" s="263" t="s">
        <v>626</v>
      </c>
      <c r="B16" s="260" t="s">
        <v>563</v>
      </c>
      <c r="C16" s="260" t="s">
        <v>564</v>
      </c>
      <c r="D16" s="261">
        <v>0</v>
      </c>
      <c r="E16" s="261">
        <v>-20.239999999999998</v>
      </c>
      <c r="F16" s="261">
        <v>-4.5</v>
      </c>
      <c r="G16" s="262" t="s">
        <v>488</v>
      </c>
    </row>
    <row r="17" spans="1:7" ht="15.75">
      <c r="A17" s="229" t="s">
        <v>565</v>
      </c>
      <c r="B17" s="218" t="s">
        <v>566</v>
      </c>
      <c r="C17" s="218" t="s">
        <v>567</v>
      </c>
      <c r="D17" s="230">
        <v>0</v>
      </c>
      <c r="E17" s="225">
        <v>2.6</v>
      </c>
      <c r="F17" s="225">
        <v>3</v>
      </c>
      <c r="G17" s="264"/>
    </row>
    <row r="18" spans="1:7" ht="15.75">
      <c r="A18" s="229" t="s">
        <v>569</v>
      </c>
      <c r="B18" s="218" t="s">
        <v>570</v>
      </c>
      <c r="C18" s="218" t="s">
        <v>571</v>
      </c>
      <c r="D18" s="230">
        <v>0</v>
      </c>
      <c r="E18" s="225">
        <v>1.7</v>
      </c>
      <c r="F18" s="225">
        <v>2.1</v>
      </c>
      <c r="G18" s="264"/>
    </row>
    <row r="19" spans="1:7" ht="15.75">
      <c r="A19" s="229" t="s">
        <v>572</v>
      </c>
      <c r="B19" s="218" t="s">
        <v>573</v>
      </c>
      <c r="C19" s="218" t="s">
        <v>574</v>
      </c>
      <c r="D19" s="230">
        <v>0</v>
      </c>
      <c r="E19" s="225">
        <v>-0.2</v>
      </c>
      <c r="F19" s="225">
        <v>0.1</v>
      </c>
      <c r="G19" s="264"/>
    </row>
    <row r="20" spans="1:7" ht="15.75">
      <c r="A20" s="229" t="s">
        <v>575</v>
      </c>
      <c r="B20" s="218" t="s">
        <v>576</v>
      </c>
      <c r="C20" s="218" t="s">
        <v>577</v>
      </c>
      <c r="D20" s="230">
        <v>0</v>
      </c>
      <c r="E20" s="225">
        <v>0</v>
      </c>
      <c r="F20" s="225">
        <v>0</v>
      </c>
      <c r="G20" s="264"/>
    </row>
    <row r="21" spans="1:7" ht="15.75">
      <c r="A21" s="229" t="s">
        <v>627</v>
      </c>
      <c r="B21" s="218" t="s">
        <v>628</v>
      </c>
      <c r="C21" s="265" t="s">
        <v>629</v>
      </c>
      <c r="D21" s="230">
        <v>0</v>
      </c>
      <c r="E21" s="225">
        <v>0</v>
      </c>
      <c r="F21" s="225">
        <v>0</v>
      </c>
      <c r="G21" s="264"/>
    </row>
    <row r="22" spans="1:7" ht="15.75">
      <c r="A22" s="263" t="s">
        <v>630</v>
      </c>
      <c r="B22" s="260" t="s">
        <v>580</v>
      </c>
      <c r="C22" s="260" t="s">
        <v>581</v>
      </c>
      <c r="D22" s="261">
        <v>0</v>
      </c>
      <c r="E22" s="261">
        <v>4.0999999999999996</v>
      </c>
      <c r="F22" s="261">
        <v>5.1999999999999993</v>
      </c>
      <c r="G22" s="262" t="s">
        <v>488</v>
      </c>
    </row>
    <row r="23" spans="1:7" ht="15.75">
      <c r="A23" s="234" t="s">
        <v>582</v>
      </c>
      <c r="B23" s="220" t="s">
        <v>77</v>
      </c>
      <c r="C23" s="220" t="s">
        <v>583</v>
      </c>
      <c r="D23" s="235">
        <v>0.7</v>
      </c>
      <c r="E23" s="235">
        <v>1.3</v>
      </c>
      <c r="F23" s="235">
        <v>1</v>
      </c>
      <c r="G23" s="264"/>
    </row>
    <row r="24" spans="1:7" ht="15.75">
      <c r="A24" s="234" t="s">
        <v>590</v>
      </c>
      <c r="B24" s="220" t="s">
        <v>76</v>
      </c>
      <c r="C24" s="220" t="s">
        <v>591</v>
      </c>
      <c r="D24" s="235">
        <v>29.3</v>
      </c>
      <c r="E24" s="235">
        <v>29.6</v>
      </c>
      <c r="F24" s="235">
        <v>30.9</v>
      </c>
      <c r="G24" s="264"/>
    </row>
    <row r="25" spans="1:7" ht="15.75">
      <c r="A25" s="22" t="s">
        <v>598</v>
      </c>
      <c r="B25" s="220" t="s">
        <v>599</v>
      </c>
      <c r="C25" s="220" t="s">
        <v>600</v>
      </c>
      <c r="D25" s="230">
        <v>0</v>
      </c>
      <c r="E25" s="235">
        <v>8.6999999999999993</v>
      </c>
      <c r="F25" s="235">
        <v>-0.1</v>
      </c>
      <c r="G25" s="264"/>
    </row>
    <row r="26" spans="1:7" ht="15.75">
      <c r="A26" s="266" t="s">
        <v>631</v>
      </c>
      <c r="B26" s="260" t="s">
        <v>603</v>
      </c>
      <c r="C26" s="260" t="s">
        <v>604</v>
      </c>
      <c r="D26" s="261">
        <v>322.89955500000002</v>
      </c>
      <c r="E26" s="261">
        <v>316.82530500000001</v>
      </c>
      <c r="F26" s="261">
        <v>300.74199999999996</v>
      </c>
      <c r="G26" s="262" t="s">
        <v>488</v>
      </c>
    </row>
    <row r="27" spans="1:7" ht="15.75">
      <c r="A27" s="267" t="s">
        <v>632</v>
      </c>
      <c r="B27" s="220" t="s">
        <v>607</v>
      </c>
      <c r="C27" s="220" t="s">
        <v>633</v>
      </c>
      <c r="D27" s="235">
        <v>7.6999999999999993</v>
      </c>
      <c r="E27" s="235">
        <v>8</v>
      </c>
      <c r="F27" s="235">
        <v>9.4</v>
      </c>
      <c r="G27" s="264" t="s">
        <v>634</v>
      </c>
    </row>
    <row r="28" spans="1:7" ht="15.75">
      <c r="A28" s="239" t="s">
        <v>635</v>
      </c>
      <c r="B28" s="240" t="s">
        <v>636</v>
      </c>
      <c r="C28" s="240" t="s">
        <v>637</v>
      </c>
      <c r="D28" s="235">
        <v>18.5</v>
      </c>
      <c r="E28" s="235">
        <v>18.8</v>
      </c>
      <c r="F28" s="235">
        <v>21.8</v>
      </c>
      <c r="G28" s="264" t="s">
        <v>638</v>
      </c>
    </row>
    <row r="29" spans="1:7" ht="15.75">
      <c r="A29" s="268" t="s">
        <v>639</v>
      </c>
      <c r="B29" s="260" t="s">
        <v>609</v>
      </c>
      <c r="C29" s="260" t="s">
        <v>549</v>
      </c>
      <c r="D29" s="261">
        <v>312.09955500000001</v>
      </c>
      <c r="E29" s="261">
        <v>306.025305</v>
      </c>
      <c r="F29" s="261">
        <v>288.34199999999993</v>
      </c>
      <c r="G29" s="262" t="s">
        <v>640</v>
      </c>
    </row>
    <row r="30" spans="1:7" ht="15.75">
      <c r="A30" s="237" t="s">
        <v>610</v>
      </c>
      <c r="B30" s="220" t="s">
        <v>611</v>
      </c>
      <c r="C30" s="220" t="s">
        <v>612</v>
      </c>
      <c r="D30" s="235">
        <v>312.2</v>
      </c>
      <c r="E30" s="235">
        <v>295.7</v>
      </c>
      <c r="F30" s="235">
        <v>288.34199999999993</v>
      </c>
      <c r="G30" s="269"/>
    </row>
    <row r="31" spans="1:7" ht="15.75">
      <c r="A31" s="259" t="s">
        <v>614</v>
      </c>
      <c r="B31" s="260" t="s">
        <v>488</v>
      </c>
      <c r="C31" s="260" t="s">
        <v>488</v>
      </c>
      <c r="D31" s="270">
        <v>0</v>
      </c>
      <c r="E31" s="270">
        <v>-1.9462539765556564E-2</v>
      </c>
      <c r="F31" s="270">
        <v>-5.7783799937721092E-2</v>
      </c>
      <c r="G31" s="262" t="s">
        <v>488</v>
      </c>
    </row>
    <row r="32" spans="1:7">
      <c r="G32" s="117"/>
    </row>
    <row r="33" spans="1:7">
      <c r="A33" s="1" t="s">
        <v>615</v>
      </c>
      <c r="G33" s="117"/>
    </row>
    <row r="34" spans="1:7">
      <c r="A34" s="283" t="s">
        <v>616</v>
      </c>
      <c r="G34" s="117"/>
    </row>
    <row r="35" spans="1:7" ht="30">
      <c r="A35" s="283" t="s">
        <v>617</v>
      </c>
      <c r="G35" s="117"/>
    </row>
    <row r="36" spans="1:7" ht="30">
      <c r="A36" s="283" t="s">
        <v>618</v>
      </c>
      <c r="D36" s="3"/>
      <c r="E36" s="3"/>
      <c r="F36" s="271"/>
      <c r="G36" s="117"/>
    </row>
    <row r="37" spans="1:7" ht="30">
      <c r="A37" s="283" t="s">
        <v>641</v>
      </c>
      <c r="G37" s="117"/>
    </row>
    <row r="38" spans="1:7">
      <c r="G38" s="117"/>
    </row>
    <row r="39" spans="1:7">
      <c r="A39" s="4" t="s">
        <v>642</v>
      </c>
      <c r="G39" s="117"/>
    </row>
    <row r="40" spans="1:7" ht="76.5">
      <c r="A40" s="272" t="s">
        <v>643</v>
      </c>
      <c r="B40" s="272"/>
      <c r="C40" s="272"/>
      <c r="D40" s="272"/>
      <c r="E40" s="272"/>
      <c r="G40" s="117"/>
    </row>
    <row r="41" spans="1:7">
      <c r="G41" s="117"/>
    </row>
    <row r="42" spans="1:7" ht="38.25">
      <c r="A42" s="272" t="s">
        <v>644</v>
      </c>
      <c r="B42" s="273"/>
      <c r="C42" s="273"/>
      <c r="D42" s="273"/>
      <c r="E42" s="273"/>
      <c r="G42" s="117"/>
    </row>
    <row r="43" spans="1:7" ht="30">
      <c r="A43" s="201" t="s">
        <v>645</v>
      </c>
      <c r="B43" s="201"/>
      <c r="C43" s="201"/>
      <c r="D43" s="201"/>
      <c r="E43" s="201"/>
      <c r="G43" s="117"/>
    </row>
    <row r="44" spans="1:7">
      <c r="A44" s="201"/>
      <c r="B44" s="201"/>
      <c r="C44" s="201"/>
      <c r="D44" s="201"/>
      <c r="E44" s="201"/>
      <c r="G44" s="117"/>
    </row>
    <row r="45" spans="1:7" ht="75">
      <c r="A45" s="273" t="s">
        <v>646</v>
      </c>
      <c r="B45" s="273"/>
      <c r="C45" s="273"/>
      <c r="D45" s="273"/>
      <c r="E45" s="273"/>
      <c r="G45" s="117"/>
    </row>
    <row r="46" spans="1:7">
      <c r="A46" s="6" t="s">
        <v>647</v>
      </c>
      <c r="B46" s="201"/>
      <c r="C46" s="201"/>
      <c r="D46" s="201"/>
      <c r="E46" s="201"/>
      <c r="G46" s="117"/>
    </row>
    <row r="47" spans="1:7">
      <c r="A47" s="201"/>
      <c r="B47" s="201"/>
      <c r="C47" s="201"/>
      <c r="D47" s="201"/>
      <c r="E47" s="201"/>
      <c r="G47" s="117"/>
    </row>
    <row r="48" spans="1:7">
      <c r="A48" s="272" t="s">
        <v>648</v>
      </c>
      <c r="B48" s="273"/>
      <c r="C48" s="273"/>
      <c r="D48" s="273"/>
      <c r="E48" s="273"/>
      <c r="G48" s="117"/>
    </row>
    <row r="49" spans="1:7">
      <c r="G49" s="117"/>
    </row>
    <row r="50" spans="1:7">
      <c r="A50" s="272" t="s">
        <v>649</v>
      </c>
      <c r="B50" s="272"/>
      <c r="C50" s="272"/>
      <c r="D50" s="272"/>
      <c r="E50" s="272"/>
      <c r="G50" s="117"/>
    </row>
    <row r="51" spans="1:7">
      <c r="G51" s="117"/>
    </row>
    <row r="52" spans="1:7">
      <c r="A52" s="5" t="s">
        <v>650</v>
      </c>
      <c r="G52" s="117"/>
    </row>
    <row r="53" spans="1:7">
      <c r="G53" s="117"/>
    </row>
    <row r="54" spans="1:7">
      <c r="A54" s="4" t="s">
        <v>651</v>
      </c>
      <c r="G54" s="117"/>
    </row>
    <row r="55" spans="1:7" ht="30">
      <c r="A55" s="283" t="s">
        <v>652</v>
      </c>
      <c r="G55" s="117"/>
    </row>
    <row r="56" spans="1:7">
      <c r="A56" s="283"/>
      <c r="G56" s="117"/>
    </row>
  </sheetData>
  <mergeCells count="6">
    <mergeCell ref="G4:G5"/>
    <mergeCell ref="A3:C3"/>
    <mergeCell ref="E3:F3"/>
    <mergeCell ref="A4:A5"/>
    <mergeCell ref="B4:B5"/>
    <mergeCell ref="C4:C5"/>
  </mergeCells>
  <conditionalFormatting sqref="E11:G11">
    <cfRule type="cellIs" dxfId="19" priority="2" operator="lessThan">
      <formula>0</formula>
    </cfRule>
  </conditionalFormatting>
  <conditionalFormatting sqref="A8 C8:C12 A10:A12 F13 D10:D23 D7:F7 E14:F15 D25:D27 D24:F24 E26:E27 D28:E28 E12:F12 E31:F31 E10:F10 E25:F25 F16:F22 E23:F23 D29:D32 F32 F26:F30">
    <cfRule type="cellIs" dxfId="18" priority="7" operator="lessThan">
      <formula>0</formula>
    </cfRule>
  </conditionalFormatting>
  <conditionalFormatting sqref="A6:A7 C6:C7">
    <cfRule type="cellIs" dxfId="17" priority="6" operator="lessThan">
      <formula>0</formula>
    </cfRule>
  </conditionalFormatting>
  <conditionalFormatting sqref="A9">
    <cfRule type="cellIs" dxfId="16" priority="5" operator="lessThan">
      <formula>0</formula>
    </cfRule>
  </conditionalFormatting>
  <conditionalFormatting sqref="E29:E30">
    <cfRule type="cellIs" dxfId="15" priority="4" operator="lessThan">
      <formula>0</formula>
    </cfRule>
  </conditionalFormatting>
  <conditionalFormatting sqref="E13 E16:E22">
    <cfRule type="cellIs" dxfId="14" priority="3" operator="lessThan">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57"/>
  <sheetViews>
    <sheetView zoomScale="85" zoomScaleNormal="85" workbookViewId="0">
      <pane ySplit="2" topLeftCell="A3" activePane="bottomLeft" state="frozen"/>
      <selection activeCell="B4" sqref="B4:J6"/>
      <selection pane="bottomLeft"/>
    </sheetView>
  </sheetViews>
  <sheetFormatPr defaultRowHeight="15"/>
  <cols>
    <col min="1" max="1" width="68.28515625" bestFit="1" customWidth="1"/>
    <col min="2" max="2" width="3.7109375" bestFit="1" customWidth="1"/>
    <col min="3" max="3" width="13.85546875" bestFit="1" customWidth="1"/>
    <col min="4" max="4" width="9.42578125" bestFit="1" customWidth="1"/>
    <col min="5" max="6" width="9.140625" bestFit="1" customWidth="1"/>
    <col min="7" max="7" width="90.5703125" bestFit="1" customWidth="1"/>
  </cols>
  <sheetData>
    <row r="1" spans="1:7">
      <c r="A1" s="94" t="s">
        <v>415</v>
      </c>
      <c r="B1" s="21"/>
      <c r="C1" s="21"/>
      <c r="D1" s="21"/>
      <c r="E1" s="21"/>
      <c r="F1" s="21"/>
    </row>
    <row r="2" spans="1:7">
      <c r="A2" s="21"/>
      <c r="B2" s="21"/>
      <c r="C2" s="21"/>
      <c r="D2" s="21"/>
      <c r="E2" s="21"/>
      <c r="F2" s="21"/>
    </row>
    <row r="3" spans="1:7" ht="26.25">
      <c r="A3" s="429" t="s">
        <v>653</v>
      </c>
      <c r="B3" s="429"/>
      <c r="C3" s="429"/>
      <c r="D3" s="243" t="s">
        <v>622</v>
      </c>
      <c r="E3" s="425">
        <v>42284</v>
      </c>
      <c r="F3" s="426"/>
      <c r="G3" s="274" t="s">
        <v>488</v>
      </c>
    </row>
    <row r="4" spans="1:7" ht="15.75" customHeight="1">
      <c r="A4" s="431" t="s">
        <v>489</v>
      </c>
      <c r="B4" s="433" t="s">
        <v>488</v>
      </c>
      <c r="C4" s="433" t="s">
        <v>624</v>
      </c>
      <c r="D4" s="245" t="s">
        <v>491</v>
      </c>
      <c r="E4" s="245" t="s">
        <v>492</v>
      </c>
      <c r="F4" s="245" t="s">
        <v>493</v>
      </c>
      <c r="G4" s="435" t="s">
        <v>494</v>
      </c>
    </row>
    <row r="5" spans="1:7" ht="15.75">
      <c r="A5" s="432"/>
      <c r="B5" s="434"/>
      <c r="C5" s="434"/>
      <c r="D5" s="246" t="s">
        <v>496</v>
      </c>
      <c r="E5" s="246" t="s">
        <v>42</v>
      </c>
      <c r="F5" s="246" t="s">
        <v>105</v>
      </c>
      <c r="G5" s="435"/>
    </row>
    <row r="6" spans="1:7" ht="15.75">
      <c r="A6" s="247" t="s">
        <v>497</v>
      </c>
      <c r="B6" s="227" t="s">
        <v>488</v>
      </c>
      <c r="C6" s="248" t="s">
        <v>488</v>
      </c>
      <c r="D6" s="249">
        <v>256.66666666666669</v>
      </c>
      <c r="E6" s="249" t="s">
        <v>488</v>
      </c>
      <c r="F6" s="249" t="s">
        <v>488</v>
      </c>
      <c r="G6" s="228" t="s">
        <v>498</v>
      </c>
    </row>
    <row r="7" spans="1:7" ht="15.75">
      <c r="A7" s="251" t="s">
        <v>499</v>
      </c>
      <c r="B7" s="233" t="s">
        <v>488</v>
      </c>
      <c r="C7" s="252" t="s">
        <v>500</v>
      </c>
      <c r="D7" s="253">
        <v>1.19</v>
      </c>
      <c r="E7" s="253" t="s">
        <v>488</v>
      </c>
      <c r="F7" s="253" t="s">
        <v>488</v>
      </c>
      <c r="G7" s="228" t="s">
        <v>501</v>
      </c>
    </row>
    <row r="8" spans="1:7" ht="15.75">
      <c r="A8" s="247" t="s">
        <v>502</v>
      </c>
      <c r="B8" s="227" t="s">
        <v>488</v>
      </c>
      <c r="C8" s="254" t="s">
        <v>503</v>
      </c>
      <c r="D8" s="255">
        <v>5.0000000000000001E-3</v>
      </c>
      <c r="E8" s="255">
        <v>6.2500000000000003E-3</v>
      </c>
      <c r="F8" s="255">
        <v>1.125E-2</v>
      </c>
      <c r="G8" s="250" t="s">
        <v>625</v>
      </c>
    </row>
    <row r="9" spans="1:7" ht="15.75">
      <c r="A9" s="217" t="s">
        <v>505</v>
      </c>
      <c r="B9" s="220" t="s">
        <v>506</v>
      </c>
      <c r="C9" s="219" t="s">
        <v>507</v>
      </c>
      <c r="D9" s="275">
        <v>111.51535378505646</v>
      </c>
      <c r="E9" s="275">
        <v>124.139</v>
      </c>
      <c r="F9" s="275">
        <v>123.63452692019858</v>
      </c>
      <c r="G9" s="115" t="s">
        <v>508</v>
      </c>
    </row>
    <row r="10" spans="1:7" ht="15.75">
      <c r="A10" s="217" t="s">
        <v>509</v>
      </c>
      <c r="B10" s="220" t="s">
        <v>510</v>
      </c>
      <c r="C10" s="219" t="s">
        <v>511</v>
      </c>
      <c r="D10" s="275">
        <v>8.6999999999999993</v>
      </c>
      <c r="E10" s="275">
        <v>85.16</v>
      </c>
      <c r="F10" s="275">
        <v>73.5</v>
      </c>
      <c r="G10" s="115" t="s">
        <v>654</v>
      </c>
    </row>
    <row r="11" spans="1:7" ht="15.75">
      <c r="A11" s="217" t="s">
        <v>513</v>
      </c>
      <c r="B11" s="220" t="s">
        <v>514</v>
      </c>
      <c r="C11" s="219" t="s">
        <v>515</v>
      </c>
      <c r="D11" s="275">
        <v>-2E-3</v>
      </c>
      <c r="E11" s="275">
        <v>0.52300000000000002</v>
      </c>
      <c r="F11" s="275">
        <v>-2.5739999999999998</v>
      </c>
      <c r="G11" s="115" t="s">
        <v>655</v>
      </c>
    </row>
    <row r="12" spans="1:7" ht="15.75">
      <c r="A12" s="251" t="s">
        <v>524</v>
      </c>
      <c r="B12" s="233" t="s">
        <v>525</v>
      </c>
      <c r="C12" s="252" t="s">
        <v>526</v>
      </c>
      <c r="D12" s="276">
        <v>1.2051000000000001</v>
      </c>
      <c r="E12" s="276">
        <v>1.2266528212575316</v>
      </c>
      <c r="F12" s="258">
        <v>1.2350000000000001</v>
      </c>
      <c r="G12" s="228" t="s">
        <v>625</v>
      </c>
    </row>
    <row r="13" spans="1:7" ht="15.75">
      <c r="A13" s="259" t="s">
        <v>528</v>
      </c>
      <c r="B13" s="260" t="s">
        <v>529</v>
      </c>
      <c r="C13" s="260" t="s">
        <v>530</v>
      </c>
      <c r="D13" s="277">
        <v>144.86911264637155</v>
      </c>
      <c r="E13" s="277">
        <v>257.37874826189778</v>
      </c>
      <c r="F13" s="277">
        <v>240.28225074644527</v>
      </c>
      <c r="G13" s="274" t="s">
        <v>488</v>
      </c>
    </row>
    <row r="14" spans="1:7" ht="15.75">
      <c r="A14" s="229" t="s">
        <v>531</v>
      </c>
      <c r="B14" s="218" t="s">
        <v>532</v>
      </c>
      <c r="C14" s="218" t="s">
        <v>533</v>
      </c>
      <c r="D14" s="278">
        <v>0</v>
      </c>
      <c r="E14" s="279">
        <v>-0.69699999999999995</v>
      </c>
      <c r="F14" s="279">
        <v>-16.061</v>
      </c>
      <c r="G14" s="115" t="s">
        <v>656</v>
      </c>
    </row>
    <row r="15" spans="1:7" ht="15.75">
      <c r="A15" s="229" t="s">
        <v>534</v>
      </c>
      <c r="B15" s="218" t="s">
        <v>535</v>
      </c>
      <c r="C15" s="218" t="s">
        <v>536</v>
      </c>
      <c r="D15" s="279">
        <v>0</v>
      </c>
      <c r="E15" s="279">
        <v>0.55500000000000005</v>
      </c>
      <c r="F15" s="279">
        <v>0.13600000000000001</v>
      </c>
      <c r="G15" s="115"/>
    </row>
    <row r="16" spans="1:7" ht="15.75">
      <c r="A16" s="263" t="s">
        <v>626</v>
      </c>
      <c r="B16" s="260" t="s">
        <v>563</v>
      </c>
      <c r="C16" s="260" t="s">
        <v>564</v>
      </c>
      <c r="D16" s="277">
        <v>0</v>
      </c>
      <c r="E16" s="277">
        <v>-0.1419999999999999</v>
      </c>
      <c r="F16" s="277">
        <v>-15.925000000000001</v>
      </c>
      <c r="G16" s="274" t="s">
        <v>488</v>
      </c>
    </row>
    <row r="17" spans="1:7" ht="15.75">
      <c r="A17" s="229" t="s">
        <v>565</v>
      </c>
      <c r="B17" s="218" t="s">
        <v>566</v>
      </c>
      <c r="C17" s="218" t="s">
        <v>567</v>
      </c>
      <c r="D17" s="278" t="s">
        <v>488</v>
      </c>
      <c r="E17" s="279">
        <v>1.179</v>
      </c>
      <c r="F17" s="279">
        <v>0.189</v>
      </c>
      <c r="G17" s="115" t="s">
        <v>657</v>
      </c>
    </row>
    <row r="18" spans="1:7" ht="15.75">
      <c r="A18" s="229" t="s">
        <v>569</v>
      </c>
      <c r="B18" s="218" t="s">
        <v>570</v>
      </c>
      <c r="C18" s="218" t="s">
        <v>571</v>
      </c>
      <c r="D18" s="278" t="s">
        <v>488</v>
      </c>
      <c r="E18" s="279">
        <v>1.605</v>
      </c>
      <c r="F18" s="279">
        <v>2.2850000000000001</v>
      </c>
      <c r="G18" s="115" t="s">
        <v>658</v>
      </c>
    </row>
    <row r="19" spans="1:7" ht="15.75">
      <c r="A19" s="229" t="s">
        <v>572</v>
      </c>
      <c r="B19" s="218" t="s">
        <v>573</v>
      </c>
      <c r="C19" s="218" t="s">
        <v>574</v>
      </c>
      <c r="D19" s="278" t="s">
        <v>488</v>
      </c>
      <c r="E19" s="279">
        <v>-0.114</v>
      </c>
      <c r="F19" s="279">
        <v>-8.0000000000000002E-3</v>
      </c>
      <c r="G19" s="115" t="s">
        <v>659</v>
      </c>
    </row>
    <row r="20" spans="1:7" ht="15.75">
      <c r="A20" s="229" t="s">
        <v>575</v>
      </c>
      <c r="B20" s="218" t="s">
        <v>576</v>
      </c>
      <c r="C20" s="218" t="s">
        <v>577</v>
      </c>
      <c r="D20" s="278" t="s">
        <v>488</v>
      </c>
      <c r="E20" s="279">
        <v>0</v>
      </c>
      <c r="F20" s="279">
        <v>0</v>
      </c>
      <c r="G20" s="115"/>
    </row>
    <row r="21" spans="1:7" ht="15.75">
      <c r="A21" s="229" t="s">
        <v>627</v>
      </c>
      <c r="B21" s="218" t="s">
        <v>628</v>
      </c>
      <c r="C21" s="265" t="s">
        <v>629</v>
      </c>
      <c r="D21" s="278" t="s">
        <v>488</v>
      </c>
      <c r="E21" s="279">
        <v>0</v>
      </c>
      <c r="F21" s="279">
        <v>0</v>
      </c>
      <c r="G21" s="115"/>
    </row>
    <row r="22" spans="1:7" ht="15.75">
      <c r="A22" s="263" t="s">
        <v>630</v>
      </c>
      <c r="B22" s="260" t="s">
        <v>580</v>
      </c>
      <c r="C22" s="260" t="s">
        <v>581</v>
      </c>
      <c r="D22" s="277">
        <v>0</v>
      </c>
      <c r="E22" s="277">
        <v>2.67</v>
      </c>
      <c r="F22" s="277">
        <v>2.4660000000000002</v>
      </c>
      <c r="G22" s="274" t="s">
        <v>488</v>
      </c>
    </row>
    <row r="23" spans="1:7" ht="15.75">
      <c r="A23" s="234" t="s">
        <v>582</v>
      </c>
      <c r="B23" s="220" t="s">
        <v>77</v>
      </c>
      <c r="C23" s="220" t="s">
        <v>583</v>
      </c>
      <c r="D23" s="279">
        <v>1.2569999999999999</v>
      </c>
      <c r="E23" s="279">
        <v>1.2794810358648387</v>
      </c>
      <c r="F23" s="279">
        <v>1.2881877022653723</v>
      </c>
      <c r="G23" s="115" t="s">
        <v>660</v>
      </c>
    </row>
    <row r="24" spans="1:7" ht="15.75">
      <c r="A24" s="234" t="s">
        <v>590</v>
      </c>
      <c r="B24" s="220" t="s">
        <v>76</v>
      </c>
      <c r="C24" s="220" t="s">
        <v>591</v>
      </c>
      <c r="D24" s="279">
        <v>72.159000000000006</v>
      </c>
      <c r="E24" s="279">
        <v>81.221000000000004</v>
      </c>
      <c r="F24" s="279">
        <v>80.034000000000006</v>
      </c>
      <c r="G24" s="115" t="s">
        <v>661</v>
      </c>
    </row>
    <row r="25" spans="1:7" ht="15.75">
      <c r="A25" s="234" t="s">
        <v>662</v>
      </c>
      <c r="B25" s="220" t="s">
        <v>663</v>
      </c>
      <c r="C25" s="220" t="s">
        <v>664</v>
      </c>
      <c r="D25" s="279">
        <v>0</v>
      </c>
      <c r="E25" s="279">
        <v>0.39900000000000002</v>
      </c>
      <c r="F25" s="279">
        <v>0</v>
      </c>
      <c r="G25" s="115"/>
    </row>
    <row r="26" spans="1:7" ht="15.75">
      <c r="A26" s="22" t="s">
        <v>598</v>
      </c>
      <c r="B26" s="220" t="s">
        <v>599</v>
      </c>
      <c r="C26" s="220" t="s">
        <v>600</v>
      </c>
      <c r="D26" s="278" t="s">
        <v>488</v>
      </c>
      <c r="E26" s="279">
        <v>-1.7</v>
      </c>
      <c r="F26" s="279">
        <v>0.9</v>
      </c>
      <c r="G26" s="115"/>
    </row>
    <row r="27" spans="1:7" ht="15.75">
      <c r="A27" s="266" t="s">
        <v>631</v>
      </c>
      <c r="B27" s="280" t="s">
        <v>603</v>
      </c>
      <c r="C27" s="260" t="s">
        <v>604</v>
      </c>
      <c r="D27" s="277">
        <v>218.28511264637154</v>
      </c>
      <c r="E27" s="277">
        <v>341.10622929776264</v>
      </c>
      <c r="F27" s="277">
        <v>309.04543844871063</v>
      </c>
      <c r="G27" s="274" t="s">
        <v>488</v>
      </c>
    </row>
    <row r="28" spans="1:7" ht="15.75">
      <c r="A28" s="267" t="s">
        <v>632</v>
      </c>
      <c r="B28" s="220" t="s">
        <v>607</v>
      </c>
      <c r="C28" s="220" t="s">
        <v>633</v>
      </c>
      <c r="D28" s="279">
        <v>0</v>
      </c>
      <c r="E28" s="279">
        <v>0</v>
      </c>
      <c r="F28" s="279">
        <v>0</v>
      </c>
      <c r="G28" s="115" t="s">
        <v>634</v>
      </c>
    </row>
    <row r="29" spans="1:7" ht="15.75">
      <c r="A29" s="239" t="s">
        <v>635</v>
      </c>
      <c r="B29" s="240" t="s">
        <v>636</v>
      </c>
      <c r="C29" s="240" t="s">
        <v>637</v>
      </c>
      <c r="D29" s="279">
        <v>3.4649999999999999</v>
      </c>
      <c r="E29" s="279">
        <v>3.472</v>
      </c>
      <c r="F29" s="279">
        <v>3.4956264117210769</v>
      </c>
      <c r="G29" s="115" t="s">
        <v>665</v>
      </c>
    </row>
    <row r="30" spans="1:7" ht="15.75">
      <c r="A30" s="268" t="s">
        <v>639</v>
      </c>
      <c r="B30" s="260" t="s">
        <v>609</v>
      </c>
      <c r="C30" s="260" t="s">
        <v>553</v>
      </c>
      <c r="D30" s="277">
        <v>214.82011264637154</v>
      </c>
      <c r="E30" s="277">
        <v>337.63422929776266</v>
      </c>
      <c r="F30" s="277">
        <v>305.54981203698952</v>
      </c>
      <c r="G30" s="274" t="s">
        <v>640</v>
      </c>
    </row>
    <row r="31" spans="1:7" ht="15.75">
      <c r="A31" s="237" t="s">
        <v>610</v>
      </c>
      <c r="B31" s="220" t="s">
        <v>611</v>
      </c>
      <c r="C31" s="220" t="s">
        <v>612</v>
      </c>
      <c r="D31" s="279" t="s">
        <v>488</v>
      </c>
      <c r="E31" s="279" t="s">
        <v>488</v>
      </c>
      <c r="F31" s="279" t="s">
        <v>488</v>
      </c>
      <c r="G31" s="242"/>
    </row>
    <row r="32" spans="1:7" ht="15.75">
      <c r="A32" s="259" t="s">
        <v>614</v>
      </c>
      <c r="B32" s="260" t="s">
        <v>488</v>
      </c>
      <c r="C32" s="260" t="s">
        <v>488</v>
      </c>
      <c r="D32" s="270">
        <v>0</v>
      </c>
      <c r="E32" s="270">
        <v>0.57170678824455745</v>
      </c>
      <c r="F32" s="270">
        <v>-9.5027146173848442E-2</v>
      </c>
      <c r="G32" s="274" t="s">
        <v>488</v>
      </c>
    </row>
    <row r="34" spans="1:6">
      <c r="A34" s="1" t="s">
        <v>615</v>
      </c>
      <c r="D34" s="281"/>
      <c r="E34" s="281"/>
      <c r="F34" s="281"/>
    </row>
    <row r="35" spans="1:6">
      <c r="A35" s="283" t="s">
        <v>616</v>
      </c>
      <c r="E35" s="9"/>
      <c r="F35" s="8"/>
    </row>
    <row r="36" spans="1:6" ht="30">
      <c r="A36" s="283" t="s">
        <v>617</v>
      </c>
      <c r="F36" s="7"/>
    </row>
    <row r="37" spans="1:6" ht="30">
      <c r="A37" s="283" t="s">
        <v>618</v>
      </c>
      <c r="D37" s="3"/>
      <c r="E37" s="3"/>
      <c r="F37" s="3"/>
    </row>
    <row r="38" spans="1:6" ht="30">
      <c r="A38" s="283" t="s">
        <v>666</v>
      </c>
    </row>
    <row r="40" spans="1:6">
      <c r="A40" s="4" t="s">
        <v>642</v>
      </c>
    </row>
    <row r="41" spans="1:6" ht="76.5">
      <c r="A41" s="272" t="s">
        <v>667</v>
      </c>
      <c r="B41" s="272"/>
      <c r="C41" s="272"/>
      <c r="D41" s="272"/>
      <c r="E41" s="272"/>
      <c r="F41" s="272"/>
    </row>
    <row r="43" spans="1:6" ht="38.25">
      <c r="A43" s="272" t="s">
        <v>668</v>
      </c>
      <c r="B43" s="273"/>
      <c r="C43" s="273"/>
      <c r="D43" s="273"/>
      <c r="E43" s="273"/>
      <c r="F43" s="273"/>
    </row>
    <row r="44" spans="1:6" ht="30">
      <c r="A44" s="201" t="s">
        <v>645</v>
      </c>
      <c r="B44" s="201"/>
      <c r="C44" s="201"/>
      <c r="D44" s="201"/>
      <c r="E44" s="201"/>
      <c r="F44" s="201"/>
    </row>
    <row r="45" spans="1:6">
      <c r="A45" s="201"/>
      <c r="B45" s="201"/>
      <c r="C45" s="201"/>
      <c r="D45" s="201"/>
      <c r="E45" s="201"/>
      <c r="F45" s="201"/>
    </row>
    <row r="46" spans="1:6" ht="45">
      <c r="A46" s="273" t="s">
        <v>669</v>
      </c>
      <c r="B46" s="273"/>
      <c r="C46" s="273"/>
      <c r="D46" s="273"/>
      <c r="E46" s="273"/>
      <c r="F46" s="273"/>
    </row>
    <row r="47" spans="1:6">
      <c r="A47" s="201" t="s">
        <v>647</v>
      </c>
      <c r="B47" s="201"/>
      <c r="C47" s="201"/>
      <c r="D47" s="201"/>
      <c r="E47" s="201"/>
      <c r="F47" s="201"/>
    </row>
    <row r="48" spans="1:6">
      <c r="A48" s="201"/>
      <c r="B48" s="201"/>
      <c r="C48" s="201"/>
      <c r="D48" s="201"/>
      <c r="E48" s="201"/>
      <c r="F48" s="201"/>
    </row>
    <row r="49" spans="1:6">
      <c r="A49" s="272" t="s">
        <v>648</v>
      </c>
      <c r="B49" s="273"/>
      <c r="C49" s="273"/>
      <c r="D49" s="273"/>
      <c r="E49" s="273"/>
      <c r="F49" s="273"/>
    </row>
    <row r="50" spans="1:6">
      <c r="A50" s="283"/>
      <c r="B50" s="283"/>
      <c r="C50" s="283"/>
      <c r="D50" s="283"/>
      <c r="E50" s="283"/>
      <c r="F50" s="283"/>
    </row>
    <row r="51" spans="1:6">
      <c r="A51" s="272" t="s">
        <v>649</v>
      </c>
      <c r="B51" s="272"/>
      <c r="C51" s="272"/>
      <c r="D51" s="272"/>
      <c r="E51" s="272"/>
      <c r="F51" s="272"/>
    </row>
    <row r="52" spans="1:6">
      <c r="A52" s="283"/>
      <c r="B52" s="283"/>
      <c r="C52" s="283"/>
      <c r="D52" s="283"/>
      <c r="E52" s="283"/>
      <c r="F52" s="283"/>
    </row>
    <row r="53" spans="1:6">
      <c r="A53" s="272" t="s">
        <v>650</v>
      </c>
      <c r="B53" s="283"/>
      <c r="C53" s="283"/>
      <c r="D53" s="283"/>
      <c r="E53" s="283"/>
      <c r="F53" s="283"/>
    </row>
    <row r="54" spans="1:6">
      <c r="A54" s="283"/>
      <c r="B54" s="283"/>
      <c r="C54" s="283"/>
      <c r="D54" s="283"/>
      <c r="E54" s="283"/>
      <c r="F54" s="283"/>
    </row>
    <row r="55" spans="1:6">
      <c r="A55" s="284" t="s">
        <v>651</v>
      </c>
      <c r="B55" s="283"/>
      <c r="C55" s="283"/>
      <c r="D55" s="283"/>
      <c r="E55" s="283"/>
      <c r="F55" s="283"/>
    </row>
    <row r="56" spans="1:6" ht="30">
      <c r="A56" s="283" t="s">
        <v>652</v>
      </c>
      <c r="B56" s="283"/>
      <c r="C56" s="283"/>
      <c r="D56" s="283"/>
      <c r="E56" s="283"/>
      <c r="F56" s="283"/>
    </row>
    <row r="57" spans="1:6">
      <c r="A57" s="283"/>
      <c r="B57" s="283"/>
      <c r="C57" s="283"/>
      <c r="D57" s="283"/>
      <c r="E57" s="283"/>
      <c r="F57" s="283"/>
    </row>
  </sheetData>
  <mergeCells count="6">
    <mergeCell ref="G4:G5"/>
    <mergeCell ref="A3:C3"/>
    <mergeCell ref="E3:F3"/>
    <mergeCell ref="A4:A5"/>
    <mergeCell ref="B4:B5"/>
    <mergeCell ref="C4:C5"/>
  </mergeCells>
  <conditionalFormatting sqref="A8 C8:C12 A10:A12 D31 D7:F7 F13 E12 D27:E27 D12:D26 D30:E30 E23:F26 D28:F29">
    <cfRule type="cellIs" dxfId="13" priority="20" operator="lessThan">
      <formula>0</formula>
    </cfRule>
  </conditionalFormatting>
  <conditionalFormatting sqref="A6:A7 C6:C7">
    <cfRule type="cellIs" dxfId="12" priority="19" operator="lessThan">
      <formula>0</formula>
    </cfRule>
  </conditionalFormatting>
  <conditionalFormatting sqref="A9">
    <cfRule type="cellIs" dxfId="11" priority="18" operator="lessThan">
      <formula>0</formula>
    </cfRule>
  </conditionalFormatting>
  <conditionalFormatting sqref="F31">
    <cfRule type="cellIs" dxfId="10" priority="17" operator="lessThan">
      <formula>0</formula>
    </cfRule>
  </conditionalFormatting>
  <conditionalFormatting sqref="D32:F32">
    <cfRule type="cellIs" dxfId="9" priority="15" operator="lessThan">
      <formula>0</formula>
    </cfRule>
  </conditionalFormatting>
  <conditionalFormatting sqref="E31">
    <cfRule type="cellIs" dxfId="8" priority="16" operator="lessThan">
      <formula>0</formula>
    </cfRule>
  </conditionalFormatting>
  <conditionalFormatting sqref="E13 E16:E22 F17:F21">
    <cfRule type="cellIs" dxfId="7" priority="14" operator="lessThan">
      <formula>0</formula>
    </cfRule>
  </conditionalFormatting>
  <conditionalFormatting sqref="E14:F15">
    <cfRule type="cellIs" dxfId="6" priority="13" operator="lessThan">
      <formula>0</formula>
    </cfRule>
  </conditionalFormatting>
  <conditionalFormatting sqref="F16 F22 F27 F30">
    <cfRule type="cellIs" dxfId="5" priority="12" operator="lessThan">
      <formula>0</formula>
    </cfRule>
  </conditionalFormatting>
  <conditionalFormatting sqref="F12">
    <cfRule type="cellIs" dxfId="4" priority="11" operator="lessThan">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7"/>
  <sheetViews>
    <sheetView zoomScale="70" zoomScaleNormal="70" workbookViewId="0">
      <pane ySplit="2" topLeftCell="A3" activePane="bottomLeft" state="frozen"/>
      <selection activeCell="B4" sqref="B4:J6"/>
      <selection pane="bottomLeft" activeCell="E26" sqref="E26"/>
    </sheetView>
  </sheetViews>
  <sheetFormatPr defaultRowHeight="15"/>
  <cols>
    <col min="1" max="1" width="66.42578125" customWidth="1"/>
    <col min="2" max="4" width="11.140625" bestFit="1" customWidth="1"/>
    <col min="5" max="5" width="35.28515625" customWidth="1"/>
  </cols>
  <sheetData>
    <row r="1" spans="1:5">
      <c r="A1" s="1" t="s">
        <v>416</v>
      </c>
    </row>
    <row r="2" spans="1:5">
      <c r="A2" s="21"/>
      <c r="B2" s="21"/>
      <c r="C2" s="21"/>
      <c r="D2" s="21"/>
    </row>
    <row r="3" spans="1:5" ht="26.25">
      <c r="A3" s="282" t="s">
        <v>670</v>
      </c>
      <c r="B3" s="425">
        <v>42305</v>
      </c>
      <c r="C3" s="426"/>
      <c r="D3" s="426"/>
      <c r="E3" s="274" t="s">
        <v>488</v>
      </c>
    </row>
    <row r="4" spans="1:5" ht="15.75">
      <c r="A4" s="285" t="s">
        <v>489</v>
      </c>
      <c r="B4" s="245" t="s">
        <v>491</v>
      </c>
      <c r="C4" s="245" t="s">
        <v>492</v>
      </c>
      <c r="D4" s="245" t="s">
        <v>493</v>
      </c>
      <c r="E4" s="435" t="s">
        <v>494</v>
      </c>
    </row>
    <row r="5" spans="1:5" ht="15.75">
      <c r="A5" s="285" t="s">
        <v>495</v>
      </c>
      <c r="B5" s="246" t="s">
        <v>496</v>
      </c>
      <c r="C5" s="246" t="s">
        <v>42</v>
      </c>
      <c r="D5" s="246" t="s">
        <v>105</v>
      </c>
      <c r="E5" s="435"/>
    </row>
    <row r="6" spans="1:5" ht="15.75">
      <c r="A6" s="23" t="s">
        <v>65</v>
      </c>
      <c r="B6" s="286">
        <v>5.4759483870350794</v>
      </c>
      <c r="C6" s="286">
        <v>5.6051191659779338</v>
      </c>
      <c r="D6" s="286">
        <v>5.6718463040192795</v>
      </c>
      <c r="E6" s="115" t="s">
        <v>671</v>
      </c>
    </row>
    <row r="7" spans="1:5" ht="15.75">
      <c r="A7" s="23" t="s">
        <v>106</v>
      </c>
      <c r="B7" s="286">
        <v>6.8531524225899307</v>
      </c>
      <c r="C7" s="286">
        <v>7.0144590179136701</v>
      </c>
      <c r="D7" s="286">
        <v>7.0989980318264339</v>
      </c>
      <c r="E7" s="115" t="s">
        <v>671</v>
      </c>
    </row>
    <row r="8" spans="1:5" ht="15.75">
      <c r="A8" s="23" t="s">
        <v>67</v>
      </c>
      <c r="B8" s="286">
        <v>12.491059506303356</v>
      </c>
      <c r="C8" s="286">
        <v>12.786364558839976</v>
      </c>
      <c r="D8" s="286">
        <v>12.937701756422982</v>
      </c>
      <c r="E8" s="115" t="s">
        <v>671</v>
      </c>
    </row>
    <row r="9" spans="1:5" ht="15.75">
      <c r="A9" s="23" t="s">
        <v>672</v>
      </c>
      <c r="B9" s="286">
        <v>7.7094720644957526</v>
      </c>
      <c r="C9" s="286">
        <v>7.8914406617198356</v>
      </c>
      <c r="D9" s="286">
        <v>7.9850560770071555</v>
      </c>
      <c r="E9" s="115" t="s">
        <v>671</v>
      </c>
    </row>
    <row r="10" spans="1:5" ht="15.75">
      <c r="A10" s="23" t="s">
        <v>68</v>
      </c>
      <c r="B10" s="286">
        <v>12.926960730569261</v>
      </c>
      <c r="C10" s="286">
        <v>13.232210748352349</v>
      </c>
      <c r="D10" s="286">
        <v>13.390515701432284</v>
      </c>
      <c r="E10" s="115" t="s">
        <v>671</v>
      </c>
    </row>
    <row r="11" spans="1:5" ht="15.75">
      <c r="A11" s="23" t="s">
        <v>69</v>
      </c>
      <c r="B11" s="286">
        <v>18.92412411049645</v>
      </c>
      <c r="C11" s="286">
        <v>19.498933866515603</v>
      </c>
      <c r="D11" s="286">
        <v>19.732487934261819</v>
      </c>
      <c r="E11" s="115" t="s">
        <v>671</v>
      </c>
    </row>
    <row r="12" spans="1:5" ht="15.75">
      <c r="A12" s="23" t="s">
        <v>66</v>
      </c>
      <c r="B12" s="286">
        <v>11.570501887309904</v>
      </c>
      <c r="C12" s="286">
        <v>11.843091171267096</v>
      </c>
      <c r="D12" s="286">
        <v>11.986317624413495</v>
      </c>
      <c r="E12" s="115" t="s">
        <v>671</v>
      </c>
    </row>
    <row r="13" spans="1:5" ht="15.75">
      <c r="A13" s="23" t="s">
        <v>70</v>
      </c>
      <c r="B13" s="286">
        <v>25.999519895629486</v>
      </c>
      <c r="C13" s="286">
        <v>26.619250228001508</v>
      </c>
      <c r="D13" s="286">
        <v>26.92726044500613</v>
      </c>
      <c r="E13" s="115" t="s">
        <v>671</v>
      </c>
    </row>
    <row r="14" spans="1:5" ht="15.75">
      <c r="A14" s="23" t="s">
        <v>71</v>
      </c>
      <c r="B14" s="286">
        <v>37.572952823693697</v>
      </c>
      <c r="C14" s="286">
        <v>39.21209850266176</v>
      </c>
      <c r="D14" s="286">
        <v>37.770922620734019</v>
      </c>
      <c r="E14" s="115" t="s">
        <v>671</v>
      </c>
    </row>
    <row r="15" spans="1:5" ht="15.75">
      <c r="A15" s="23" t="s">
        <v>102</v>
      </c>
      <c r="B15" s="436">
        <v>78.856681666789868</v>
      </c>
      <c r="C15" s="286">
        <v>17.517052725652213</v>
      </c>
      <c r="D15" s="286">
        <v>17.667347755229738</v>
      </c>
      <c r="E15" s="115" t="s">
        <v>671</v>
      </c>
    </row>
    <row r="16" spans="1:5" ht="15.75">
      <c r="A16" s="23" t="s">
        <v>99</v>
      </c>
      <c r="B16" s="440"/>
      <c r="C16" s="286">
        <v>25.563393838820964</v>
      </c>
      <c r="D16" s="286">
        <v>25.302024779845343</v>
      </c>
      <c r="E16" s="115" t="s">
        <v>671</v>
      </c>
    </row>
    <row r="17" spans="1:5" ht="15.75">
      <c r="A17" s="23" t="s">
        <v>673</v>
      </c>
      <c r="B17" s="440"/>
      <c r="C17" s="286">
        <v>26.283585134974199</v>
      </c>
      <c r="D17" s="286">
        <v>25.496408551048329</v>
      </c>
      <c r="E17" s="115" t="s">
        <v>671</v>
      </c>
    </row>
    <row r="18" spans="1:5" ht="15.75">
      <c r="A18" s="23" t="s">
        <v>107</v>
      </c>
      <c r="B18" s="437"/>
      <c r="C18" s="436">
        <v>35.289999599240495</v>
      </c>
      <c r="D18" s="286">
        <v>20.416176140869322</v>
      </c>
      <c r="E18" s="115" t="s">
        <v>674</v>
      </c>
    </row>
    <row r="19" spans="1:5" ht="15.75">
      <c r="A19" s="23" t="s">
        <v>675</v>
      </c>
      <c r="B19" s="116">
        <v>0</v>
      </c>
      <c r="C19" s="440"/>
      <c r="D19" s="436">
        <v>30.090212016939624</v>
      </c>
      <c r="E19" s="438" t="s">
        <v>674</v>
      </c>
    </row>
    <row r="20" spans="1:5" ht="15.75">
      <c r="A20" s="23" t="s">
        <v>108</v>
      </c>
      <c r="B20" s="116">
        <v>0</v>
      </c>
      <c r="C20" s="437"/>
      <c r="D20" s="437"/>
      <c r="E20" s="439"/>
    </row>
    <row r="21" spans="1:5" ht="15.75">
      <c r="A21" s="260" t="s">
        <v>676</v>
      </c>
      <c r="B21" s="287">
        <v>218.38037349491282</v>
      </c>
      <c r="C21" s="287">
        <v>248.35699921993759</v>
      </c>
      <c r="D21" s="287">
        <v>262.47327573905591</v>
      </c>
      <c r="E21" s="288" t="s">
        <v>488</v>
      </c>
    </row>
    <row r="22" spans="1:5">
      <c r="B22" s="50"/>
      <c r="C22" s="50"/>
    </row>
    <row r="23" spans="1:5">
      <c r="A23" s="1" t="s">
        <v>615</v>
      </c>
    </row>
    <row r="24" spans="1:5" ht="30">
      <c r="A24" s="283" t="s">
        <v>616</v>
      </c>
    </row>
    <row r="25" spans="1:5" ht="30">
      <c r="A25" s="283" t="s">
        <v>617</v>
      </c>
    </row>
    <row r="26" spans="1:5" ht="30">
      <c r="A26" s="283" t="s">
        <v>618</v>
      </c>
    </row>
    <row r="27" spans="1:5" ht="30">
      <c r="A27" s="283" t="s">
        <v>677</v>
      </c>
    </row>
  </sheetData>
  <mergeCells count="6">
    <mergeCell ref="B3:D3"/>
    <mergeCell ref="E4:E5"/>
    <mergeCell ref="D19:D20"/>
    <mergeCell ref="E19:E20"/>
    <mergeCell ref="C18:C20"/>
    <mergeCell ref="B15:B18"/>
  </mergeCells>
  <conditionalFormatting sqref="B21:D21">
    <cfRule type="cellIs" dxfId="3" priority="2" operator="lessThan">
      <formula>0</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heetViews>
  <sheetFormatPr defaultRowHeight="15"/>
  <cols>
    <col min="1" max="1" width="41.28515625" bestFit="1" customWidth="1"/>
    <col min="2" max="2" width="11" bestFit="1" customWidth="1"/>
    <col min="5" max="6" width="10.7109375" bestFit="1" customWidth="1"/>
    <col min="10" max="10" width="37.28515625" bestFit="1" customWidth="1"/>
  </cols>
  <sheetData>
    <row r="1" spans="1:11">
      <c r="A1" s="1" t="s">
        <v>417</v>
      </c>
      <c r="B1" s="1"/>
    </row>
    <row r="2" spans="1:11">
      <c r="F2" s="107"/>
    </row>
    <row r="3" spans="1:11" ht="30">
      <c r="A3" s="291" t="s">
        <v>680</v>
      </c>
      <c r="B3" s="291" t="s">
        <v>681</v>
      </c>
      <c r="C3" s="291" t="s">
        <v>682</v>
      </c>
      <c r="D3" s="291" t="s">
        <v>0</v>
      </c>
      <c r="E3" s="290">
        <v>42159</v>
      </c>
      <c r="F3" s="290">
        <v>42270</v>
      </c>
      <c r="G3" s="292" t="s">
        <v>683</v>
      </c>
      <c r="I3" s="353" t="s">
        <v>0</v>
      </c>
      <c r="J3" s="352" t="s">
        <v>1</v>
      </c>
      <c r="K3" s="292" t="s">
        <v>406</v>
      </c>
    </row>
    <row r="4" spans="1:11">
      <c r="A4" s="293" t="s">
        <v>684</v>
      </c>
      <c r="B4" s="294" t="s">
        <v>685</v>
      </c>
      <c r="C4" s="187" t="s">
        <v>686</v>
      </c>
      <c r="D4" s="187">
        <v>7</v>
      </c>
      <c r="E4" s="115">
        <v>20.7</v>
      </c>
      <c r="F4" s="115">
        <v>19.3</v>
      </c>
      <c r="G4" s="115">
        <v>-1.3999999999999986</v>
      </c>
      <c r="I4" s="317">
        <v>1</v>
      </c>
      <c r="J4" s="115" t="s">
        <v>2</v>
      </c>
      <c r="K4" s="115">
        <f t="shared" ref="K4:K30" si="0">SUMIF($D$4:$D$35,I4,$G$4:$G$35)</f>
        <v>0</v>
      </c>
    </row>
    <row r="5" spans="1:11">
      <c r="A5" s="293" t="s">
        <v>687</v>
      </c>
      <c r="B5" s="294" t="s">
        <v>688</v>
      </c>
      <c r="C5" s="187" t="s">
        <v>689</v>
      </c>
      <c r="D5" s="187">
        <v>21</v>
      </c>
      <c r="E5" s="115">
        <v>99</v>
      </c>
      <c r="F5" s="115">
        <v>0</v>
      </c>
      <c r="G5" s="115">
        <v>-99</v>
      </c>
      <c r="I5" s="317">
        <v>2</v>
      </c>
      <c r="J5" s="115" t="s">
        <v>3</v>
      </c>
      <c r="K5" s="115">
        <f t="shared" si="0"/>
        <v>0</v>
      </c>
    </row>
    <row r="6" spans="1:11">
      <c r="A6" s="293" t="s">
        <v>690</v>
      </c>
      <c r="B6" s="294" t="s">
        <v>685</v>
      </c>
      <c r="C6" s="187" t="s">
        <v>691</v>
      </c>
      <c r="D6" s="187">
        <v>10</v>
      </c>
      <c r="E6" s="115">
        <v>75</v>
      </c>
      <c r="F6" s="115">
        <v>0</v>
      </c>
      <c r="G6" s="115">
        <v>-75</v>
      </c>
      <c r="I6" s="317">
        <v>3</v>
      </c>
      <c r="J6" s="115" t="s">
        <v>4</v>
      </c>
      <c r="K6" s="115">
        <f t="shared" si="0"/>
        <v>-25</v>
      </c>
    </row>
    <row r="7" spans="1:11">
      <c r="A7" s="293" t="s">
        <v>692</v>
      </c>
      <c r="B7" s="294" t="s">
        <v>688</v>
      </c>
      <c r="C7" s="187" t="s">
        <v>693</v>
      </c>
      <c r="D7" s="187">
        <v>5</v>
      </c>
      <c r="E7" s="115">
        <v>0</v>
      </c>
      <c r="F7" s="115">
        <v>7.5</v>
      </c>
      <c r="G7" s="115">
        <v>7.5</v>
      </c>
      <c r="I7" s="317">
        <v>4</v>
      </c>
      <c r="J7" s="115" t="s">
        <v>5</v>
      </c>
      <c r="K7" s="115">
        <f t="shared" si="0"/>
        <v>0</v>
      </c>
    </row>
    <row r="8" spans="1:11">
      <c r="A8" s="293" t="s">
        <v>694</v>
      </c>
      <c r="B8" s="294" t="s">
        <v>685</v>
      </c>
      <c r="C8" s="187" t="s">
        <v>695</v>
      </c>
      <c r="D8" s="187">
        <v>24</v>
      </c>
      <c r="E8" s="115">
        <v>1200</v>
      </c>
      <c r="F8" s="115">
        <v>0</v>
      </c>
      <c r="G8" s="115">
        <v>-1200</v>
      </c>
      <c r="I8" s="317">
        <v>5</v>
      </c>
      <c r="J8" s="115" t="s">
        <v>6</v>
      </c>
      <c r="K8" s="115">
        <f t="shared" si="0"/>
        <v>7.5</v>
      </c>
    </row>
    <row r="9" spans="1:11">
      <c r="A9" s="293" t="s">
        <v>318</v>
      </c>
      <c r="B9" s="294" t="s">
        <v>685</v>
      </c>
      <c r="C9" s="187" t="s">
        <v>696</v>
      </c>
      <c r="D9" s="187">
        <v>16</v>
      </c>
      <c r="E9" s="115">
        <v>260</v>
      </c>
      <c r="F9" s="115">
        <v>1</v>
      </c>
      <c r="G9" s="115">
        <v>-259</v>
      </c>
      <c r="I9" s="317">
        <v>6</v>
      </c>
      <c r="J9" s="115" t="s">
        <v>7</v>
      </c>
      <c r="K9" s="115">
        <f t="shared" si="0"/>
        <v>0</v>
      </c>
    </row>
    <row r="10" spans="1:11">
      <c r="A10" s="293" t="s">
        <v>697</v>
      </c>
      <c r="B10" s="294" t="s">
        <v>685</v>
      </c>
      <c r="C10" s="187" t="s">
        <v>698</v>
      </c>
      <c r="D10" s="187">
        <v>15</v>
      </c>
      <c r="E10" s="115">
        <v>1940</v>
      </c>
      <c r="F10" s="115">
        <v>0</v>
      </c>
      <c r="G10" s="115">
        <v>-1940</v>
      </c>
      <c r="I10" s="317">
        <v>7</v>
      </c>
      <c r="J10" s="115" t="s">
        <v>8</v>
      </c>
      <c r="K10" s="115">
        <f t="shared" si="0"/>
        <v>-6.6999999999999993</v>
      </c>
    </row>
    <row r="11" spans="1:11">
      <c r="A11" s="293" t="s">
        <v>699</v>
      </c>
      <c r="B11" s="294" t="s">
        <v>685</v>
      </c>
      <c r="C11" s="187" t="s">
        <v>700</v>
      </c>
      <c r="D11" s="187">
        <v>15</v>
      </c>
      <c r="E11" s="115">
        <v>980</v>
      </c>
      <c r="F11" s="115">
        <v>0</v>
      </c>
      <c r="G11" s="115">
        <v>-980</v>
      </c>
      <c r="I11" s="317">
        <v>8</v>
      </c>
      <c r="J11" s="115" t="s">
        <v>9</v>
      </c>
      <c r="K11" s="115">
        <f t="shared" si="0"/>
        <v>0</v>
      </c>
    </row>
    <row r="12" spans="1:11">
      <c r="A12" s="293" t="s">
        <v>327</v>
      </c>
      <c r="B12" s="294" t="s">
        <v>685</v>
      </c>
      <c r="C12" s="187" t="s">
        <v>701</v>
      </c>
      <c r="D12" s="187">
        <v>15</v>
      </c>
      <c r="E12" s="115">
        <v>1953</v>
      </c>
      <c r="F12" s="115">
        <v>1455</v>
      </c>
      <c r="G12" s="115">
        <v>-498</v>
      </c>
      <c r="I12" s="317">
        <v>9</v>
      </c>
      <c r="J12" s="115" t="s">
        <v>10</v>
      </c>
      <c r="K12" s="115">
        <f t="shared" si="0"/>
        <v>-2260</v>
      </c>
    </row>
    <row r="13" spans="1:11">
      <c r="A13" s="293" t="s">
        <v>377</v>
      </c>
      <c r="B13" s="294" t="s">
        <v>685</v>
      </c>
      <c r="C13" s="187" t="s">
        <v>702</v>
      </c>
      <c r="D13" s="187">
        <v>7</v>
      </c>
      <c r="E13" s="115">
        <v>27.5</v>
      </c>
      <c r="F13" s="115">
        <v>22.2</v>
      </c>
      <c r="G13" s="115">
        <v>-5.3000000000000007</v>
      </c>
      <c r="I13" s="317">
        <v>10</v>
      </c>
      <c r="J13" s="115" t="s">
        <v>134</v>
      </c>
      <c r="K13" s="115">
        <f t="shared" si="0"/>
        <v>0</v>
      </c>
    </row>
    <row r="14" spans="1:11">
      <c r="A14" s="293" t="s">
        <v>379</v>
      </c>
      <c r="B14" s="294" t="s">
        <v>685</v>
      </c>
      <c r="C14" s="187" t="s">
        <v>703</v>
      </c>
      <c r="D14" s="187">
        <v>18</v>
      </c>
      <c r="E14" s="115">
        <v>340</v>
      </c>
      <c r="F14" s="115">
        <v>70</v>
      </c>
      <c r="G14" s="115">
        <v>-270</v>
      </c>
      <c r="I14" s="317">
        <v>11</v>
      </c>
      <c r="J14" s="115" t="s">
        <v>12</v>
      </c>
      <c r="K14" s="115">
        <f t="shared" si="0"/>
        <v>-448.3</v>
      </c>
    </row>
    <row r="15" spans="1:11">
      <c r="A15" s="293" t="s">
        <v>704</v>
      </c>
      <c r="B15" s="294" t="s">
        <v>688</v>
      </c>
      <c r="C15" s="187" t="s">
        <v>705</v>
      </c>
      <c r="D15" s="187">
        <v>26</v>
      </c>
      <c r="E15" s="115">
        <v>2</v>
      </c>
      <c r="F15" s="115">
        <v>6</v>
      </c>
      <c r="G15" s="115">
        <v>6</v>
      </c>
      <c r="I15" s="317">
        <v>12</v>
      </c>
      <c r="J15" s="115" t="s">
        <v>13</v>
      </c>
      <c r="K15" s="115">
        <f t="shared" si="0"/>
        <v>-20.999999999999989</v>
      </c>
    </row>
    <row r="16" spans="1:11">
      <c r="A16" s="293" t="s">
        <v>706</v>
      </c>
      <c r="B16" s="294" t="s">
        <v>688</v>
      </c>
      <c r="C16" s="187" t="s">
        <v>707</v>
      </c>
      <c r="D16" s="187">
        <v>11</v>
      </c>
      <c r="E16" s="115">
        <v>3</v>
      </c>
      <c r="F16" s="115">
        <v>51.7</v>
      </c>
      <c r="G16" s="115">
        <v>51.7</v>
      </c>
      <c r="I16" s="317">
        <v>13</v>
      </c>
      <c r="J16" s="115" t="s">
        <v>14</v>
      </c>
      <c r="K16" s="115">
        <f t="shared" si="0"/>
        <v>0</v>
      </c>
    </row>
    <row r="17" spans="1:11">
      <c r="A17" s="293" t="s">
        <v>254</v>
      </c>
      <c r="B17" s="294" t="s">
        <v>685</v>
      </c>
      <c r="C17" s="187" t="s">
        <v>708</v>
      </c>
      <c r="D17" s="187">
        <v>12</v>
      </c>
      <c r="E17" s="115">
        <v>146</v>
      </c>
      <c r="F17" s="115">
        <v>142.30000000000001</v>
      </c>
      <c r="G17" s="115">
        <v>-3.6999999999999886</v>
      </c>
      <c r="I17" s="317">
        <v>14</v>
      </c>
      <c r="J17" s="115" t="s">
        <v>135</v>
      </c>
      <c r="K17" s="115">
        <f t="shared" si="0"/>
        <v>0</v>
      </c>
    </row>
    <row r="18" spans="1:11">
      <c r="A18" s="293" t="s">
        <v>709</v>
      </c>
      <c r="B18" s="294" t="s">
        <v>685</v>
      </c>
      <c r="C18" s="187" t="s">
        <v>708</v>
      </c>
      <c r="D18" s="187">
        <v>12</v>
      </c>
      <c r="E18" s="115">
        <v>17.3</v>
      </c>
      <c r="F18" s="115">
        <v>0</v>
      </c>
      <c r="G18" s="115">
        <v>-17.3</v>
      </c>
      <c r="I18" s="317">
        <v>15</v>
      </c>
      <c r="J18" s="115" t="s">
        <v>136</v>
      </c>
      <c r="K18" s="115">
        <f t="shared" si="0"/>
        <v>-4418</v>
      </c>
    </row>
    <row r="19" spans="1:11">
      <c r="A19" s="293" t="s">
        <v>337</v>
      </c>
      <c r="B19" s="294" t="s">
        <v>685</v>
      </c>
      <c r="C19" s="187" t="s">
        <v>710</v>
      </c>
      <c r="D19" s="187">
        <v>26</v>
      </c>
      <c r="E19" s="115">
        <v>1061</v>
      </c>
      <c r="F19" s="115">
        <v>1261</v>
      </c>
      <c r="G19" s="115">
        <v>200</v>
      </c>
      <c r="I19" s="317">
        <v>16</v>
      </c>
      <c r="J19" s="115" t="s">
        <v>17</v>
      </c>
      <c r="K19" s="115">
        <f t="shared" si="0"/>
        <v>-296</v>
      </c>
    </row>
    <row r="20" spans="1:11">
      <c r="A20" s="293" t="s">
        <v>711</v>
      </c>
      <c r="B20" s="294" t="s">
        <v>685</v>
      </c>
      <c r="C20" s="187" t="s">
        <v>712</v>
      </c>
      <c r="D20" s="187">
        <v>15</v>
      </c>
      <c r="E20" s="115">
        <v>500</v>
      </c>
      <c r="F20" s="115">
        <v>0</v>
      </c>
      <c r="G20" s="115">
        <v>-500</v>
      </c>
      <c r="I20" s="317">
        <v>17</v>
      </c>
      <c r="J20" s="115" t="s">
        <v>137</v>
      </c>
      <c r="K20" s="115">
        <f t="shared" si="0"/>
        <v>6</v>
      </c>
    </row>
    <row r="21" spans="1:11">
      <c r="A21" s="293" t="s">
        <v>713</v>
      </c>
      <c r="B21" s="294" t="s">
        <v>685</v>
      </c>
      <c r="C21" s="187" t="s">
        <v>712</v>
      </c>
      <c r="D21" s="187">
        <v>15</v>
      </c>
      <c r="E21" s="115">
        <v>500</v>
      </c>
      <c r="F21" s="115">
        <v>0</v>
      </c>
      <c r="G21" s="115">
        <v>-500</v>
      </c>
      <c r="I21" s="317">
        <v>18</v>
      </c>
      <c r="J21" s="115" t="s">
        <v>19</v>
      </c>
      <c r="K21" s="115">
        <f t="shared" si="0"/>
        <v>-270</v>
      </c>
    </row>
    <row r="22" spans="1:11">
      <c r="A22" s="293" t="s">
        <v>714</v>
      </c>
      <c r="B22" s="294" t="s">
        <v>685</v>
      </c>
      <c r="C22" s="187" t="s">
        <v>715</v>
      </c>
      <c r="D22" s="187">
        <v>11</v>
      </c>
      <c r="E22" s="115">
        <v>7</v>
      </c>
      <c r="F22" s="115">
        <v>4</v>
      </c>
      <c r="G22" s="115">
        <v>4</v>
      </c>
      <c r="I22" s="317">
        <v>19</v>
      </c>
      <c r="J22" s="115" t="s">
        <v>20</v>
      </c>
      <c r="K22" s="115">
        <f t="shared" si="0"/>
        <v>-450</v>
      </c>
    </row>
    <row r="23" spans="1:11">
      <c r="A23" s="293" t="s">
        <v>716</v>
      </c>
      <c r="B23" s="294" t="s">
        <v>685</v>
      </c>
      <c r="C23" s="187" t="s">
        <v>715</v>
      </c>
      <c r="D23" s="187">
        <v>11</v>
      </c>
      <c r="E23" s="115">
        <v>4</v>
      </c>
      <c r="F23" s="115">
        <v>0</v>
      </c>
      <c r="G23" s="115">
        <v>-4</v>
      </c>
      <c r="I23" s="317">
        <v>20</v>
      </c>
      <c r="J23" s="115" t="s">
        <v>21</v>
      </c>
      <c r="K23" s="115">
        <f t="shared" si="0"/>
        <v>-490</v>
      </c>
    </row>
    <row r="24" spans="1:11">
      <c r="A24" s="293" t="s">
        <v>717</v>
      </c>
      <c r="B24" s="294" t="s">
        <v>685</v>
      </c>
      <c r="C24" s="187" t="s">
        <v>718</v>
      </c>
      <c r="D24" s="187">
        <v>11</v>
      </c>
      <c r="E24" s="115">
        <v>50</v>
      </c>
      <c r="F24" s="115">
        <v>0</v>
      </c>
      <c r="G24" s="115">
        <v>-50</v>
      </c>
      <c r="I24" s="317">
        <v>21</v>
      </c>
      <c r="J24" s="115" t="s">
        <v>138</v>
      </c>
      <c r="K24" s="115">
        <f t="shared" si="0"/>
        <v>-99</v>
      </c>
    </row>
    <row r="25" spans="1:11">
      <c r="A25" s="293" t="s">
        <v>719</v>
      </c>
      <c r="B25" s="294" t="s">
        <v>685</v>
      </c>
      <c r="C25" s="187" t="s">
        <v>720</v>
      </c>
      <c r="D25" s="187">
        <v>17</v>
      </c>
      <c r="E25" s="115">
        <v>250</v>
      </c>
      <c r="F25" s="115">
        <v>256</v>
      </c>
      <c r="G25" s="115">
        <v>6</v>
      </c>
      <c r="I25" s="317">
        <v>22</v>
      </c>
      <c r="J25" s="115" t="s">
        <v>23</v>
      </c>
      <c r="K25" s="115">
        <f t="shared" si="0"/>
        <v>0</v>
      </c>
    </row>
    <row r="26" spans="1:11">
      <c r="A26" s="293" t="s">
        <v>721</v>
      </c>
      <c r="B26" s="294" t="s">
        <v>685</v>
      </c>
      <c r="C26" s="187" t="s">
        <v>722</v>
      </c>
      <c r="D26" s="187">
        <v>9</v>
      </c>
      <c r="E26" s="115">
        <v>2260</v>
      </c>
      <c r="F26" s="115">
        <v>0</v>
      </c>
      <c r="G26" s="115">
        <v>-2260</v>
      </c>
      <c r="I26" s="317">
        <v>23</v>
      </c>
      <c r="J26" s="115" t="s">
        <v>24</v>
      </c>
      <c r="K26" s="115">
        <f t="shared" si="0"/>
        <v>0</v>
      </c>
    </row>
    <row r="27" spans="1:11">
      <c r="A27" s="293" t="s">
        <v>723</v>
      </c>
      <c r="B27" s="294" t="s">
        <v>685</v>
      </c>
      <c r="C27" s="187" t="s">
        <v>724</v>
      </c>
      <c r="D27" s="187">
        <v>3</v>
      </c>
      <c r="E27" s="115">
        <v>25</v>
      </c>
      <c r="F27" s="115">
        <v>0</v>
      </c>
      <c r="G27" s="115">
        <v>-25</v>
      </c>
      <c r="I27" s="317">
        <v>24</v>
      </c>
      <c r="J27" s="115" t="s">
        <v>25</v>
      </c>
      <c r="K27" s="115">
        <f t="shared" si="0"/>
        <v>-1200</v>
      </c>
    </row>
    <row r="28" spans="1:11">
      <c r="A28" s="293" t="s">
        <v>725</v>
      </c>
      <c r="B28" s="294" t="s">
        <v>685</v>
      </c>
      <c r="C28" s="187" t="s">
        <v>726</v>
      </c>
      <c r="D28" s="187">
        <v>11</v>
      </c>
      <c r="E28" s="115">
        <v>450</v>
      </c>
      <c r="F28" s="115">
        <v>0</v>
      </c>
      <c r="G28" s="115">
        <v>-450</v>
      </c>
      <c r="I28" s="317">
        <v>25</v>
      </c>
      <c r="J28" s="115" t="s">
        <v>26</v>
      </c>
      <c r="K28" s="115">
        <f t="shared" si="0"/>
        <v>68</v>
      </c>
    </row>
    <row r="29" spans="1:11">
      <c r="A29" s="293" t="s">
        <v>384</v>
      </c>
      <c r="B29" s="294" t="s">
        <v>685</v>
      </c>
      <c r="C29" s="187" t="s">
        <v>727</v>
      </c>
      <c r="D29" s="187">
        <v>21</v>
      </c>
      <c r="E29" s="115">
        <v>9</v>
      </c>
      <c r="F29" s="115">
        <v>228</v>
      </c>
      <c r="G29" s="115">
        <v>228</v>
      </c>
      <c r="I29" s="317">
        <v>26</v>
      </c>
      <c r="J29" s="115" t="s">
        <v>27</v>
      </c>
      <c r="K29" s="115">
        <f t="shared" si="0"/>
        <v>206</v>
      </c>
    </row>
    <row r="30" spans="1:11">
      <c r="A30" s="293" t="s">
        <v>387</v>
      </c>
      <c r="B30" s="294" t="s">
        <v>685</v>
      </c>
      <c r="C30" s="187" t="s">
        <v>728</v>
      </c>
      <c r="D30" s="187">
        <v>25</v>
      </c>
      <c r="E30" s="115">
        <v>332</v>
      </c>
      <c r="F30" s="115">
        <v>400</v>
      </c>
      <c r="G30" s="115">
        <v>68</v>
      </c>
      <c r="I30" s="317">
        <v>27</v>
      </c>
      <c r="J30" s="115" t="s">
        <v>28</v>
      </c>
      <c r="K30" s="115">
        <f t="shared" si="0"/>
        <v>0</v>
      </c>
    </row>
    <row r="31" spans="1:11">
      <c r="A31" s="293" t="s">
        <v>269</v>
      </c>
      <c r="B31" s="294" t="s">
        <v>685</v>
      </c>
      <c r="C31" s="187" t="s">
        <v>727</v>
      </c>
      <c r="D31" s="187">
        <v>21</v>
      </c>
      <c r="E31" s="115">
        <v>228</v>
      </c>
      <c r="F31" s="115">
        <v>0</v>
      </c>
      <c r="G31" s="115">
        <v>-228</v>
      </c>
      <c r="I31" s="317"/>
      <c r="J31" s="115" t="s">
        <v>110</v>
      </c>
      <c r="K31" s="115">
        <f>SUM(K4:K30)</f>
        <v>-9696.5</v>
      </c>
    </row>
    <row r="32" spans="1:11">
      <c r="A32" s="293" t="s">
        <v>729</v>
      </c>
      <c r="B32" s="294" t="s">
        <v>685</v>
      </c>
      <c r="C32" s="187" t="s">
        <v>730</v>
      </c>
      <c r="D32" s="187">
        <v>20</v>
      </c>
      <c r="E32" s="115">
        <v>490</v>
      </c>
      <c r="F32" s="115">
        <v>0</v>
      </c>
      <c r="G32" s="115">
        <v>-490</v>
      </c>
    </row>
    <row r="33" spans="1:7">
      <c r="A33" s="293" t="s">
        <v>366</v>
      </c>
      <c r="B33" s="294" t="s">
        <v>685</v>
      </c>
      <c r="C33" s="187" t="s">
        <v>731</v>
      </c>
      <c r="D33" s="187">
        <v>16</v>
      </c>
      <c r="E33" s="115">
        <v>1332</v>
      </c>
      <c r="F33" s="115">
        <v>1295</v>
      </c>
      <c r="G33" s="115">
        <v>-37</v>
      </c>
    </row>
    <row r="34" spans="1:7">
      <c r="A34" s="293" t="s">
        <v>390</v>
      </c>
      <c r="B34" s="294" t="s">
        <v>685</v>
      </c>
      <c r="C34" s="187" t="s">
        <v>732</v>
      </c>
      <c r="D34" s="187">
        <v>10</v>
      </c>
      <c r="E34" s="115">
        <v>13</v>
      </c>
      <c r="F34" s="115">
        <v>75</v>
      </c>
      <c r="G34" s="115">
        <v>75</v>
      </c>
    </row>
    <row r="35" spans="1:7">
      <c r="A35" s="293" t="s">
        <v>733</v>
      </c>
      <c r="B35" s="294" t="s">
        <v>685</v>
      </c>
      <c r="C35" s="187" t="s">
        <v>734</v>
      </c>
      <c r="D35" s="187">
        <v>19</v>
      </c>
      <c r="E35" s="115">
        <v>450</v>
      </c>
      <c r="F35" s="115">
        <v>0</v>
      </c>
      <c r="G35" s="115">
        <v>-450</v>
      </c>
    </row>
    <row r="36" spans="1:7">
      <c r="A36" s="293" t="s">
        <v>110</v>
      </c>
      <c r="B36" s="294"/>
      <c r="C36" s="187"/>
      <c r="D36" s="187"/>
      <c r="E36" s="115">
        <v>15024.5</v>
      </c>
      <c r="F36" s="115">
        <v>5294</v>
      </c>
      <c r="G36" s="115">
        <v>-9696.5</v>
      </c>
    </row>
    <row r="37" spans="1:7">
      <c r="A37" s="289"/>
      <c r="B37" s="295"/>
      <c r="C37" s="68"/>
      <c r="D37" s="68"/>
      <c r="E37" s="10"/>
      <c r="F37" s="10"/>
      <c r="G37" s="10"/>
    </row>
    <row r="38" spans="1:7" ht="32.25" customHeight="1">
      <c r="A38" s="441" t="s">
        <v>397</v>
      </c>
      <c r="B38" s="441"/>
      <c r="C38" s="441"/>
      <c r="D38" s="441"/>
      <c r="E38" s="441"/>
      <c r="F38" s="441"/>
      <c r="G38" s="441"/>
    </row>
  </sheetData>
  <mergeCells count="1">
    <mergeCell ref="A38:G3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19"/>
  <sheetViews>
    <sheetView zoomScale="85" zoomScaleNormal="85" workbookViewId="0"/>
  </sheetViews>
  <sheetFormatPr defaultRowHeight="15"/>
  <cols>
    <col min="1" max="1" width="7.42578125" bestFit="1" customWidth="1"/>
    <col min="2" max="2" width="19.28515625" bestFit="1" customWidth="1"/>
    <col min="3" max="10" width="14.7109375" customWidth="1"/>
  </cols>
  <sheetData>
    <row r="1" spans="1:10">
      <c r="A1" s="44" t="s">
        <v>418</v>
      </c>
      <c r="B1" s="44"/>
      <c r="E1" s="1"/>
      <c r="I1" s="1"/>
    </row>
    <row r="3" spans="1:10">
      <c r="A3" s="199"/>
      <c r="B3" s="199"/>
      <c r="C3" s="444" t="s">
        <v>281</v>
      </c>
      <c r="D3" s="444"/>
      <c r="E3" s="444"/>
      <c r="F3" s="444"/>
      <c r="G3" s="445" t="s">
        <v>293</v>
      </c>
      <c r="H3" s="446"/>
      <c r="I3" s="446"/>
      <c r="J3" s="447"/>
    </row>
    <row r="4" spans="1:10" ht="75.75" customHeight="1">
      <c r="A4" s="386" t="s">
        <v>0</v>
      </c>
      <c r="B4" s="386" t="s">
        <v>1</v>
      </c>
      <c r="C4" s="387" t="s">
        <v>288</v>
      </c>
      <c r="D4" s="387" t="s">
        <v>280</v>
      </c>
      <c r="E4" s="387" t="s">
        <v>279</v>
      </c>
      <c r="F4" s="387" t="s">
        <v>278</v>
      </c>
      <c r="G4" s="385" t="s">
        <v>288</v>
      </c>
      <c r="H4" s="385" t="s">
        <v>280</v>
      </c>
      <c r="I4" s="385" t="s">
        <v>279</v>
      </c>
      <c r="J4" s="385" t="s">
        <v>278</v>
      </c>
    </row>
    <row r="5" spans="1:10">
      <c r="A5" s="193">
        <v>1</v>
      </c>
      <c r="B5" s="194" t="s">
        <v>29</v>
      </c>
      <c r="C5" s="196">
        <v>642.11964343353236</v>
      </c>
      <c r="D5" s="196">
        <v>976.13853225639411</v>
      </c>
      <c r="E5" s="196">
        <v>24.831001209524402</v>
      </c>
      <c r="F5" s="195">
        <v>0.75252466550921648</v>
      </c>
      <c r="G5" s="318">
        <v>629.28764343353248</v>
      </c>
      <c r="H5" s="318">
        <v>1060.7974940642216</v>
      </c>
      <c r="I5" s="318">
        <v>-161.54142332330665</v>
      </c>
      <c r="J5" s="319">
        <v>0.8142094455321075</v>
      </c>
    </row>
    <row r="6" spans="1:10">
      <c r="A6" s="193">
        <v>2</v>
      </c>
      <c r="B6" s="194" t="s">
        <v>30</v>
      </c>
      <c r="C6" s="196">
        <v>3285.7486325579898</v>
      </c>
      <c r="D6" s="196">
        <v>3420.2661810505861</v>
      </c>
      <c r="E6" s="196">
        <v>838.56700899999123</v>
      </c>
      <c r="F6" s="195">
        <v>1.7785379937891812</v>
      </c>
      <c r="G6" s="318">
        <v>3237.1586325579901</v>
      </c>
      <c r="H6" s="318">
        <v>3538.4055919300254</v>
      </c>
      <c r="I6" s="318">
        <v>961.63205524716</v>
      </c>
      <c r="J6" s="319">
        <v>1.7125143402684999</v>
      </c>
    </row>
    <row r="7" spans="1:10">
      <c r="A7" s="193">
        <v>3</v>
      </c>
      <c r="B7" s="194" t="s">
        <v>31</v>
      </c>
      <c r="C7" s="196">
        <v>2635.614243030981</v>
      </c>
      <c r="D7" s="196">
        <v>2158.1166850965496</v>
      </c>
      <c r="E7" s="196">
        <v>220.10987763490994</v>
      </c>
      <c r="F7" s="195">
        <v>1.3541647089708522</v>
      </c>
      <c r="G7" s="318">
        <v>2608.5442430309809</v>
      </c>
      <c r="H7" s="318">
        <v>2295.0308531383844</v>
      </c>
      <c r="I7" s="318">
        <v>295.77875426634836</v>
      </c>
      <c r="J7" s="319">
        <v>1.2861438237642724</v>
      </c>
    </row>
    <row r="8" spans="1:10">
      <c r="A8" s="193">
        <v>4</v>
      </c>
      <c r="B8" s="194" t="s">
        <v>32</v>
      </c>
      <c r="C8" s="196">
        <v>4009.2708183102004</v>
      </c>
      <c r="D8" s="196">
        <v>4026.7239803892344</v>
      </c>
      <c r="E8" s="196">
        <v>1344.3283928412711</v>
      </c>
      <c r="F8" s="195">
        <v>2.0953212603811173</v>
      </c>
      <c r="G8" s="318">
        <v>4005.4408183102005</v>
      </c>
      <c r="H8" s="318">
        <v>4095.8348931560531</v>
      </c>
      <c r="I8" s="318">
        <v>1260.9228179481329</v>
      </c>
      <c r="J8" s="319">
        <v>1.9794127487962681</v>
      </c>
    </row>
    <row r="9" spans="1:10">
      <c r="A9" s="193">
        <v>5</v>
      </c>
      <c r="B9" s="194" t="s">
        <v>33</v>
      </c>
      <c r="C9" s="196">
        <v>4581.5720509618395</v>
      </c>
      <c r="D9" s="196">
        <v>3781.3356663731506</v>
      </c>
      <c r="E9" s="196">
        <v>996.8242669365136</v>
      </c>
      <c r="F9" s="195">
        <v>1.9538461199019179</v>
      </c>
      <c r="G9" s="318">
        <v>4558.6520509618404</v>
      </c>
      <c r="H9" s="318">
        <v>3908.1027005760702</v>
      </c>
      <c r="I9" s="318">
        <v>1104.103055857446</v>
      </c>
      <c r="J9" s="319">
        <v>1.7966615616605914</v>
      </c>
    </row>
    <row r="10" spans="1:10">
      <c r="A10" s="193">
        <v>6</v>
      </c>
      <c r="B10" s="194" t="s">
        <v>34</v>
      </c>
      <c r="C10" s="196">
        <v>2091.7041941704142</v>
      </c>
      <c r="D10" s="196">
        <v>2573.7714801874267</v>
      </c>
      <c r="E10" s="196">
        <v>721.74165161904784</v>
      </c>
      <c r="F10" s="195">
        <v>1.3350232230293453</v>
      </c>
      <c r="G10" s="318">
        <v>2092.0541941704141</v>
      </c>
      <c r="H10" s="318">
        <v>2706.8252274239876</v>
      </c>
      <c r="I10" s="318">
        <v>695.6402752784453</v>
      </c>
      <c r="J10" s="319">
        <v>1.2521586354806988</v>
      </c>
    </row>
    <row r="11" spans="1:10">
      <c r="A11" s="193">
        <v>7</v>
      </c>
      <c r="B11" s="194" t="s">
        <v>35</v>
      </c>
      <c r="C11" s="196">
        <v>4966.07</v>
      </c>
      <c r="D11" s="196">
        <v>4586.1027738134071</v>
      </c>
      <c r="E11" s="196">
        <v>1472.1152379206324</v>
      </c>
      <c r="F11" s="195">
        <v>2.3384791878222524</v>
      </c>
      <c r="G11" s="318">
        <v>4966.6500000000005</v>
      </c>
      <c r="H11" s="318">
        <v>4713.3381640014231</v>
      </c>
      <c r="I11" s="318">
        <v>1535.06082010518</v>
      </c>
      <c r="J11" s="319">
        <v>2.2610378209391473</v>
      </c>
    </row>
    <row r="12" spans="1:10">
      <c r="A12" s="193">
        <v>8</v>
      </c>
      <c r="B12" s="194" t="s">
        <v>36</v>
      </c>
      <c r="C12" s="196">
        <v>4414.4399999999987</v>
      </c>
      <c r="D12" s="196">
        <v>4234.8102207486318</v>
      </c>
      <c r="E12" s="196">
        <v>1344.5159925555545</v>
      </c>
      <c r="F12" s="195">
        <v>2.2112221394124476</v>
      </c>
      <c r="G12" s="318">
        <v>4414.4199999999992</v>
      </c>
      <c r="H12" s="318">
        <v>4321.3670094887766</v>
      </c>
      <c r="I12" s="318">
        <v>1279.1321378229138</v>
      </c>
      <c r="J12" s="319">
        <v>2.1301620759966564</v>
      </c>
    </row>
    <row r="13" spans="1:10">
      <c r="A13" s="193">
        <v>9</v>
      </c>
      <c r="B13" s="194" t="s">
        <v>37</v>
      </c>
      <c r="C13" s="196">
        <v>5583.1585552636798</v>
      </c>
      <c r="D13" s="196">
        <v>6011.3276094824978</v>
      </c>
      <c r="E13" s="196">
        <v>1544.789045063495</v>
      </c>
      <c r="F13" s="195">
        <v>3.4150098537342251</v>
      </c>
      <c r="G13" s="318">
        <v>5580.5285552636788</v>
      </c>
      <c r="H13" s="318">
        <v>6102.6705623545868</v>
      </c>
      <c r="I13" s="318">
        <v>1616.8201949775132</v>
      </c>
      <c r="J13" s="319">
        <v>3.2543844421424728</v>
      </c>
    </row>
    <row r="14" spans="1:10">
      <c r="A14" s="193">
        <v>10</v>
      </c>
      <c r="B14" s="194" t="s">
        <v>22</v>
      </c>
      <c r="C14" s="196">
        <v>1920.477178295806</v>
      </c>
      <c r="D14" s="196">
        <v>1757.5673777150535</v>
      </c>
      <c r="E14" s="196">
        <v>488.8816699365052</v>
      </c>
      <c r="F14" s="195">
        <v>0.9113803547538295</v>
      </c>
      <c r="G14" s="318">
        <v>1920.477178295806</v>
      </c>
      <c r="H14" s="318">
        <v>1807.877540822519</v>
      </c>
      <c r="I14" s="318">
        <v>503.123026944662</v>
      </c>
      <c r="J14" s="319">
        <v>0.87032565841181764</v>
      </c>
    </row>
    <row r="15" spans="1:10">
      <c r="A15" s="193">
        <v>11</v>
      </c>
      <c r="B15" s="194" t="s">
        <v>38</v>
      </c>
      <c r="C15" s="196">
        <v>3609.4278042195037</v>
      </c>
      <c r="D15" s="196">
        <v>3481.9506567409389</v>
      </c>
      <c r="E15" s="196">
        <v>789.68738222222601</v>
      </c>
      <c r="F15" s="195">
        <v>2.1093440594585835</v>
      </c>
      <c r="G15" s="318">
        <v>3609.4278042195037</v>
      </c>
      <c r="H15" s="318">
        <v>3589.6510003773901</v>
      </c>
      <c r="I15" s="318">
        <v>853.85819724513101</v>
      </c>
      <c r="J15" s="319">
        <v>2.054948041434264</v>
      </c>
    </row>
    <row r="16" spans="1:10">
      <c r="A16" s="193">
        <v>12</v>
      </c>
      <c r="B16" s="194" t="s">
        <v>39</v>
      </c>
      <c r="C16" s="196">
        <v>4660.64727004006</v>
      </c>
      <c r="D16" s="196">
        <v>4689.97193296766</v>
      </c>
      <c r="E16" s="196">
        <v>2092.5294215873073</v>
      </c>
      <c r="F16" s="195">
        <v>2.0448941713640543</v>
      </c>
      <c r="G16" s="318">
        <v>4729.7528912584821</v>
      </c>
      <c r="H16" s="318">
        <v>4737.0617399441908</v>
      </c>
      <c r="I16" s="318">
        <v>2137.3401407213637</v>
      </c>
      <c r="J16" s="319">
        <v>2.113310926734957</v>
      </c>
    </row>
    <row r="17" spans="1:10">
      <c r="A17" s="193">
        <v>13</v>
      </c>
      <c r="B17" s="194" t="s">
        <v>40</v>
      </c>
      <c r="C17" s="196">
        <v>5995.215789686692</v>
      </c>
      <c r="D17" s="196">
        <v>5292.8526882448823</v>
      </c>
      <c r="E17" s="196">
        <v>1811.6527423174593</v>
      </c>
      <c r="F17" s="195">
        <v>2.860567650549382</v>
      </c>
      <c r="G17" s="318">
        <v>5813.9185574177536</v>
      </c>
      <c r="H17" s="318">
        <v>5404.0702171743114</v>
      </c>
      <c r="I17" s="318">
        <v>1576.4025202007524</v>
      </c>
      <c r="J17" s="319">
        <v>2.7918025669223892</v>
      </c>
    </row>
    <row r="18" spans="1:10">
      <c r="A18" s="193">
        <v>14</v>
      </c>
      <c r="B18" s="194" t="s">
        <v>41</v>
      </c>
      <c r="C18" s="196">
        <v>2517.6433468133928</v>
      </c>
      <c r="D18" s="196">
        <v>2332.0851019973675</v>
      </c>
      <c r="E18" s="196">
        <v>497.69041779365216</v>
      </c>
      <c r="F18" s="195">
        <v>1.3976038316913992</v>
      </c>
      <c r="G18" s="318">
        <v>2698.9405790823303</v>
      </c>
      <c r="H18" s="318">
        <v>2391.3388221126652</v>
      </c>
      <c r="I18" s="318">
        <v>513.99153534634934</v>
      </c>
      <c r="J18" s="319">
        <v>1.432109891816951</v>
      </c>
    </row>
    <row r="19" spans="1:10">
      <c r="A19" s="442" t="s">
        <v>110</v>
      </c>
      <c r="B19" s="443"/>
      <c r="C19" s="198">
        <f t="shared" ref="C19:J19" si="0">SUM(C5:C18)</f>
        <v>50913.109526784094</v>
      </c>
      <c r="D19" s="196">
        <f t="shared" si="0"/>
        <v>49323.02088706378</v>
      </c>
      <c r="E19" s="196">
        <f t="shared" si="0"/>
        <v>14188.26410863809</v>
      </c>
      <c r="F19" s="197">
        <f t="shared" si="0"/>
        <v>26.557919220367801</v>
      </c>
      <c r="G19" s="318">
        <f t="shared" si="0"/>
        <v>50865.253148002514</v>
      </c>
      <c r="H19" s="318">
        <f t="shared" si="0"/>
        <v>50672.371816564599</v>
      </c>
      <c r="I19" s="318">
        <f t="shared" si="0"/>
        <v>14172.264108638092</v>
      </c>
      <c r="J19" s="320">
        <f t="shared" si="0"/>
        <v>25.749181979901095</v>
      </c>
    </row>
  </sheetData>
  <mergeCells count="3">
    <mergeCell ref="A19:B19"/>
    <mergeCell ref="C3:F3"/>
    <mergeCell ref="G3:J3"/>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workbookViewId="0">
      <pane ySplit="3" topLeftCell="A111" activePane="bottomLeft" state="frozen"/>
      <selection pane="bottomLeft"/>
    </sheetView>
  </sheetViews>
  <sheetFormatPr defaultRowHeight="15"/>
  <cols>
    <col min="1" max="1" width="42.7109375" bestFit="1" customWidth="1"/>
    <col min="12" max="12" width="9.140625" style="21"/>
  </cols>
  <sheetData>
    <row r="1" spans="1:12">
      <c r="A1" s="1" t="s">
        <v>420</v>
      </c>
    </row>
    <row r="3" spans="1:12" ht="38.25">
      <c r="A3" s="357" t="s">
        <v>471</v>
      </c>
      <c r="B3" s="136" t="s">
        <v>300</v>
      </c>
      <c r="C3" s="136" t="s">
        <v>301</v>
      </c>
      <c r="D3" s="136" t="s">
        <v>302</v>
      </c>
      <c r="E3" s="136" t="s">
        <v>303</v>
      </c>
      <c r="F3" s="136" t="s">
        <v>304</v>
      </c>
      <c r="G3" s="136" t="s">
        <v>294</v>
      </c>
      <c r="H3" s="136" t="s">
        <v>295</v>
      </c>
      <c r="I3" s="136" t="s">
        <v>296</v>
      </c>
      <c r="J3" s="136" t="s">
        <v>297</v>
      </c>
      <c r="K3" s="136" t="s">
        <v>298</v>
      </c>
      <c r="L3" s="136" t="s">
        <v>299</v>
      </c>
    </row>
    <row r="4" spans="1:12">
      <c r="A4" s="115" t="s">
        <v>305</v>
      </c>
      <c r="B4" s="187" t="s">
        <v>474</v>
      </c>
      <c r="C4" s="187" t="s">
        <v>474</v>
      </c>
      <c r="D4" s="187" t="s">
        <v>474</v>
      </c>
      <c r="E4" s="187" t="s">
        <v>474</v>
      </c>
      <c r="F4" s="187" t="s">
        <v>474</v>
      </c>
      <c r="G4" s="202">
        <v>0.421680673022718</v>
      </c>
      <c r="H4" s="202">
        <v>0.44576680728428802</v>
      </c>
      <c r="I4" s="202">
        <v>0.74013727112576799</v>
      </c>
      <c r="J4" s="202">
        <v>0.65541257807655495</v>
      </c>
      <c r="K4" s="202">
        <v>0.59004330923389103</v>
      </c>
      <c r="L4" s="202">
        <v>0.56374089819824469</v>
      </c>
    </row>
    <row r="5" spans="1:12">
      <c r="A5" s="115" t="s">
        <v>391</v>
      </c>
      <c r="B5" s="187" t="s">
        <v>475</v>
      </c>
      <c r="C5" s="187" t="s">
        <v>475</v>
      </c>
      <c r="D5" s="187" t="s">
        <v>475</v>
      </c>
      <c r="E5" s="187" t="s">
        <v>475</v>
      </c>
      <c r="F5" s="187" t="s">
        <v>475</v>
      </c>
      <c r="G5" s="202" t="s">
        <v>476</v>
      </c>
      <c r="H5" s="202" t="s">
        <v>476</v>
      </c>
      <c r="I5" s="202" t="s">
        <v>476</v>
      </c>
      <c r="J5" s="202" t="s">
        <v>476</v>
      </c>
      <c r="K5" s="202" t="s">
        <v>476</v>
      </c>
      <c r="L5" s="202">
        <v>0.36734401820600349</v>
      </c>
    </row>
    <row r="6" spans="1:12">
      <c r="A6" s="115" t="s">
        <v>308</v>
      </c>
      <c r="B6" s="187" t="s">
        <v>474</v>
      </c>
      <c r="C6" s="187" t="s">
        <v>474</v>
      </c>
      <c r="D6" s="187" t="s">
        <v>474</v>
      </c>
      <c r="E6" s="187" t="s">
        <v>474</v>
      </c>
      <c r="F6" s="187" t="s">
        <v>474</v>
      </c>
      <c r="G6" s="202">
        <v>0.23726974615446</v>
      </c>
      <c r="H6" s="202">
        <v>0.44852334152161</v>
      </c>
      <c r="I6" s="202">
        <v>0.25453187882378803</v>
      </c>
      <c r="J6" s="202">
        <v>0.356682727170123</v>
      </c>
      <c r="K6" s="202">
        <v>0.371167481389517</v>
      </c>
      <c r="L6" s="202">
        <v>0.32746069579447601</v>
      </c>
    </row>
    <row r="7" spans="1:12">
      <c r="A7" s="115" t="s">
        <v>370</v>
      </c>
      <c r="B7" s="187" t="s">
        <v>475</v>
      </c>
      <c r="C7" s="187" t="s">
        <v>475</v>
      </c>
      <c r="D7" s="187" t="s">
        <v>475</v>
      </c>
      <c r="E7" s="187" t="s">
        <v>475</v>
      </c>
      <c r="F7" s="187" t="s">
        <v>475</v>
      </c>
      <c r="G7" s="202" t="s">
        <v>476</v>
      </c>
      <c r="H7" s="202" t="s">
        <v>476</v>
      </c>
      <c r="I7" s="202" t="s">
        <v>476</v>
      </c>
      <c r="J7" s="202" t="s">
        <v>476</v>
      </c>
      <c r="K7" s="202" t="s">
        <v>476</v>
      </c>
      <c r="L7" s="202">
        <v>0.36734401820600349</v>
      </c>
    </row>
    <row r="8" spans="1:12">
      <c r="A8" s="115" t="s">
        <v>306</v>
      </c>
      <c r="B8" s="187" t="s">
        <v>477</v>
      </c>
      <c r="C8" s="187" t="s">
        <v>474</v>
      </c>
      <c r="D8" s="187" t="s">
        <v>474</v>
      </c>
      <c r="E8" s="187" t="s">
        <v>474</v>
      </c>
      <c r="F8" s="187" t="s">
        <v>474</v>
      </c>
      <c r="G8" s="202">
        <v>0.27722855056246387</v>
      </c>
      <c r="H8" s="202">
        <v>0.34840601708860303</v>
      </c>
      <c r="I8" s="202">
        <v>0.31637998808814899</v>
      </c>
      <c r="J8" s="202">
        <v>0.41584343083405201</v>
      </c>
      <c r="K8" s="202">
        <v>0.36942157479099302</v>
      </c>
      <c r="L8" s="202">
        <v>0.37789034090454932</v>
      </c>
    </row>
    <row r="9" spans="1:12">
      <c r="A9" s="115" t="s">
        <v>217</v>
      </c>
      <c r="B9" s="187" t="s">
        <v>477</v>
      </c>
      <c r="C9" s="187" t="s">
        <v>474</v>
      </c>
      <c r="D9" s="187" t="s">
        <v>474</v>
      </c>
      <c r="E9" s="187" t="s">
        <v>474</v>
      </c>
      <c r="F9" s="187" t="s">
        <v>474</v>
      </c>
      <c r="G9" s="202">
        <v>0.28499686871858348</v>
      </c>
      <c r="H9" s="202">
        <v>0.35128202698087402</v>
      </c>
      <c r="I9" s="202">
        <v>0.32482645262557103</v>
      </c>
      <c r="J9" s="202">
        <v>0.33829642123287701</v>
      </c>
      <c r="K9" s="202">
        <v>0.29729821857726502</v>
      </c>
      <c r="L9" s="202">
        <v>0.33813496694644068</v>
      </c>
    </row>
    <row r="10" spans="1:12">
      <c r="A10" s="115" t="s">
        <v>218</v>
      </c>
      <c r="B10" s="187" t="s">
        <v>474</v>
      </c>
      <c r="C10" s="187" t="s">
        <v>474</v>
      </c>
      <c r="D10" s="187" t="s">
        <v>474</v>
      </c>
      <c r="E10" s="187" t="s">
        <v>474</v>
      </c>
      <c r="F10" s="187" t="s">
        <v>474</v>
      </c>
      <c r="G10" s="202">
        <v>0.75015202749652599</v>
      </c>
      <c r="H10" s="202">
        <v>0.61078743734490903</v>
      </c>
      <c r="I10" s="202">
        <v>0.27575649485474202</v>
      </c>
      <c r="J10" s="202">
        <v>0.164106310386473</v>
      </c>
      <c r="K10" s="202">
        <v>0.37919411976374801</v>
      </c>
      <c r="L10" s="202">
        <v>0.42191268398779963</v>
      </c>
    </row>
    <row r="11" spans="1:12">
      <c r="A11" s="115" t="s">
        <v>307</v>
      </c>
      <c r="B11" s="187" t="s">
        <v>475</v>
      </c>
      <c r="C11" s="187" t="s">
        <v>477</v>
      </c>
      <c r="D11" s="187" t="s">
        <v>474</v>
      </c>
      <c r="E11" s="187" t="s">
        <v>474</v>
      </c>
      <c r="F11" s="187" t="s">
        <v>474</v>
      </c>
      <c r="G11" s="202" t="s">
        <v>476</v>
      </c>
      <c r="H11" s="202">
        <v>0.51413303183173009</v>
      </c>
      <c r="I11" s="202">
        <v>0.42884043759512902</v>
      </c>
      <c r="J11" s="202">
        <v>0.54108013952308398</v>
      </c>
      <c r="K11" s="202">
        <v>0.47023147767630602</v>
      </c>
      <c r="L11" s="202">
        <v>0.48005068493150632</v>
      </c>
    </row>
    <row r="12" spans="1:12">
      <c r="A12" s="115" t="s">
        <v>223</v>
      </c>
      <c r="B12" s="187" t="s">
        <v>474</v>
      </c>
      <c r="C12" s="187" t="s">
        <v>474</v>
      </c>
      <c r="D12" s="187" t="s">
        <v>474</v>
      </c>
      <c r="E12" s="187" t="s">
        <v>474</v>
      </c>
      <c r="F12" s="187" t="s">
        <v>474</v>
      </c>
      <c r="G12" s="202">
        <v>0.21824826785916501</v>
      </c>
      <c r="H12" s="202">
        <v>0.325465194982613</v>
      </c>
      <c r="I12" s="202">
        <v>0.22068255594550701</v>
      </c>
      <c r="J12" s="202">
        <v>0.31964758858824799</v>
      </c>
      <c r="K12" s="202">
        <v>0.26788123500503003</v>
      </c>
      <c r="L12" s="202">
        <v>0.26940379317959501</v>
      </c>
    </row>
    <row r="13" spans="1:12">
      <c r="A13" s="115" t="s">
        <v>222</v>
      </c>
      <c r="B13" s="187" t="s">
        <v>475</v>
      </c>
      <c r="C13" s="187" t="s">
        <v>475</v>
      </c>
      <c r="D13" s="187" t="s">
        <v>475</v>
      </c>
      <c r="E13" s="187" t="s">
        <v>475</v>
      </c>
      <c r="F13" s="187" t="s">
        <v>475</v>
      </c>
      <c r="G13" s="202" t="s">
        <v>476</v>
      </c>
      <c r="H13" s="202" t="s">
        <v>476</v>
      </c>
      <c r="I13" s="202" t="s">
        <v>476</v>
      </c>
      <c r="J13" s="202" t="s">
        <v>476</v>
      </c>
      <c r="K13" s="202" t="s">
        <v>476</v>
      </c>
      <c r="L13" s="202">
        <v>0.36734401820600349</v>
      </c>
    </row>
    <row r="14" spans="1:12">
      <c r="A14" s="115" t="s">
        <v>330</v>
      </c>
      <c r="B14" s="187" t="s">
        <v>474</v>
      </c>
      <c r="C14" s="187" t="s">
        <v>474</v>
      </c>
      <c r="D14" s="187" t="s">
        <v>474</v>
      </c>
      <c r="E14" s="187" t="s">
        <v>474</v>
      </c>
      <c r="F14" s="187" t="s">
        <v>474</v>
      </c>
      <c r="G14" s="202">
        <v>0.66269699391171999</v>
      </c>
      <c r="H14" s="202">
        <v>0.67578288175470502</v>
      </c>
      <c r="I14" s="202">
        <v>0.52859388318112599</v>
      </c>
      <c r="J14" s="202">
        <v>0.55904693683409401</v>
      </c>
      <c r="K14" s="202">
        <v>0.62616791286149198</v>
      </c>
      <c r="L14" s="202">
        <v>0.61597061453576862</v>
      </c>
    </row>
    <row r="15" spans="1:12">
      <c r="A15" s="115" t="s">
        <v>371</v>
      </c>
      <c r="B15" s="187" t="s">
        <v>475</v>
      </c>
      <c r="C15" s="187" t="s">
        <v>475</v>
      </c>
      <c r="D15" s="187" t="s">
        <v>475</v>
      </c>
      <c r="E15" s="187" t="s">
        <v>475</v>
      </c>
      <c r="F15" s="187" t="s">
        <v>475</v>
      </c>
      <c r="G15" s="202" t="s">
        <v>476</v>
      </c>
      <c r="H15" s="202" t="s">
        <v>476</v>
      </c>
      <c r="I15" s="202" t="s">
        <v>476</v>
      </c>
      <c r="J15" s="202" t="s">
        <v>476</v>
      </c>
      <c r="K15" s="202" t="s">
        <v>476</v>
      </c>
      <c r="L15" s="202">
        <v>0.47814941781093806</v>
      </c>
    </row>
    <row r="16" spans="1:12">
      <c r="A16" s="115" t="s">
        <v>244</v>
      </c>
      <c r="B16" s="187" t="s">
        <v>475</v>
      </c>
      <c r="C16" s="187" t="s">
        <v>475</v>
      </c>
      <c r="D16" s="187" t="s">
        <v>477</v>
      </c>
      <c r="E16" s="187" t="s">
        <v>474</v>
      </c>
      <c r="F16" s="187" t="s">
        <v>474</v>
      </c>
      <c r="G16" s="202" t="s">
        <v>476</v>
      </c>
      <c r="H16" s="202" t="s">
        <v>476</v>
      </c>
      <c r="I16" s="202">
        <v>0.31821368729219379</v>
      </c>
      <c r="J16" s="202">
        <v>0.45276001588247</v>
      </c>
      <c r="K16" s="202">
        <v>0.489276742108398</v>
      </c>
      <c r="L16" s="202">
        <v>0.42008348176102056</v>
      </c>
    </row>
    <row r="17" spans="1:12">
      <c r="A17" s="115" t="s">
        <v>372</v>
      </c>
      <c r="B17" s="187" t="s">
        <v>475</v>
      </c>
      <c r="C17" s="187" t="s">
        <v>475</v>
      </c>
      <c r="D17" s="187" t="s">
        <v>475</v>
      </c>
      <c r="E17" s="187" t="s">
        <v>475</v>
      </c>
      <c r="F17" s="187" t="s">
        <v>475</v>
      </c>
      <c r="G17" s="202" t="s">
        <v>476</v>
      </c>
      <c r="H17" s="202" t="s">
        <v>476</v>
      </c>
      <c r="I17" s="202" t="s">
        <v>476</v>
      </c>
      <c r="J17" s="202" t="s">
        <v>476</v>
      </c>
      <c r="K17" s="202" t="s">
        <v>476</v>
      </c>
      <c r="L17" s="202">
        <v>0.41900817762792114</v>
      </c>
    </row>
    <row r="18" spans="1:12">
      <c r="A18" s="115" t="s">
        <v>315</v>
      </c>
      <c r="B18" s="187" t="s">
        <v>474</v>
      </c>
      <c r="C18" s="187" t="s">
        <v>474</v>
      </c>
      <c r="D18" s="187" t="s">
        <v>474</v>
      </c>
      <c r="E18" s="187" t="s">
        <v>474</v>
      </c>
      <c r="F18" s="187" t="s">
        <v>474</v>
      </c>
      <c r="G18" s="202">
        <v>0.63977067481648497</v>
      </c>
      <c r="H18" s="202">
        <v>0.46066431140623898</v>
      </c>
      <c r="I18" s="202">
        <v>0.137360791572741</v>
      </c>
      <c r="J18" s="202">
        <v>0.16024885613548401</v>
      </c>
      <c r="K18" s="202">
        <v>0.31313200682041498</v>
      </c>
      <c r="L18" s="202">
        <v>0.31134839145404597</v>
      </c>
    </row>
    <row r="19" spans="1:12">
      <c r="A19" s="115" t="s">
        <v>310</v>
      </c>
      <c r="B19" s="187" t="s">
        <v>474</v>
      </c>
      <c r="C19" s="187" t="s">
        <v>474</v>
      </c>
      <c r="D19" s="187" t="s">
        <v>474</v>
      </c>
      <c r="E19" s="187" t="s">
        <v>474</v>
      </c>
      <c r="F19" s="187" t="s">
        <v>474</v>
      </c>
      <c r="G19" s="202">
        <v>0.336596983898102</v>
      </c>
      <c r="H19" s="202">
        <v>0.50327231928865801</v>
      </c>
      <c r="I19" s="202">
        <v>0.33456262917567903</v>
      </c>
      <c r="J19" s="202">
        <v>0.45325597142822799</v>
      </c>
      <c r="K19" s="202">
        <v>0.43248848709835902</v>
      </c>
      <c r="L19" s="202">
        <v>0.40744714747489635</v>
      </c>
    </row>
    <row r="20" spans="1:12">
      <c r="A20" s="115" t="s">
        <v>226</v>
      </c>
      <c r="B20" s="187" t="s">
        <v>475</v>
      </c>
      <c r="C20" s="187" t="s">
        <v>477</v>
      </c>
      <c r="D20" s="187" t="s">
        <v>474</v>
      </c>
      <c r="E20" s="187" t="s">
        <v>474</v>
      </c>
      <c r="F20" s="187" t="s">
        <v>474</v>
      </c>
      <c r="G20" s="202" t="s">
        <v>476</v>
      </c>
      <c r="H20" s="202">
        <v>0.22593379757327664</v>
      </c>
      <c r="I20" s="202">
        <v>0.28534529794003999</v>
      </c>
      <c r="J20" s="202">
        <v>0.42659796826401603</v>
      </c>
      <c r="K20" s="202">
        <v>0.36888200338329902</v>
      </c>
      <c r="L20" s="202">
        <v>0.36027508986245166</v>
      </c>
    </row>
    <row r="21" spans="1:12">
      <c r="A21" s="115" t="s">
        <v>227</v>
      </c>
      <c r="B21" s="187" t="s">
        <v>477</v>
      </c>
      <c r="C21" s="187" t="s">
        <v>474</v>
      </c>
      <c r="D21" s="187" t="s">
        <v>474</v>
      </c>
      <c r="E21" s="187" t="s">
        <v>474</v>
      </c>
      <c r="F21" s="187" t="s">
        <v>474</v>
      </c>
      <c r="G21" s="202">
        <v>0.23051257572106124</v>
      </c>
      <c r="H21" s="202">
        <v>0.21115391780512599</v>
      </c>
      <c r="I21" s="202">
        <v>0.31608412799546898</v>
      </c>
      <c r="J21" s="202">
        <v>0.39894143162029799</v>
      </c>
      <c r="K21" s="202">
        <v>0.29411498571286998</v>
      </c>
      <c r="L21" s="202">
        <v>0.33638018177621226</v>
      </c>
    </row>
    <row r="22" spans="1:12">
      <c r="A22" s="115" t="s">
        <v>311</v>
      </c>
      <c r="B22" s="187" t="s">
        <v>474</v>
      </c>
      <c r="C22" s="187" t="s">
        <v>474</v>
      </c>
      <c r="D22" s="187" t="s">
        <v>474</v>
      </c>
      <c r="E22" s="187" t="s">
        <v>474</v>
      </c>
      <c r="F22" s="187" t="s">
        <v>474</v>
      </c>
      <c r="G22" s="202">
        <v>0.51019397955132095</v>
      </c>
      <c r="H22" s="202">
        <v>0.336740960260421</v>
      </c>
      <c r="I22" s="202">
        <v>0.185103865726954</v>
      </c>
      <c r="J22" s="202">
        <v>0.12823325623717799</v>
      </c>
      <c r="K22" s="202">
        <v>0.18373886208722101</v>
      </c>
      <c r="L22" s="202">
        <v>0.23519456269153202</v>
      </c>
    </row>
    <row r="23" spans="1:12">
      <c r="A23" s="115" t="s">
        <v>313</v>
      </c>
      <c r="B23" s="187" t="s">
        <v>474</v>
      </c>
      <c r="C23" s="187" t="s">
        <v>474</v>
      </c>
      <c r="D23" s="187" t="s">
        <v>474</v>
      </c>
      <c r="E23" s="187" t="s">
        <v>474</v>
      </c>
      <c r="F23" s="187" t="s">
        <v>474</v>
      </c>
      <c r="G23" s="202">
        <v>0.18238736947585399</v>
      </c>
      <c r="H23" s="202">
        <v>8.1854403154227304E-2</v>
      </c>
      <c r="I23" s="202">
        <v>3.4374742937177599E-2</v>
      </c>
      <c r="J23" s="202">
        <v>8.0833811305070696E-2</v>
      </c>
      <c r="K23" s="202">
        <v>9.6755250856876099E-2</v>
      </c>
      <c r="L23" s="202">
        <v>8.648115510539138E-2</v>
      </c>
    </row>
    <row r="24" spans="1:12">
      <c r="A24" s="115" t="s">
        <v>228</v>
      </c>
      <c r="B24" s="187" t="s">
        <v>475</v>
      </c>
      <c r="C24" s="187" t="s">
        <v>475</v>
      </c>
      <c r="D24" s="187" t="s">
        <v>475</v>
      </c>
      <c r="E24" s="187" t="s">
        <v>475</v>
      </c>
      <c r="F24" s="187" t="s">
        <v>475</v>
      </c>
      <c r="G24" s="202" t="s">
        <v>476</v>
      </c>
      <c r="H24" s="202" t="s">
        <v>476</v>
      </c>
      <c r="I24" s="202" t="s">
        <v>476</v>
      </c>
      <c r="J24" s="202" t="s">
        <v>476</v>
      </c>
      <c r="K24" s="202" t="s">
        <v>476</v>
      </c>
      <c r="L24" s="202">
        <v>0.36734401820600349</v>
      </c>
    </row>
    <row r="25" spans="1:12">
      <c r="A25" s="115" t="s">
        <v>373</v>
      </c>
      <c r="B25" s="187" t="s">
        <v>475</v>
      </c>
      <c r="C25" s="187" t="s">
        <v>475</v>
      </c>
      <c r="D25" s="187" t="s">
        <v>475</v>
      </c>
      <c r="E25" s="187" t="s">
        <v>475</v>
      </c>
      <c r="F25" s="187" t="s">
        <v>475</v>
      </c>
      <c r="G25" s="202" t="s">
        <v>476</v>
      </c>
      <c r="H25" s="202" t="s">
        <v>476</v>
      </c>
      <c r="I25" s="202" t="s">
        <v>476</v>
      </c>
      <c r="J25" s="202" t="s">
        <v>476</v>
      </c>
      <c r="K25" s="202" t="s">
        <v>476</v>
      </c>
      <c r="L25" s="202">
        <v>0.36734401820600349</v>
      </c>
    </row>
    <row r="26" spans="1:12">
      <c r="A26" s="115" t="s">
        <v>230</v>
      </c>
      <c r="B26" s="187" t="s">
        <v>474</v>
      </c>
      <c r="C26" s="187" t="s">
        <v>474</v>
      </c>
      <c r="D26" s="187" t="s">
        <v>474</v>
      </c>
      <c r="E26" s="187" t="s">
        <v>474</v>
      </c>
      <c r="F26" s="187" t="s">
        <v>474</v>
      </c>
      <c r="G26" s="202">
        <v>0.84033912942351596</v>
      </c>
      <c r="H26" s="202">
        <v>0.40747973147199401</v>
      </c>
      <c r="I26" s="202">
        <v>0.15686867808219199</v>
      </c>
      <c r="J26" s="202">
        <v>9.7852081906392704E-2</v>
      </c>
      <c r="K26" s="202">
        <v>0.17512277825342501</v>
      </c>
      <c r="L26" s="202">
        <v>0.24649039593587033</v>
      </c>
    </row>
    <row r="27" spans="1:12">
      <c r="A27" s="115" t="s">
        <v>314</v>
      </c>
      <c r="B27" s="187" t="s">
        <v>474</v>
      </c>
      <c r="C27" s="187" t="s">
        <v>474</v>
      </c>
      <c r="D27" s="187" t="s">
        <v>474</v>
      </c>
      <c r="E27" s="187" t="s">
        <v>474</v>
      </c>
      <c r="F27" s="187" t="s">
        <v>474</v>
      </c>
      <c r="G27" s="202">
        <v>0.593181484817352</v>
      </c>
      <c r="H27" s="202">
        <v>0.61215074100637601</v>
      </c>
      <c r="I27" s="202">
        <v>0.65070043219178098</v>
      </c>
      <c r="J27" s="202">
        <v>0.67395065987442904</v>
      </c>
      <c r="K27" s="202">
        <v>0.51442571974885798</v>
      </c>
      <c r="L27" s="202">
        <v>0.61867755267183633</v>
      </c>
    </row>
    <row r="28" spans="1:12">
      <c r="A28" s="115" t="s">
        <v>374</v>
      </c>
      <c r="B28" s="187" t="s">
        <v>475</v>
      </c>
      <c r="C28" s="187" t="s">
        <v>475</v>
      </c>
      <c r="D28" s="187" t="s">
        <v>475</v>
      </c>
      <c r="E28" s="187" t="s">
        <v>475</v>
      </c>
      <c r="F28" s="187" t="s">
        <v>475</v>
      </c>
      <c r="G28" s="202" t="s">
        <v>476</v>
      </c>
      <c r="H28" s="202" t="s">
        <v>476</v>
      </c>
      <c r="I28" s="202" t="s">
        <v>476</v>
      </c>
      <c r="J28" s="202" t="s">
        <v>476</v>
      </c>
      <c r="K28" s="202" t="s">
        <v>476</v>
      </c>
      <c r="L28" s="202">
        <v>0.36734401820600349</v>
      </c>
    </row>
    <row r="29" spans="1:12">
      <c r="A29" s="115" t="s">
        <v>231</v>
      </c>
      <c r="B29" s="187" t="s">
        <v>474</v>
      </c>
      <c r="C29" s="187" t="s">
        <v>474</v>
      </c>
      <c r="D29" s="187" t="s">
        <v>474</v>
      </c>
      <c r="E29" s="187" t="s">
        <v>474</v>
      </c>
      <c r="F29" s="187" t="s">
        <v>474</v>
      </c>
      <c r="G29" s="202">
        <v>0.112969785180573</v>
      </c>
      <c r="H29" s="202">
        <v>8.9461651867031006E-2</v>
      </c>
      <c r="I29" s="202">
        <v>8.4281088625985906E-2</v>
      </c>
      <c r="J29" s="202">
        <v>9.6968557233291799E-2</v>
      </c>
      <c r="K29" s="202">
        <v>9.0515564030718101E-2</v>
      </c>
      <c r="L29" s="202">
        <v>9.2315257710346973E-2</v>
      </c>
    </row>
    <row r="30" spans="1:12">
      <c r="A30" s="115" t="s">
        <v>316</v>
      </c>
      <c r="B30" s="187" t="s">
        <v>474</v>
      </c>
      <c r="C30" s="187" t="s">
        <v>474</v>
      </c>
      <c r="D30" s="187" t="s">
        <v>474</v>
      </c>
      <c r="E30" s="187" t="s">
        <v>474</v>
      </c>
      <c r="F30" s="187" t="s">
        <v>474</v>
      </c>
      <c r="G30" s="202">
        <v>0.27912751058831298</v>
      </c>
      <c r="H30" s="202">
        <v>0.493599916514876</v>
      </c>
      <c r="I30" s="202">
        <v>0.40684547763218798</v>
      </c>
      <c r="J30" s="202">
        <v>0.50254902637151699</v>
      </c>
      <c r="K30" s="202">
        <v>0.47595772367811501</v>
      </c>
      <c r="L30" s="202">
        <v>0.45880103927505966</v>
      </c>
    </row>
    <row r="31" spans="1:12">
      <c r="A31" s="115" t="s">
        <v>308</v>
      </c>
      <c r="B31" s="187" t="s">
        <v>474</v>
      </c>
      <c r="C31" s="187" t="s">
        <v>474</v>
      </c>
      <c r="D31" s="187" t="s">
        <v>474</v>
      </c>
      <c r="E31" s="187" t="s">
        <v>474</v>
      </c>
      <c r="F31" s="187" t="s">
        <v>474</v>
      </c>
      <c r="G31" s="202">
        <v>0.23726974615446</v>
      </c>
      <c r="H31" s="202">
        <v>0.44852334152161</v>
      </c>
      <c r="I31" s="202">
        <v>0.25453187882378803</v>
      </c>
      <c r="J31" s="202">
        <v>0.356682727170123</v>
      </c>
      <c r="K31" s="202">
        <v>0.371167481389517</v>
      </c>
      <c r="L31" s="202">
        <v>0.32746069579447601</v>
      </c>
    </row>
    <row r="32" spans="1:12">
      <c r="A32" s="115" t="s">
        <v>317</v>
      </c>
      <c r="B32" s="187" t="s">
        <v>474</v>
      </c>
      <c r="C32" s="187" t="s">
        <v>474</v>
      </c>
      <c r="D32" s="187" t="s">
        <v>474</v>
      </c>
      <c r="E32" s="187" t="s">
        <v>474</v>
      </c>
      <c r="F32" s="187" t="s">
        <v>474</v>
      </c>
      <c r="G32" s="202">
        <v>0.86558883334751402</v>
      </c>
      <c r="H32" s="202">
        <v>0.77350425420584001</v>
      </c>
      <c r="I32" s="202">
        <v>0.45061681017612498</v>
      </c>
      <c r="J32" s="202">
        <v>0.77178298732238504</v>
      </c>
      <c r="K32" s="202">
        <v>0.67464099449785897</v>
      </c>
      <c r="L32" s="202">
        <v>0.7399760786753613</v>
      </c>
    </row>
    <row r="33" spans="1:12">
      <c r="A33" s="115" t="s">
        <v>308</v>
      </c>
      <c r="B33" s="187" t="s">
        <v>474</v>
      </c>
      <c r="C33" s="187" t="s">
        <v>474</v>
      </c>
      <c r="D33" s="187" t="s">
        <v>474</v>
      </c>
      <c r="E33" s="187" t="s">
        <v>474</v>
      </c>
      <c r="F33" s="187" t="s">
        <v>474</v>
      </c>
      <c r="G33" s="202">
        <v>0.23726974615446</v>
      </c>
      <c r="H33" s="202">
        <v>0.44852334152161</v>
      </c>
      <c r="I33" s="202">
        <v>0.25453187882378803</v>
      </c>
      <c r="J33" s="202">
        <v>0.356682727170123</v>
      </c>
      <c r="K33" s="202">
        <v>0.371167481389517</v>
      </c>
      <c r="L33" s="202">
        <v>0.32746069579447601</v>
      </c>
    </row>
    <row r="34" spans="1:12">
      <c r="A34" s="115" t="s">
        <v>318</v>
      </c>
      <c r="B34" s="187" t="s">
        <v>474</v>
      </c>
      <c r="C34" s="187" t="s">
        <v>474</v>
      </c>
      <c r="D34" s="187" t="s">
        <v>474</v>
      </c>
      <c r="E34" s="187" t="s">
        <v>474</v>
      </c>
      <c r="F34" s="187" t="s">
        <v>474</v>
      </c>
      <c r="G34" s="202">
        <v>0.55605784590149399</v>
      </c>
      <c r="H34" s="202">
        <v>0.35453815697561297</v>
      </c>
      <c r="I34" s="202">
        <v>0.19755137429622699</v>
      </c>
      <c r="J34" s="202">
        <v>0.17303464157467799</v>
      </c>
      <c r="K34" s="202">
        <v>0.13901820499179901</v>
      </c>
      <c r="L34" s="202">
        <v>0.24170805761550596</v>
      </c>
    </row>
    <row r="35" spans="1:12">
      <c r="A35" s="115" t="s">
        <v>375</v>
      </c>
      <c r="B35" s="187" t="s">
        <v>475</v>
      </c>
      <c r="C35" s="187" t="s">
        <v>475</v>
      </c>
      <c r="D35" s="187" t="s">
        <v>475</v>
      </c>
      <c r="E35" s="187" t="s">
        <v>475</v>
      </c>
      <c r="F35" s="187" t="s">
        <v>475</v>
      </c>
      <c r="G35" s="202" t="s">
        <v>476</v>
      </c>
      <c r="H35" s="202" t="s">
        <v>476</v>
      </c>
      <c r="I35" s="202" t="s">
        <v>476</v>
      </c>
      <c r="J35" s="202" t="s">
        <v>476</v>
      </c>
      <c r="K35" s="202" t="s">
        <v>476</v>
      </c>
      <c r="L35" s="202">
        <v>0.36734401820600349</v>
      </c>
    </row>
    <row r="36" spans="1:12">
      <c r="A36" s="115" t="s">
        <v>319</v>
      </c>
      <c r="B36" s="187" t="s">
        <v>474</v>
      </c>
      <c r="C36" s="187" t="s">
        <v>474</v>
      </c>
      <c r="D36" s="187" t="s">
        <v>474</v>
      </c>
      <c r="E36" s="187" t="s">
        <v>474</v>
      </c>
      <c r="F36" s="187" t="s">
        <v>474</v>
      </c>
      <c r="G36" s="202">
        <v>0.73442430917660995</v>
      </c>
      <c r="H36" s="202">
        <v>0.56807863446735896</v>
      </c>
      <c r="I36" s="202">
        <v>0.49013441994402701</v>
      </c>
      <c r="J36" s="202">
        <v>0.186624277581382</v>
      </c>
      <c r="K36" s="202">
        <v>0.25534496906760901</v>
      </c>
      <c r="L36" s="202">
        <v>0.43785267449299831</v>
      </c>
    </row>
    <row r="37" spans="1:12">
      <c r="A37" s="115" t="s">
        <v>236</v>
      </c>
      <c r="B37" s="187" t="s">
        <v>474</v>
      </c>
      <c r="C37" s="187" t="s">
        <v>474</v>
      </c>
      <c r="D37" s="187" t="s">
        <v>474</v>
      </c>
      <c r="E37" s="187" t="s">
        <v>474</v>
      </c>
      <c r="F37" s="187" t="s">
        <v>474</v>
      </c>
      <c r="G37" s="202">
        <v>0.153082001383195</v>
      </c>
      <c r="H37" s="202">
        <v>0.15098532043995</v>
      </c>
      <c r="I37" s="202">
        <v>0.15098969616927199</v>
      </c>
      <c r="J37" s="202">
        <v>0.150897882433979</v>
      </c>
      <c r="K37" s="202">
        <v>0.15064992945149899</v>
      </c>
      <c r="L37" s="202">
        <v>0.15095763301440032</v>
      </c>
    </row>
    <row r="38" spans="1:12">
      <c r="A38" s="115" t="s">
        <v>320</v>
      </c>
      <c r="B38" s="187" t="s">
        <v>474</v>
      </c>
      <c r="C38" s="187" t="s">
        <v>474</v>
      </c>
      <c r="D38" s="187" t="s">
        <v>474</v>
      </c>
      <c r="E38" s="187" t="s">
        <v>474</v>
      </c>
      <c r="F38" s="187" t="s">
        <v>474</v>
      </c>
      <c r="G38" s="202">
        <v>0.82045465955665797</v>
      </c>
      <c r="H38" s="202">
        <v>0.81152258309923497</v>
      </c>
      <c r="I38" s="202">
        <v>0.82477414465393395</v>
      </c>
      <c r="J38" s="202">
        <v>0.80515072689948997</v>
      </c>
      <c r="K38" s="202">
        <v>0.82214882916342302</v>
      </c>
      <c r="L38" s="202">
        <v>0.8180420239397721</v>
      </c>
    </row>
    <row r="39" spans="1:12">
      <c r="A39" s="115" t="s">
        <v>268</v>
      </c>
      <c r="B39" s="187" t="s">
        <v>475</v>
      </c>
      <c r="C39" s="187" t="s">
        <v>475</v>
      </c>
      <c r="D39" s="187" t="s">
        <v>475</v>
      </c>
      <c r="E39" s="187" t="s">
        <v>475</v>
      </c>
      <c r="F39" s="187" t="s">
        <v>475</v>
      </c>
      <c r="G39" s="202" t="s">
        <v>476</v>
      </c>
      <c r="H39" s="202" t="s">
        <v>476</v>
      </c>
      <c r="I39" s="202" t="s">
        <v>476</v>
      </c>
      <c r="J39" s="202" t="s">
        <v>476</v>
      </c>
      <c r="K39" s="202" t="s">
        <v>476</v>
      </c>
      <c r="L39" s="202">
        <v>0.47814941781093806</v>
      </c>
    </row>
    <row r="40" spans="1:12">
      <c r="A40" s="115" t="s">
        <v>321</v>
      </c>
      <c r="B40" s="187" t="s">
        <v>474</v>
      </c>
      <c r="C40" s="187" t="s">
        <v>474</v>
      </c>
      <c r="D40" s="187" t="s">
        <v>474</v>
      </c>
      <c r="E40" s="187" t="s">
        <v>474</v>
      </c>
      <c r="F40" s="187" t="s">
        <v>474</v>
      </c>
      <c r="G40" s="202">
        <v>0.39637258436506101</v>
      </c>
      <c r="H40" s="202">
        <v>0.116711820773284</v>
      </c>
      <c r="I40" s="202">
        <v>0.59829525606258405</v>
      </c>
      <c r="J40" s="202">
        <v>0.61006793810905702</v>
      </c>
      <c r="K40" s="202">
        <v>0.54691735244298501</v>
      </c>
      <c r="L40" s="202">
        <v>0.51386173095687659</v>
      </c>
    </row>
    <row r="41" spans="1:12">
      <c r="A41" s="115" t="s">
        <v>237</v>
      </c>
      <c r="B41" s="187" t="s">
        <v>474</v>
      </c>
      <c r="C41" s="187" t="s">
        <v>474</v>
      </c>
      <c r="D41" s="187" t="s">
        <v>474</v>
      </c>
      <c r="E41" s="187" t="s">
        <v>474</v>
      </c>
      <c r="F41" s="187" t="s">
        <v>474</v>
      </c>
      <c r="G41" s="202">
        <v>0.34642052492229802</v>
      </c>
      <c r="H41" s="202">
        <v>0.37766443189297599</v>
      </c>
      <c r="I41" s="202">
        <v>0.32377056904953799</v>
      </c>
      <c r="J41" s="202">
        <v>0.348226027397261</v>
      </c>
      <c r="K41" s="202">
        <v>0.30079745596868901</v>
      </c>
      <c r="L41" s="202">
        <v>0.33947237378969902</v>
      </c>
    </row>
    <row r="42" spans="1:12">
      <c r="A42" s="115" t="s">
        <v>376</v>
      </c>
      <c r="B42" s="187" t="s">
        <v>475</v>
      </c>
      <c r="C42" s="187" t="s">
        <v>475</v>
      </c>
      <c r="D42" s="187" t="s">
        <v>475</v>
      </c>
      <c r="E42" s="187" t="s">
        <v>475</v>
      </c>
      <c r="F42" s="187" t="s">
        <v>475</v>
      </c>
      <c r="G42" s="202" t="s">
        <v>476</v>
      </c>
      <c r="H42" s="202" t="s">
        <v>476</v>
      </c>
      <c r="I42" s="202" t="s">
        <v>476</v>
      </c>
      <c r="J42" s="202" t="s">
        <v>476</v>
      </c>
      <c r="K42" s="202" t="s">
        <v>476</v>
      </c>
      <c r="L42" s="202">
        <v>0.36734401820600349</v>
      </c>
    </row>
    <row r="43" spans="1:12">
      <c r="A43" s="115" t="s">
        <v>322</v>
      </c>
      <c r="B43" s="187" t="s">
        <v>474</v>
      </c>
      <c r="C43" s="187" t="s">
        <v>474</v>
      </c>
      <c r="D43" s="187" t="s">
        <v>474</v>
      </c>
      <c r="E43" s="187" t="s">
        <v>474</v>
      </c>
      <c r="F43" s="187" t="s">
        <v>474</v>
      </c>
      <c r="G43" s="202">
        <v>0.290482901528689</v>
      </c>
      <c r="H43" s="202">
        <v>0.52849574709837099</v>
      </c>
      <c r="I43" s="202">
        <v>0.29393299307347998</v>
      </c>
      <c r="J43" s="202">
        <v>0.39478456918801003</v>
      </c>
      <c r="K43" s="202">
        <v>0.31245787009463399</v>
      </c>
      <c r="L43" s="202">
        <v>0.33372514411870796</v>
      </c>
    </row>
    <row r="44" spans="1:12">
      <c r="A44" s="115" t="s">
        <v>309</v>
      </c>
      <c r="B44" s="187" t="s">
        <v>474</v>
      </c>
      <c r="C44" s="187" t="s">
        <v>474</v>
      </c>
      <c r="D44" s="187" t="s">
        <v>474</v>
      </c>
      <c r="E44" s="187" t="s">
        <v>474</v>
      </c>
      <c r="F44" s="187" t="s">
        <v>474</v>
      </c>
      <c r="G44" s="202">
        <v>0.57099016921837198</v>
      </c>
      <c r="H44" s="202">
        <v>0.39556152730901101</v>
      </c>
      <c r="I44" s="202">
        <v>0.21875852583042299</v>
      </c>
      <c r="J44" s="202">
        <v>0.18764508209105599</v>
      </c>
      <c r="K44" s="202">
        <v>0.11122891513340501</v>
      </c>
      <c r="L44" s="202">
        <v>0.26732171174349667</v>
      </c>
    </row>
    <row r="45" spans="1:12">
      <c r="A45" s="115" t="s">
        <v>323</v>
      </c>
      <c r="B45" s="187" t="s">
        <v>474</v>
      </c>
      <c r="C45" s="187" t="s">
        <v>474</v>
      </c>
      <c r="D45" s="187" t="s">
        <v>474</v>
      </c>
      <c r="E45" s="187" t="s">
        <v>474</v>
      </c>
      <c r="F45" s="187" t="s">
        <v>474</v>
      </c>
      <c r="G45" s="202">
        <v>0.17017950380517499</v>
      </c>
      <c r="H45" s="202">
        <v>0.25164277625986597</v>
      </c>
      <c r="I45" s="202">
        <v>0.14586906697108101</v>
      </c>
      <c r="J45" s="202">
        <v>0.28262804566209998</v>
      </c>
      <c r="K45" s="202">
        <v>0.25358466666666701</v>
      </c>
      <c r="L45" s="202">
        <v>0.22513564891056934</v>
      </c>
    </row>
    <row r="46" spans="1:12">
      <c r="A46" s="115" t="s">
        <v>241</v>
      </c>
      <c r="B46" s="187" t="s">
        <v>475</v>
      </c>
      <c r="C46" s="187" t="s">
        <v>475</v>
      </c>
      <c r="D46" s="187" t="s">
        <v>475</v>
      </c>
      <c r="E46" s="187" t="s">
        <v>475</v>
      </c>
      <c r="F46" s="187" t="s">
        <v>475</v>
      </c>
      <c r="G46" s="202" t="s">
        <v>476</v>
      </c>
      <c r="H46" s="202" t="s">
        <v>476</v>
      </c>
      <c r="I46" s="202" t="s">
        <v>476</v>
      </c>
      <c r="J46" s="202" t="s">
        <v>476</v>
      </c>
      <c r="K46" s="202" t="s">
        <v>476</v>
      </c>
      <c r="L46" s="202">
        <v>0.36734401820600349</v>
      </c>
    </row>
    <row r="47" spans="1:12">
      <c r="A47" s="115" t="s">
        <v>243</v>
      </c>
      <c r="B47" s="187" t="s">
        <v>475</v>
      </c>
      <c r="C47" s="187" t="s">
        <v>475</v>
      </c>
      <c r="D47" s="187" t="s">
        <v>477</v>
      </c>
      <c r="E47" s="187" t="s">
        <v>474</v>
      </c>
      <c r="F47" s="187" t="s">
        <v>474</v>
      </c>
      <c r="G47" s="202" t="s">
        <v>476</v>
      </c>
      <c r="H47" s="202" t="s">
        <v>476</v>
      </c>
      <c r="I47" s="202">
        <v>0.34891396130248492</v>
      </c>
      <c r="J47" s="202">
        <v>0.54868317716260695</v>
      </c>
      <c r="K47" s="202">
        <v>0.44726670709665101</v>
      </c>
      <c r="L47" s="202">
        <v>0.44828794852058101</v>
      </c>
    </row>
    <row r="48" spans="1:12">
      <c r="A48" s="115" t="s">
        <v>324</v>
      </c>
      <c r="B48" s="187" t="s">
        <v>474</v>
      </c>
      <c r="C48" s="187" t="s">
        <v>474</v>
      </c>
      <c r="D48" s="187" t="s">
        <v>474</v>
      </c>
      <c r="E48" s="187" t="s">
        <v>474</v>
      </c>
      <c r="F48" s="187" t="s">
        <v>474</v>
      </c>
      <c r="G48" s="202">
        <v>0.304444845642247</v>
      </c>
      <c r="H48" s="202">
        <v>0.43395270303714301</v>
      </c>
      <c r="I48" s="202">
        <v>0.34014920835814999</v>
      </c>
      <c r="J48" s="202">
        <v>0.44721190688902102</v>
      </c>
      <c r="K48" s="202">
        <v>0.38571157186817601</v>
      </c>
      <c r="L48" s="202">
        <v>0.38660449442115635</v>
      </c>
    </row>
    <row r="49" spans="1:12">
      <c r="A49" s="115" t="s">
        <v>325</v>
      </c>
      <c r="B49" s="187" t="s">
        <v>474</v>
      </c>
      <c r="C49" s="187" t="s">
        <v>474</v>
      </c>
      <c r="D49" s="187" t="s">
        <v>474</v>
      </c>
      <c r="E49" s="187" t="s">
        <v>474</v>
      </c>
      <c r="F49" s="187" t="s">
        <v>474</v>
      </c>
      <c r="G49" s="202">
        <v>0.197277575938058</v>
      </c>
      <c r="H49" s="202">
        <v>0.39989579373564599</v>
      </c>
      <c r="I49" s="202">
        <v>0.221176044768712</v>
      </c>
      <c r="J49" s="202">
        <v>0.35369476622989898</v>
      </c>
      <c r="K49" s="202">
        <v>0.57483445006948597</v>
      </c>
      <c r="L49" s="202">
        <v>0.32492220157808566</v>
      </c>
    </row>
    <row r="50" spans="1:12">
      <c r="A50" s="115" t="s">
        <v>326</v>
      </c>
      <c r="B50" s="187" t="s">
        <v>474</v>
      </c>
      <c r="C50" s="187" t="s">
        <v>474</v>
      </c>
      <c r="D50" s="187" t="s">
        <v>474</v>
      </c>
      <c r="E50" s="187" t="s">
        <v>474</v>
      </c>
      <c r="F50" s="187" t="s">
        <v>474</v>
      </c>
      <c r="G50" s="202">
        <v>0.69022637130801701</v>
      </c>
      <c r="H50" s="202">
        <v>0.71568565905213199</v>
      </c>
      <c r="I50" s="202">
        <v>0.61136173848332498</v>
      </c>
      <c r="J50" s="202">
        <v>0.63361911955956296</v>
      </c>
      <c r="K50" s="202">
        <v>0.72848387954453497</v>
      </c>
      <c r="L50" s="202">
        <v>0.67984371663990395</v>
      </c>
    </row>
    <row r="51" spans="1:12">
      <c r="A51" s="115" t="s">
        <v>245</v>
      </c>
      <c r="B51" s="187" t="s">
        <v>474</v>
      </c>
      <c r="C51" s="187" t="s">
        <v>474</v>
      </c>
      <c r="D51" s="187" t="s">
        <v>474</v>
      </c>
      <c r="E51" s="187" t="s">
        <v>474</v>
      </c>
      <c r="F51" s="187" t="s">
        <v>474</v>
      </c>
      <c r="G51" s="202">
        <v>3.0731466260781298E-2</v>
      </c>
      <c r="H51" s="202">
        <v>3.3675754844667102E-2</v>
      </c>
      <c r="I51" s="202">
        <v>2.9286185946220199E-2</v>
      </c>
      <c r="J51" s="202">
        <v>5.4631331494165401E-2</v>
      </c>
      <c r="K51" s="202">
        <v>4.3250886288686001E-2</v>
      </c>
      <c r="L51" s="202">
        <v>3.5886035798044801E-2</v>
      </c>
    </row>
    <row r="52" spans="1:12">
      <c r="A52" s="115" t="s">
        <v>327</v>
      </c>
      <c r="B52" s="187" t="s">
        <v>474</v>
      </c>
      <c r="C52" s="187" t="s">
        <v>474</v>
      </c>
      <c r="D52" s="187" t="s">
        <v>474</v>
      </c>
      <c r="E52" s="187" t="s">
        <v>474</v>
      </c>
      <c r="F52" s="187" t="s">
        <v>474</v>
      </c>
      <c r="G52" s="202">
        <v>0.46714639655477502</v>
      </c>
      <c r="H52" s="202">
        <v>0.52097310735857805</v>
      </c>
      <c r="I52" s="202">
        <v>0.61638607328916495</v>
      </c>
      <c r="J52" s="202">
        <v>0.49037387413162697</v>
      </c>
      <c r="K52" s="202">
        <v>0.45243520014799399</v>
      </c>
      <c r="L52" s="202">
        <v>0.49283112601499335</v>
      </c>
    </row>
    <row r="53" spans="1:12">
      <c r="A53" s="115" t="s">
        <v>246</v>
      </c>
      <c r="B53" s="187" t="s">
        <v>474</v>
      </c>
      <c r="C53" s="187" t="s">
        <v>474</v>
      </c>
      <c r="D53" s="187" t="s">
        <v>474</v>
      </c>
      <c r="E53" s="187" t="s">
        <v>474</v>
      </c>
      <c r="F53" s="187" t="s">
        <v>474</v>
      </c>
      <c r="G53" s="202">
        <v>0.50048378995433795</v>
      </c>
      <c r="H53" s="202">
        <v>0.67980520367610497</v>
      </c>
      <c r="I53" s="202">
        <v>0.40295217932752198</v>
      </c>
      <c r="J53" s="202">
        <v>0.59914200913241999</v>
      </c>
      <c r="K53" s="202">
        <v>0.59409224436142305</v>
      </c>
      <c r="L53" s="202">
        <v>0.56457268114939374</v>
      </c>
    </row>
    <row r="54" spans="1:12">
      <c r="A54" s="115" t="s">
        <v>247</v>
      </c>
      <c r="B54" s="187" t="s">
        <v>474</v>
      </c>
      <c r="C54" s="187" t="s">
        <v>474</v>
      </c>
      <c r="D54" s="187" t="s">
        <v>474</v>
      </c>
      <c r="E54" s="187" t="s">
        <v>474</v>
      </c>
      <c r="F54" s="187" t="s">
        <v>474</v>
      </c>
      <c r="G54" s="202">
        <v>0.17983419101978701</v>
      </c>
      <c r="H54" s="202">
        <v>0.18988469983303</v>
      </c>
      <c r="I54" s="202">
        <v>0.13479989840182599</v>
      </c>
      <c r="J54" s="202">
        <v>0.147097059360731</v>
      </c>
      <c r="K54" s="202">
        <v>0.12304765791476401</v>
      </c>
      <c r="L54" s="202">
        <v>0.15391038292744799</v>
      </c>
    </row>
    <row r="55" spans="1:12">
      <c r="A55" s="115" t="s">
        <v>377</v>
      </c>
      <c r="B55" s="187" t="s">
        <v>475</v>
      </c>
      <c r="C55" s="187" t="s">
        <v>475</v>
      </c>
      <c r="D55" s="187" t="s">
        <v>475</v>
      </c>
      <c r="E55" s="187" t="s">
        <v>475</v>
      </c>
      <c r="F55" s="187" t="s">
        <v>475</v>
      </c>
      <c r="G55" s="202" t="s">
        <v>476</v>
      </c>
      <c r="H55" s="202" t="s">
        <v>476</v>
      </c>
      <c r="I55" s="202" t="s">
        <v>476</v>
      </c>
      <c r="J55" s="202" t="s">
        <v>476</v>
      </c>
      <c r="K55" s="202" t="s">
        <v>476</v>
      </c>
      <c r="L55" s="202">
        <v>0.36734401820600349</v>
      </c>
    </row>
    <row r="56" spans="1:12">
      <c r="A56" s="115" t="s">
        <v>378</v>
      </c>
      <c r="B56" s="187" t="s">
        <v>475</v>
      </c>
      <c r="C56" s="187" t="s">
        <v>475</v>
      </c>
      <c r="D56" s="187" t="s">
        <v>475</v>
      </c>
      <c r="E56" s="187" t="s">
        <v>475</v>
      </c>
      <c r="F56" s="187" t="s">
        <v>475</v>
      </c>
      <c r="G56" s="202" t="s">
        <v>476</v>
      </c>
      <c r="H56" s="202" t="s">
        <v>476</v>
      </c>
      <c r="I56" s="202" t="s">
        <v>476</v>
      </c>
      <c r="J56" s="202" t="s">
        <v>476</v>
      </c>
      <c r="K56" s="202" t="s">
        <v>476</v>
      </c>
      <c r="L56" s="202">
        <v>0.36734401820600349</v>
      </c>
    </row>
    <row r="57" spans="1:12">
      <c r="A57" s="115" t="s">
        <v>379</v>
      </c>
      <c r="B57" s="187" t="s">
        <v>475</v>
      </c>
      <c r="C57" s="187" t="s">
        <v>475</v>
      </c>
      <c r="D57" s="187" t="s">
        <v>475</v>
      </c>
      <c r="E57" s="187" t="s">
        <v>475</v>
      </c>
      <c r="F57" s="187" t="s">
        <v>475</v>
      </c>
      <c r="G57" s="202" t="s">
        <v>476</v>
      </c>
      <c r="H57" s="202" t="s">
        <v>476</v>
      </c>
      <c r="I57" s="202" t="s">
        <v>476</v>
      </c>
      <c r="J57" s="202" t="s">
        <v>476</v>
      </c>
      <c r="K57" s="202" t="s">
        <v>476</v>
      </c>
      <c r="L57" s="202">
        <v>0.47814941781093806</v>
      </c>
    </row>
    <row r="58" spans="1:12">
      <c r="A58" s="115" t="s">
        <v>380</v>
      </c>
      <c r="B58" s="187" t="s">
        <v>475</v>
      </c>
      <c r="C58" s="187" t="s">
        <v>475</v>
      </c>
      <c r="D58" s="187" t="s">
        <v>475</v>
      </c>
      <c r="E58" s="187" t="s">
        <v>475</v>
      </c>
      <c r="F58" s="187" t="s">
        <v>475</v>
      </c>
      <c r="G58" s="202" t="s">
        <v>476</v>
      </c>
      <c r="H58" s="202" t="s">
        <v>476</v>
      </c>
      <c r="I58" s="202" t="s">
        <v>476</v>
      </c>
      <c r="J58" s="202" t="s">
        <v>476</v>
      </c>
      <c r="K58" s="202" t="s">
        <v>476</v>
      </c>
      <c r="L58" s="202">
        <v>0.36734401820600349</v>
      </c>
    </row>
    <row r="59" spans="1:12">
      <c r="A59" s="115" t="s">
        <v>248</v>
      </c>
      <c r="B59" s="187" t="s">
        <v>475</v>
      </c>
      <c r="C59" s="187" t="s">
        <v>475</v>
      </c>
      <c r="D59" s="187" t="s">
        <v>474</v>
      </c>
      <c r="E59" s="187" t="s">
        <v>474</v>
      </c>
      <c r="F59" s="187" t="s">
        <v>474</v>
      </c>
      <c r="G59" s="202" t="s">
        <v>476</v>
      </c>
      <c r="H59" s="202" t="s">
        <v>476</v>
      </c>
      <c r="I59" s="202">
        <v>0.17335045547945199</v>
      </c>
      <c r="J59" s="202">
        <v>0.36380152641225899</v>
      </c>
      <c r="K59" s="202">
        <v>0.32349442821817398</v>
      </c>
      <c r="L59" s="202">
        <v>0.28688213670329499</v>
      </c>
    </row>
    <row r="60" spans="1:12">
      <c r="A60" s="115" t="s">
        <v>249</v>
      </c>
      <c r="B60" s="187" t="s">
        <v>474</v>
      </c>
      <c r="C60" s="187" t="s">
        <v>474</v>
      </c>
      <c r="D60" s="187" t="s">
        <v>474</v>
      </c>
      <c r="E60" s="187" t="s">
        <v>474</v>
      </c>
      <c r="F60" s="187" t="s">
        <v>474</v>
      </c>
      <c r="G60" s="202">
        <v>0.283320841260781</v>
      </c>
      <c r="H60" s="202">
        <v>0.58041184887927599</v>
      </c>
      <c r="I60" s="202">
        <v>0.36304458555301899</v>
      </c>
      <c r="J60" s="202">
        <v>0.44459442383308001</v>
      </c>
      <c r="K60" s="202">
        <v>0.48748697044647399</v>
      </c>
      <c r="L60" s="202">
        <v>0.431708659944191</v>
      </c>
    </row>
    <row r="61" spans="1:12">
      <c r="A61" s="115" t="s">
        <v>251</v>
      </c>
      <c r="B61" s="187" t="s">
        <v>475</v>
      </c>
      <c r="C61" s="187" t="s">
        <v>477</v>
      </c>
      <c r="D61" s="187" t="s">
        <v>474</v>
      </c>
      <c r="E61" s="187" t="s">
        <v>474</v>
      </c>
      <c r="F61" s="187" t="s">
        <v>474</v>
      </c>
      <c r="G61" s="202" t="s">
        <v>476</v>
      </c>
      <c r="H61" s="202">
        <v>0.32938406040523621</v>
      </c>
      <c r="I61" s="202">
        <v>0.37893008317025401</v>
      </c>
      <c r="J61" s="202">
        <v>0.46559426451402502</v>
      </c>
      <c r="K61" s="202">
        <v>0.47798074853229</v>
      </c>
      <c r="L61" s="202">
        <v>0.44083503207218966</v>
      </c>
    </row>
    <row r="62" spans="1:12">
      <c r="A62" s="115" t="s">
        <v>329</v>
      </c>
      <c r="B62" s="187" t="s">
        <v>474</v>
      </c>
      <c r="C62" s="187" t="s">
        <v>474</v>
      </c>
      <c r="D62" s="187" t="s">
        <v>474</v>
      </c>
      <c r="E62" s="187" t="s">
        <v>474</v>
      </c>
      <c r="F62" s="187" t="s">
        <v>474</v>
      </c>
      <c r="G62" s="202">
        <v>0.182091050024389</v>
      </c>
      <c r="H62" s="202">
        <v>0.29490970869122501</v>
      </c>
      <c r="I62" s="202">
        <v>0.25457972736532303</v>
      </c>
      <c r="J62" s="202">
        <v>0.413833251312336</v>
      </c>
      <c r="K62" s="202">
        <v>0.44003087697299798</v>
      </c>
      <c r="L62" s="202">
        <v>0.32110756245629468</v>
      </c>
    </row>
    <row r="63" spans="1:12">
      <c r="A63" s="115" t="s">
        <v>331</v>
      </c>
      <c r="B63" s="187" t="s">
        <v>474</v>
      </c>
      <c r="C63" s="187" t="s">
        <v>474</v>
      </c>
      <c r="D63" s="187" t="s">
        <v>474</v>
      </c>
      <c r="E63" s="187" t="s">
        <v>474</v>
      </c>
      <c r="F63" s="187" t="s">
        <v>474</v>
      </c>
      <c r="G63" s="202">
        <v>0.76218302864753196</v>
      </c>
      <c r="H63" s="202">
        <v>0.450785099531616</v>
      </c>
      <c r="I63" s="202">
        <v>0.19027031229615099</v>
      </c>
      <c r="J63" s="202">
        <v>0.20740867157111401</v>
      </c>
      <c r="K63" s="202">
        <v>0.186633121089126</v>
      </c>
      <c r="L63" s="202">
        <v>0.28282136113296036</v>
      </c>
    </row>
    <row r="64" spans="1:12">
      <c r="A64" s="115" t="s">
        <v>332</v>
      </c>
      <c r="B64" s="187" t="s">
        <v>477</v>
      </c>
      <c r="C64" s="187" t="s">
        <v>474</v>
      </c>
      <c r="D64" s="187" t="s">
        <v>474</v>
      </c>
      <c r="E64" s="187" t="s">
        <v>474</v>
      </c>
      <c r="F64" s="187" t="s">
        <v>474</v>
      </c>
      <c r="G64" s="202">
        <v>0.35827101996433958</v>
      </c>
      <c r="H64" s="202">
        <v>0.17860114139344299</v>
      </c>
      <c r="I64" s="202">
        <v>0.401777891324201</v>
      </c>
      <c r="J64" s="202">
        <v>0.48303838013698602</v>
      </c>
      <c r="K64" s="202">
        <v>0.42132704178082198</v>
      </c>
      <c r="L64" s="202">
        <v>0.43538110441400302</v>
      </c>
    </row>
    <row r="65" spans="1:12">
      <c r="A65" s="115" t="s">
        <v>252</v>
      </c>
      <c r="B65" s="187" t="s">
        <v>475</v>
      </c>
      <c r="C65" s="187" t="s">
        <v>477</v>
      </c>
      <c r="D65" s="187" t="s">
        <v>474</v>
      </c>
      <c r="E65" s="187" t="s">
        <v>474</v>
      </c>
      <c r="F65" s="187" t="s">
        <v>474</v>
      </c>
      <c r="G65" s="202" t="s">
        <v>476</v>
      </c>
      <c r="H65" s="202">
        <v>0.13939853489207843</v>
      </c>
      <c r="I65" s="202">
        <v>0.179884511258842</v>
      </c>
      <c r="J65" s="202">
        <v>0.31956575911426399</v>
      </c>
      <c r="K65" s="202">
        <v>0.31315162916370198</v>
      </c>
      <c r="L65" s="202">
        <v>0.27086729984560265</v>
      </c>
    </row>
    <row r="66" spans="1:12">
      <c r="A66" s="115" t="s">
        <v>334</v>
      </c>
      <c r="B66" s="187" t="s">
        <v>474</v>
      </c>
      <c r="C66" s="187" t="s">
        <v>474</v>
      </c>
      <c r="D66" s="187" t="s">
        <v>474</v>
      </c>
      <c r="E66" s="187" t="s">
        <v>474</v>
      </c>
      <c r="F66" s="187" t="s">
        <v>474</v>
      </c>
      <c r="G66" s="202">
        <v>0.41078373109303701</v>
      </c>
      <c r="H66" s="202">
        <v>0.41424377597051498</v>
      </c>
      <c r="I66" s="202">
        <v>0.45013204908675802</v>
      </c>
      <c r="J66" s="202">
        <v>0.52236125677796796</v>
      </c>
      <c r="K66" s="202">
        <v>0.44721115689212398</v>
      </c>
      <c r="L66" s="202">
        <v>0.43719566064979903</v>
      </c>
    </row>
    <row r="67" spans="1:12">
      <c r="A67" s="115" t="s">
        <v>333</v>
      </c>
      <c r="B67" s="187" t="s">
        <v>474</v>
      </c>
      <c r="C67" s="187" t="s">
        <v>474</v>
      </c>
      <c r="D67" s="187" t="s">
        <v>474</v>
      </c>
      <c r="E67" s="187" t="s">
        <v>474</v>
      </c>
      <c r="F67" s="187" t="s">
        <v>474</v>
      </c>
      <c r="G67" s="202">
        <v>0.38177543721461199</v>
      </c>
      <c r="H67" s="202">
        <v>0.437551773679417</v>
      </c>
      <c r="I67" s="202">
        <v>0.50149649429223697</v>
      </c>
      <c r="J67" s="202">
        <v>0.56647192969225302</v>
      </c>
      <c r="K67" s="202">
        <v>0.47013226582747403</v>
      </c>
      <c r="L67" s="202">
        <v>0.46972684459970937</v>
      </c>
    </row>
    <row r="68" spans="1:12">
      <c r="A68" s="115" t="s">
        <v>335</v>
      </c>
      <c r="B68" s="187" t="s">
        <v>475</v>
      </c>
      <c r="C68" s="187" t="s">
        <v>475</v>
      </c>
      <c r="D68" s="187" t="s">
        <v>477</v>
      </c>
      <c r="E68" s="187" t="s">
        <v>474</v>
      </c>
      <c r="F68" s="187" t="s">
        <v>474</v>
      </c>
      <c r="G68" s="202" t="s">
        <v>476</v>
      </c>
      <c r="H68" s="202" t="s">
        <v>476</v>
      </c>
      <c r="I68" s="202">
        <v>0.13990128832886628</v>
      </c>
      <c r="J68" s="202">
        <v>8.0035578386605799E-2</v>
      </c>
      <c r="K68" s="202">
        <v>0.61618518157837898</v>
      </c>
      <c r="L68" s="202">
        <v>0.27870734943128367</v>
      </c>
    </row>
    <row r="69" spans="1:12">
      <c r="A69" s="115" t="s">
        <v>253</v>
      </c>
      <c r="B69" s="187" t="s">
        <v>474</v>
      </c>
      <c r="C69" s="187" t="s">
        <v>474</v>
      </c>
      <c r="D69" s="187" t="s">
        <v>474</v>
      </c>
      <c r="E69" s="187" t="s">
        <v>474</v>
      </c>
      <c r="F69" s="187" t="s">
        <v>474</v>
      </c>
      <c r="G69" s="202">
        <v>0.238130684346095</v>
      </c>
      <c r="H69" s="202">
        <v>0.38980183764575799</v>
      </c>
      <c r="I69" s="202">
        <v>0.27692699625336598</v>
      </c>
      <c r="J69" s="202">
        <v>0.319488341529095</v>
      </c>
      <c r="K69" s="202">
        <v>0.27763546423135499</v>
      </c>
      <c r="L69" s="202">
        <v>0.29135026733793867</v>
      </c>
    </row>
    <row r="70" spans="1:12">
      <c r="A70" s="115" t="s">
        <v>254</v>
      </c>
      <c r="B70" s="187" t="s">
        <v>475</v>
      </c>
      <c r="C70" s="187" t="s">
        <v>475</v>
      </c>
      <c r="D70" s="187" t="s">
        <v>475</v>
      </c>
      <c r="E70" s="187" t="s">
        <v>477</v>
      </c>
      <c r="F70" s="187" t="s">
        <v>474</v>
      </c>
      <c r="G70" s="202" t="s">
        <v>476</v>
      </c>
      <c r="H70" s="202" t="s">
        <v>476</v>
      </c>
      <c r="I70" s="202" t="s">
        <v>476</v>
      </c>
      <c r="J70" s="202">
        <v>0.23347978015974896</v>
      </c>
      <c r="K70" s="202">
        <v>0.28635514423425401</v>
      </c>
      <c r="L70" s="202">
        <v>0.29572631420000217</v>
      </c>
    </row>
    <row r="71" spans="1:12">
      <c r="A71" s="115" t="s">
        <v>255</v>
      </c>
      <c r="B71" s="187" t="s">
        <v>474</v>
      </c>
      <c r="C71" s="187" t="s">
        <v>474</v>
      </c>
      <c r="D71" s="187" t="s">
        <v>474</v>
      </c>
      <c r="E71" s="187" t="s">
        <v>474</v>
      </c>
      <c r="F71" s="187" t="s">
        <v>474</v>
      </c>
      <c r="G71" s="202">
        <v>0.79375915474042202</v>
      </c>
      <c r="H71" s="202">
        <v>0.71171153622689698</v>
      </c>
      <c r="I71" s="202">
        <v>0.80263210949824604</v>
      </c>
      <c r="J71" s="202">
        <v>0.737556674724684</v>
      </c>
      <c r="K71" s="202">
        <v>0.56280333026901697</v>
      </c>
      <c r="L71" s="202">
        <v>0.74767578856400096</v>
      </c>
    </row>
    <row r="72" spans="1:12">
      <c r="A72" s="115" t="s">
        <v>336</v>
      </c>
      <c r="B72" s="187" t="s">
        <v>474</v>
      </c>
      <c r="C72" s="187" t="s">
        <v>474</v>
      </c>
      <c r="D72" s="187" t="s">
        <v>474</v>
      </c>
      <c r="E72" s="187" t="s">
        <v>474</v>
      </c>
      <c r="F72" s="187" t="s">
        <v>474</v>
      </c>
      <c r="G72" s="202">
        <v>0.58149670207092596</v>
      </c>
      <c r="H72" s="202">
        <v>0.837011811507964</v>
      </c>
      <c r="I72" s="202">
        <v>0.83382757290563503</v>
      </c>
      <c r="J72" s="202">
        <v>0.73362806206759101</v>
      </c>
      <c r="K72" s="202">
        <v>0.68825209852353597</v>
      </c>
      <c r="L72" s="202">
        <v>0.751902577832254</v>
      </c>
    </row>
    <row r="73" spans="1:12">
      <c r="A73" s="115" t="s">
        <v>337</v>
      </c>
      <c r="B73" s="187" t="s">
        <v>474</v>
      </c>
      <c r="C73" s="187" t="s">
        <v>474</v>
      </c>
      <c r="D73" s="187" t="s">
        <v>474</v>
      </c>
      <c r="E73" s="187" t="s">
        <v>474</v>
      </c>
      <c r="F73" s="187" t="s">
        <v>474</v>
      </c>
      <c r="G73" s="202">
        <v>0.65358020723568699</v>
      </c>
      <c r="H73" s="202">
        <v>0.569291256884769</v>
      </c>
      <c r="I73" s="202">
        <v>0.617582053273658</v>
      </c>
      <c r="J73" s="202">
        <v>0.68866352327825597</v>
      </c>
      <c r="K73" s="202">
        <v>0.70141130281830399</v>
      </c>
      <c r="L73" s="202">
        <v>0.65327526126253366</v>
      </c>
    </row>
    <row r="74" spans="1:12">
      <c r="A74" s="115" t="s">
        <v>381</v>
      </c>
      <c r="B74" s="187" t="s">
        <v>475</v>
      </c>
      <c r="C74" s="187" t="s">
        <v>475</v>
      </c>
      <c r="D74" s="187" t="s">
        <v>475</v>
      </c>
      <c r="E74" s="187" t="s">
        <v>475</v>
      </c>
      <c r="F74" s="187" t="s">
        <v>475</v>
      </c>
      <c r="G74" s="202" t="s">
        <v>476</v>
      </c>
      <c r="H74" s="202" t="s">
        <v>476</v>
      </c>
      <c r="I74" s="202" t="s">
        <v>476</v>
      </c>
      <c r="J74" s="202" t="s">
        <v>476</v>
      </c>
      <c r="K74" s="202" t="s">
        <v>476</v>
      </c>
      <c r="L74" s="202">
        <v>0.47814941781093806</v>
      </c>
    </row>
    <row r="75" spans="1:12">
      <c r="A75" s="115" t="s">
        <v>338</v>
      </c>
      <c r="B75" s="187" t="s">
        <v>474</v>
      </c>
      <c r="C75" s="187" t="s">
        <v>474</v>
      </c>
      <c r="D75" s="187" t="s">
        <v>474</v>
      </c>
      <c r="E75" s="187" t="s">
        <v>474</v>
      </c>
      <c r="F75" s="187" t="s">
        <v>474</v>
      </c>
      <c r="G75" s="202">
        <v>0.73405876763347899</v>
      </c>
      <c r="H75" s="202">
        <v>0.75347375105151404</v>
      </c>
      <c r="I75" s="202">
        <v>0.735983962143823</v>
      </c>
      <c r="J75" s="202">
        <v>0.847952648635664</v>
      </c>
      <c r="K75" s="202">
        <v>0.79136830459257002</v>
      </c>
      <c r="L75" s="202">
        <v>0.76027533926263569</v>
      </c>
    </row>
    <row r="76" spans="1:12">
      <c r="A76" s="115" t="s">
        <v>339</v>
      </c>
      <c r="B76" s="187" t="s">
        <v>474</v>
      </c>
      <c r="C76" s="187" t="s">
        <v>474</v>
      </c>
      <c r="D76" s="187" t="s">
        <v>474</v>
      </c>
      <c r="E76" s="187" t="s">
        <v>474</v>
      </c>
      <c r="F76" s="187" t="s">
        <v>474</v>
      </c>
      <c r="G76" s="202">
        <v>0.55555967414205498</v>
      </c>
      <c r="H76" s="202">
        <v>0.73304054533769403</v>
      </c>
      <c r="I76" s="202">
        <v>0.50179328742755103</v>
      </c>
      <c r="J76" s="202">
        <v>0.37821875501420898</v>
      </c>
      <c r="K76" s="202">
        <v>0.56831612756896199</v>
      </c>
      <c r="L76" s="202">
        <v>0.54188969637952267</v>
      </c>
    </row>
    <row r="77" spans="1:12">
      <c r="A77" s="115" t="s">
        <v>340</v>
      </c>
      <c r="B77" s="187" t="s">
        <v>474</v>
      </c>
      <c r="C77" s="187" t="s">
        <v>474</v>
      </c>
      <c r="D77" s="187" t="s">
        <v>474</v>
      </c>
      <c r="E77" s="187" t="s">
        <v>474</v>
      </c>
      <c r="F77" s="187" t="s">
        <v>474</v>
      </c>
      <c r="G77" s="202">
        <v>7.1218362687540801E-3</v>
      </c>
      <c r="H77" s="202">
        <v>1.33821558678116E-2</v>
      </c>
      <c r="I77" s="202">
        <v>3.42313030006523E-3</v>
      </c>
      <c r="J77" s="202">
        <v>2.3211529680365302E-3</v>
      </c>
      <c r="K77" s="202">
        <v>8.7568493150684903E-4</v>
      </c>
      <c r="L77" s="202">
        <v>4.2887065122852799E-3</v>
      </c>
    </row>
    <row r="78" spans="1:12">
      <c r="A78" s="115" t="s">
        <v>328</v>
      </c>
      <c r="B78" s="187" t="s">
        <v>474</v>
      </c>
      <c r="C78" s="187" t="s">
        <v>474</v>
      </c>
      <c r="D78" s="187" t="s">
        <v>474</v>
      </c>
      <c r="E78" s="187" t="s">
        <v>474</v>
      </c>
      <c r="F78" s="187" t="s">
        <v>474</v>
      </c>
      <c r="G78" s="202">
        <v>0.32515547644796899</v>
      </c>
      <c r="H78" s="202">
        <v>0.70403863184258497</v>
      </c>
      <c r="I78" s="202">
        <v>0.48599313266041799</v>
      </c>
      <c r="J78" s="202">
        <v>0.55930840843547303</v>
      </c>
      <c r="K78" s="202">
        <v>0.64382752042778102</v>
      </c>
      <c r="L78" s="202">
        <v>0.56304302050789057</v>
      </c>
    </row>
    <row r="79" spans="1:12">
      <c r="A79" s="115" t="s">
        <v>382</v>
      </c>
      <c r="B79" s="187" t="s">
        <v>475</v>
      </c>
      <c r="C79" s="187" t="s">
        <v>475</v>
      </c>
      <c r="D79" s="187" t="s">
        <v>475</v>
      </c>
      <c r="E79" s="187" t="s">
        <v>475</v>
      </c>
      <c r="F79" s="187" t="s">
        <v>475</v>
      </c>
      <c r="G79" s="202" t="s">
        <v>476</v>
      </c>
      <c r="H79" s="202" t="s">
        <v>476</v>
      </c>
      <c r="I79" s="202" t="s">
        <v>476</v>
      </c>
      <c r="J79" s="202" t="s">
        <v>476</v>
      </c>
      <c r="K79" s="202" t="s">
        <v>476</v>
      </c>
      <c r="L79" s="202">
        <v>0.41900817762792114</v>
      </c>
    </row>
    <row r="80" spans="1:12">
      <c r="A80" s="115" t="s">
        <v>392</v>
      </c>
      <c r="B80" s="187" t="s">
        <v>475</v>
      </c>
      <c r="C80" s="187" t="s">
        <v>475</v>
      </c>
      <c r="D80" s="187" t="s">
        <v>475</v>
      </c>
      <c r="E80" s="187" t="s">
        <v>475</v>
      </c>
      <c r="F80" s="187" t="s">
        <v>475</v>
      </c>
      <c r="G80" s="202" t="s">
        <v>476</v>
      </c>
      <c r="H80" s="202" t="s">
        <v>476</v>
      </c>
      <c r="I80" s="202" t="s">
        <v>476</v>
      </c>
      <c r="J80" s="202" t="s">
        <v>476</v>
      </c>
      <c r="K80" s="202" t="s">
        <v>476</v>
      </c>
      <c r="L80" s="202">
        <v>0.36734401820600349</v>
      </c>
    </row>
    <row r="81" spans="1:12">
      <c r="A81" s="115" t="s">
        <v>274</v>
      </c>
      <c r="B81" s="187" t="s">
        <v>474</v>
      </c>
      <c r="C81" s="187" t="s">
        <v>474</v>
      </c>
      <c r="D81" s="187" t="s">
        <v>474</v>
      </c>
      <c r="E81" s="187" t="s">
        <v>474</v>
      </c>
      <c r="F81" s="187" t="s">
        <v>474</v>
      </c>
      <c r="G81" s="202">
        <v>0.353544034780919</v>
      </c>
      <c r="H81" s="202">
        <v>0.45181715314819498</v>
      </c>
      <c r="I81" s="202">
        <v>0.45230600422544798</v>
      </c>
      <c r="J81" s="202">
        <v>0.51377731206978805</v>
      </c>
      <c r="K81" s="202">
        <v>0.543549614939004</v>
      </c>
      <c r="L81" s="202">
        <v>0.472633489814477</v>
      </c>
    </row>
    <row r="82" spans="1:12">
      <c r="A82" s="115" t="s">
        <v>258</v>
      </c>
      <c r="B82" s="187" t="s">
        <v>475</v>
      </c>
      <c r="C82" s="187" t="s">
        <v>475</v>
      </c>
      <c r="D82" s="187" t="s">
        <v>475</v>
      </c>
      <c r="E82" s="187" t="s">
        <v>475</v>
      </c>
      <c r="F82" s="187" t="s">
        <v>475</v>
      </c>
      <c r="G82" s="202" t="s">
        <v>476</v>
      </c>
      <c r="H82" s="202" t="s">
        <v>476</v>
      </c>
      <c r="I82" s="202" t="s">
        <v>476</v>
      </c>
      <c r="J82" s="202" t="s">
        <v>476</v>
      </c>
      <c r="K82" s="202" t="s">
        <v>476</v>
      </c>
      <c r="L82" s="202">
        <v>0.36734401820600349</v>
      </c>
    </row>
    <row r="83" spans="1:12">
      <c r="A83" s="115" t="s">
        <v>308</v>
      </c>
      <c r="B83" s="187" t="s">
        <v>474</v>
      </c>
      <c r="C83" s="187" t="s">
        <v>474</v>
      </c>
      <c r="D83" s="187" t="s">
        <v>474</v>
      </c>
      <c r="E83" s="187" t="s">
        <v>474</v>
      </c>
      <c r="F83" s="187" t="s">
        <v>474</v>
      </c>
      <c r="G83" s="202">
        <v>0.23726974615446</v>
      </c>
      <c r="H83" s="202">
        <v>0.44852334152161</v>
      </c>
      <c r="I83" s="202">
        <v>0.25453187882378803</v>
      </c>
      <c r="J83" s="202">
        <v>0.356682727170123</v>
      </c>
      <c r="K83" s="202">
        <v>0.371167481389517</v>
      </c>
      <c r="L83" s="202">
        <v>0.32746069579447601</v>
      </c>
    </row>
    <row r="84" spans="1:12">
      <c r="A84" s="115" t="s">
        <v>383</v>
      </c>
      <c r="B84" s="187" t="s">
        <v>475</v>
      </c>
      <c r="C84" s="187" t="s">
        <v>475</v>
      </c>
      <c r="D84" s="187" t="s">
        <v>475</v>
      </c>
      <c r="E84" s="187" t="s">
        <v>474</v>
      </c>
      <c r="F84" s="187" t="s">
        <v>474</v>
      </c>
      <c r="G84" s="202" t="s">
        <v>476</v>
      </c>
      <c r="H84" s="202" t="s">
        <v>476</v>
      </c>
      <c r="I84" s="202" t="s">
        <v>476</v>
      </c>
      <c r="J84" s="202">
        <v>4.61233337945667E-8</v>
      </c>
      <c r="K84" s="202">
        <v>1.15308334486417E-7</v>
      </c>
      <c r="L84" s="202">
        <v>0.13966944635319647</v>
      </c>
    </row>
    <row r="85" spans="1:12">
      <c r="A85" s="115" t="s">
        <v>260</v>
      </c>
      <c r="B85" s="187" t="s">
        <v>474</v>
      </c>
      <c r="C85" s="187" t="s">
        <v>474</v>
      </c>
      <c r="D85" s="187" t="s">
        <v>474</v>
      </c>
      <c r="E85" s="187" t="s">
        <v>474</v>
      </c>
      <c r="F85" s="187" t="s">
        <v>474</v>
      </c>
      <c r="G85" s="202">
        <v>0.740119419006534</v>
      </c>
      <c r="H85" s="202">
        <v>0.60790511968018202</v>
      </c>
      <c r="I85" s="202">
        <v>0.41911468906884602</v>
      </c>
      <c r="J85" s="202">
        <v>0.40874856984283198</v>
      </c>
      <c r="K85" s="202">
        <v>0.34862899921794199</v>
      </c>
      <c r="L85" s="202">
        <v>0.47858945953061999</v>
      </c>
    </row>
    <row r="86" spans="1:12">
      <c r="A86" s="115" t="s">
        <v>342</v>
      </c>
      <c r="B86" s="187" t="s">
        <v>475</v>
      </c>
      <c r="C86" s="187" t="s">
        <v>475</v>
      </c>
      <c r="D86" s="187" t="s">
        <v>477</v>
      </c>
      <c r="E86" s="187" t="s">
        <v>474</v>
      </c>
      <c r="F86" s="187" t="s">
        <v>474</v>
      </c>
      <c r="G86" s="202" t="s">
        <v>476</v>
      </c>
      <c r="H86" s="202" t="s">
        <v>476</v>
      </c>
      <c r="I86" s="202">
        <v>0.19754800107053527</v>
      </c>
      <c r="J86" s="202">
        <v>0.465986773515982</v>
      </c>
      <c r="K86" s="202">
        <v>0.438178385844749</v>
      </c>
      <c r="L86" s="202">
        <v>0.36723772014375539</v>
      </c>
    </row>
    <row r="87" spans="1:12">
      <c r="A87" s="115" t="s">
        <v>343</v>
      </c>
      <c r="B87" s="187" t="s">
        <v>474</v>
      </c>
      <c r="C87" s="187" t="s">
        <v>474</v>
      </c>
      <c r="D87" s="187" t="s">
        <v>474</v>
      </c>
      <c r="E87" s="187" t="s">
        <v>474</v>
      </c>
      <c r="F87" s="187" t="s">
        <v>474</v>
      </c>
      <c r="G87" s="202">
        <v>0.84422190132866404</v>
      </c>
      <c r="H87" s="202">
        <v>0.11821005861648699</v>
      </c>
      <c r="I87" s="202">
        <v>0.163807202887819</v>
      </c>
      <c r="J87" s="202">
        <v>0.33628590043810902</v>
      </c>
      <c r="K87" s="202">
        <v>0.49664404387264</v>
      </c>
      <c r="L87" s="202">
        <v>0.332245715732856</v>
      </c>
    </row>
    <row r="88" spans="1:12">
      <c r="A88" s="115" t="s">
        <v>341</v>
      </c>
      <c r="B88" s="187" t="s">
        <v>474</v>
      </c>
      <c r="C88" s="187" t="s">
        <v>474</v>
      </c>
      <c r="D88" s="187" t="s">
        <v>474</v>
      </c>
      <c r="E88" s="187" t="s">
        <v>474</v>
      </c>
      <c r="F88" s="187" t="s">
        <v>474</v>
      </c>
      <c r="G88" s="202">
        <v>0.25464453896008199</v>
      </c>
      <c r="H88" s="202">
        <v>0.53041007476937496</v>
      </c>
      <c r="I88" s="202">
        <v>0.32342907644719399</v>
      </c>
      <c r="J88" s="202">
        <v>0.455355871630579</v>
      </c>
      <c r="K88" s="202">
        <v>0.44820519222271299</v>
      </c>
      <c r="L88" s="202">
        <v>0.40899671343349536</v>
      </c>
    </row>
    <row r="89" spans="1:12">
      <c r="A89" s="115" t="s">
        <v>368</v>
      </c>
      <c r="B89" s="187" t="s">
        <v>475</v>
      </c>
      <c r="C89" s="187" t="s">
        <v>475</v>
      </c>
      <c r="D89" s="187" t="s">
        <v>475</v>
      </c>
      <c r="E89" s="187" t="s">
        <v>477</v>
      </c>
      <c r="F89" s="187" t="s">
        <v>474</v>
      </c>
      <c r="G89" s="202" t="s">
        <v>476</v>
      </c>
      <c r="H89" s="202" t="s">
        <v>476</v>
      </c>
      <c r="I89" s="202" t="s">
        <v>476</v>
      </c>
      <c r="J89" s="202">
        <v>0.2652901507533395</v>
      </c>
      <c r="K89" s="202">
        <v>0.202103088809477</v>
      </c>
      <c r="L89" s="202">
        <v>0.27824575258960665</v>
      </c>
    </row>
    <row r="90" spans="1:12">
      <c r="A90" s="115" t="s">
        <v>71</v>
      </c>
      <c r="B90" s="187" t="s">
        <v>475</v>
      </c>
      <c r="C90" s="187" t="s">
        <v>475</v>
      </c>
      <c r="D90" s="187" t="s">
        <v>477</v>
      </c>
      <c r="E90" s="187" t="s">
        <v>474</v>
      </c>
      <c r="F90" s="187" t="s">
        <v>474</v>
      </c>
      <c r="G90" s="202" t="s">
        <v>476</v>
      </c>
      <c r="H90" s="202" t="s">
        <v>476</v>
      </c>
      <c r="I90" s="202">
        <v>0.37998136599334725</v>
      </c>
      <c r="J90" s="202">
        <v>0.51270301116184702</v>
      </c>
      <c r="K90" s="202">
        <v>0.64088023646444903</v>
      </c>
      <c r="L90" s="202">
        <v>0.51118820453988112</v>
      </c>
    </row>
    <row r="91" spans="1:12">
      <c r="A91" s="115" t="s">
        <v>312</v>
      </c>
      <c r="B91" s="187" t="s">
        <v>474</v>
      </c>
      <c r="C91" s="187" t="s">
        <v>474</v>
      </c>
      <c r="D91" s="187" t="s">
        <v>474</v>
      </c>
      <c r="E91" s="187" t="s">
        <v>474</v>
      </c>
      <c r="F91" s="187" t="s">
        <v>474</v>
      </c>
      <c r="G91" s="202">
        <v>0.42900421588529403</v>
      </c>
      <c r="H91" s="202">
        <v>0.62110161973716704</v>
      </c>
      <c r="I91" s="202">
        <v>0.47528634452773899</v>
      </c>
      <c r="J91" s="202">
        <v>0.54282017709389496</v>
      </c>
      <c r="K91" s="202">
        <v>0.55528666747692201</v>
      </c>
      <c r="L91" s="202">
        <v>0.52446439636618525</v>
      </c>
    </row>
    <row r="92" spans="1:12">
      <c r="A92" s="115" t="s">
        <v>265</v>
      </c>
      <c r="B92" s="187" t="s">
        <v>474</v>
      </c>
      <c r="C92" s="187" t="s">
        <v>474</v>
      </c>
      <c r="D92" s="187" t="s">
        <v>474</v>
      </c>
      <c r="E92" s="187" t="s">
        <v>474</v>
      </c>
      <c r="F92" s="187" t="s">
        <v>474</v>
      </c>
      <c r="G92" s="202">
        <v>0.84329065981735196</v>
      </c>
      <c r="H92" s="202">
        <v>0.66195317989779401</v>
      </c>
      <c r="I92" s="202">
        <v>0.43353670383054299</v>
      </c>
      <c r="J92" s="202">
        <v>0.48684462455606298</v>
      </c>
      <c r="K92" s="202">
        <v>0.66402085743277495</v>
      </c>
      <c r="L92" s="202">
        <v>0.60427288729554396</v>
      </c>
    </row>
    <row r="93" spans="1:12">
      <c r="A93" s="115" t="s">
        <v>263</v>
      </c>
      <c r="B93" s="187" t="s">
        <v>477</v>
      </c>
      <c r="C93" s="187" t="s">
        <v>474</v>
      </c>
      <c r="D93" s="187" t="s">
        <v>474</v>
      </c>
      <c r="E93" s="187" t="s">
        <v>474</v>
      </c>
      <c r="F93" s="187" t="s">
        <v>474</v>
      </c>
      <c r="G93" s="202">
        <v>0.35034666240253148</v>
      </c>
      <c r="H93" s="202">
        <v>0.26379526289682498</v>
      </c>
      <c r="I93" s="202">
        <v>0.30167530373450702</v>
      </c>
      <c r="J93" s="202">
        <v>0.30286296273646401</v>
      </c>
      <c r="K93" s="202">
        <v>0.26794246790729698</v>
      </c>
      <c r="L93" s="202">
        <v>0.29082691145942269</v>
      </c>
    </row>
    <row r="94" spans="1:12">
      <c r="A94" s="115" t="s">
        <v>344</v>
      </c>
      <c r="B94" s="187" t="s">
        <v>474</v>
      </c>
      <c r="C94" s="187" t="s">
        <v>474</v>
      </c>
      <c r="D94" s="187" t="s">
        <v>474</v>
      </c>
      <c r="E94" s="187" t="s">
        <v>474</v>
      </c>
      <c r="F94" s="187" t="s">
        <v>474</v>
      </c>
      <c r="G94" s="202">
        <v>0.67002586888453997</v>
      </c>
      <c r="H94" s="202">
        <v>0.424273089383294</v>
      </c>
      <c r="I94" s="202">
        <v>1.07181464448793E-2</v>
      </c>
      <c r="J94" s="202">
        <v>0.14554548744292201</v>
      </c>
      <c r="K94" s="202">
        <v>0.28096225684931497</v>
      </c>
      <c r="L94" s="202">
        <v>0.28359361122517696</v>
      </c>
    </row>
    <row r="95" spans="1:12">
      <c r="A95" s="115" t="s">
        <v>345</v>
      </c>
      <c r="B95" s="187" t="s">
        <v>474</v>
      </c>
      <c r="C95" s="187" t="s">
        <v>474</v>
      </c>
      <c r="D95" s="187" t="s">
        <v>474</v>
      </c>
      <c r="E95" s="187" t="s">
        <v>474</v>
      </c>
      <c r="F95" s="187" t="s">
        <v>474</v>
      </c>
      <c r="G95" s="202">
        <v>0.32840281846916403</v>
      </c>
      <c r="H95" s="202">
        <v>0.47206508862266999</v>
      </c>
      <c r="I95" s="202">
        <v>0.42131791359325599</v>
      </c>
      <c r="J95" s="202">
        <v>0.52661775553213896</v>
      </c>
      <c r="K95" s="202">
        <v>0.53263637161924804</v>
      </c>
      <c r="L95" s="202">
        <v>0.4733335859160217</v>
      </c>
    </row>
    <row r="96" spans="1:12">
      <c r="A96" s="115" t="s">
        <v>312</v>
      </c>
      <c r="B96" s="187" t="s">
        <v>474</v>
      </c>
      <c r="C96" s="187" t="s">
        <v>474</v>
      </c>
      <c r="D96" s="187" t="s">
        <v>474</v>
      </c>
      <c r="E96" s="187" t="s">
        <v>474</v>
      </c>
      <c r="F96" s="187" t="s">
        <v>474</v>
      </c>
      <c r="G96" s="202">
        <v>0.42900421588529403</v>
      </c>
      <c r="H96" s="202">
        <v>0.62110161973716704</v>
      </c>
      <c r="I96" s="202">
        <v>0.47528634452773899</v>
      </c>
      <c r="J96" s="202">
        <v>0.54282017709389496</v>
      </c>
      <c r="K96" s="202">
        <v>0.55528666747692201</v>
      </c>
      <c r="L96" s="202">
        <v>0.52446439636618525</v>
      </c>
    </row>
    <row r="97" spans="1:12">
      <c r="A97" s="115" t="s">
        <v>267</v>
      </c>
      <c r="B97" s="187" t="s">
        <v>474</v>
      </c>
      <c r="C97" s="187" t="s">
        <v>474</v>
      </c>
      <c r="D97" s="187" t="s">
        <v>474</v>
      </c>
      <c r="E97" s="187" t="s">
        <v>474</v>
      </c>
      <c r="F97" s="187" t="s">
        <v>474</v>
      </c>
      <c r="G97" s="202">
        <v>0.226502831050228</v>
      </c>
      <c r="H97" s="202">
        <v>0.424479971159684</v>
      </c>
      <c r="I97" s="202">
        <v>0.20896500761035</v>
      </c>
      <c r="J97" s="202">
        <v>0.355883485540335</v>
      </c>
      <c r="K97" s="202">
        <v>0.36404047184170502</v>
      </c>
      <c r="L97" s="202">
        <v>0.31547559614408932</v>
      </c>
    </row>
    <row r="98" spans="1:12">
      <c r="A98" s="115" t="s">
        <v>66</v>
      </c>
      <c r="B98" s="187" t="s">
        <v>475</v>
      </c>
      <c r="C98" s="187" t="s">
        <v>475</v>
      </c>
      <c r="D98" s="187" t="s">
        <v>477</v>
      </c>
      <c r="E98" s="187" t="s">
        <v>474</v>
      </c>
      <c r="F98" s="187" t="s">
        <v>474</v>
      </c>
      <c r="G98" s="202" t="s">
        <v>476</v>
      </c>
      <c r="H98" s="202" t="s">
        <v>476</v>
      </c>
      <c r="I98" s="202">
        <v>0.48377543790862843</v>
      </c>
      <c r="J98" s="202">
        <v>0.49656084094368302</v>
      </c>
      <c r="K98" s="202">
        <v>0.42871113394216198</v>
      </c>
      <c r="L98" s="202">
        <v>0.46968247093149113</v>
      </c>
    </row>
    <row r="99" spans="1:12">
      <c r="A99" s="115" t="s">
        <v>312</v>
      </c>
      <c r="B99" s="187" t="s">
        <v>474</v>
      </c>
      <c r="C99" s="187" t="s">
        <v>474</v>
      </c>
      <c r="D99" s="187" t="s">
        <v>474</v>
      </c>
      <c r="E99" s="187" t="s">
        <v>474</v>
      </c>
      <c r="F99" s="187" t="s">
        <v>474</v>
      </c>
      <c r="G99" s="202">
        <v>0.42900421588529403</v>
      </c>
      <c r="H99" s="202">
        <v>0.62110161973716704</v>
      </c>
      <c r="I99" s="202">
        <v>0.47528634452773899</v>
      </c>
      <c r="J99" s="202">
        <v>0.54282017709389496</v>
      </c>
      <c r="K99" s="202">
        <v>0.55528666747692201</v>
      </c>
      <c r="L99" s="202">
        <v>0.52446439636618525</v>
      </c>
    </row>
    <row r="100" spans="1:12">
      <c r="A100" s="115" t="s">
        <v>346</v>
      </c>
      <c r="B100" s="187" t="s">
        <v>475</v>
      </c>
      <c r="C100" s="187" t="s">
        <v>477</v>
      </c>
      <c r="D100" s="187" t="s">
        <v>474</v>
      </c>
      <c r="E100" s="187" t="s">
        <v>474</v>
      </c>
      <c r="F100" s="187" t="s">
        <v>474</v>
      </c>
      <c r="G100" s="202" t="s">
        <v>476</v>
      </c>
      <c r="H100" s="202">
        <v>0.32960527474549234</v>
      </c>
      <c r="I100" s="202">
        <v>0.61543428398199995</v>
      </c>
      <c r="J100" s="202">
        <v>0.60392779833506705</v>
      </c>
      <c r="K100" s="202">
        <v>0.67534601032848096</v>
      </c>
      <c r="L100" s="202">
        <v>0.63156936421518262</v>
      </c>
    </row>
    <row r="101" spans="1:12">
      <c r="A101" s="115" t="s">
        <v>384</v>
      </c>
      <c r="B101" s="187" t="s">
        <v>475</v>
      </c>
      <c r="C101" s="187" t="s">
        <v>475</v>
      </c>
      <c r="D101" s="187" t="s">
        <v>475</v>
      </c>
      <c r="E101" s="187" t="s">
        <v>475</v>
      </c>
      <c r="F101" s="187" t="s">
        <v>475</v>
      </c>
      <c r="G101" s="202" t="s">
        <v>476</v>
      </c>
      <c r="H101" s="202" t="s">
        <v>476</v>
      </c>
      <c r="I101" s="202" t="s">
        <v>476</v>
      </c>
      <c r="J101" s="202" t="s">
        <v>476</v>
      </c>
      <c r="K101" s="202" t="s">
        <v>476</v>
      </c>
      <c r="L101" s="202">
        <v>0.36734401820600349</v>
      </c>
    </row>
    <row r="102" spans="1:12">
      <c r="A102" s="115" t="s">
        <v>347</v>
      </c>
      <c r="B102" s="187" t="s">
        <v>474</v>
      </c>
      <c r="C102" s="187" t="s">
        <v>474</v>
      </c>
      <c r="D102" s="187" t="s">
        <v>474</v>
      </c>
      <c r="E102" s="187" t="s">
        <v>474</v>
      </c>
      <c r="F102" s="187" t="s">
        <v>474</v>
      </c>
      <c r="G102" s="202">
        <v>0.52377106174057797</v>
      </c>
      <c r="H102" s="202">
        <v>0.66191735339291802</v>
      </c>
      <c r="I102" s="202">
        <v>0.313766051679437</v>
      </c>
      <c r="J102" s="202">
        <v>0.41881070118411901</v>
      </c>
      <c r="K102" s="202">
        <v>4.8577519977168896E-3</v>
      </c>
      <c r="L102" s="202">
        <v>0.41878260486804469</v>
      </c>
    </row>
    <row r="103" spans="1:12">
      <c r="A103" s="115" t="s">
        <v>385</v>
      </c>
      <c r="B103" s="187" t="s">
        <v>475</v>
      </c>
      <c r="C103" s="187" t="s">
        <v>475</v>
      </c>
      <c r="D103" s="187" t="s">
        <v>475</v>
      </c>
      <c r="E103" s="187" t="s">
        <v>475</v>
      </c>
      <c r="F103" s="187" t="s">
        <v>475</v>
      </c>
      <c r="G103" s="202" t="s">
        <v>476</v>
      </c>
      <c r="H103" s="202" t="s">
        <v>476</v>
      </c>
      <c r="I103" s="202" t="s">
        <v>476</v>
      </c>
      <c r="J103" s="202" t="s">
        <v>476</v>
      </c>
      <c r="K103" s="202" t="s">
        <v>476</v>
      </c>
      <c r="L103" s="202">
        <v>0.36734401820600349</v>
      </c>
    </row>
    <row r="104" spans="1:12">
      <c r="A104" s="115" t="s">
        <v>328</v>
      </c>
      <c r="B104" s="187" t="s">
        <v>474</v>
      </c>
      <c r="C104" s="187" t="s">
        <v>474</v>
      </c>
      <c r="D104" s="187" t="s">
        <v>474</v>
      </c>
      <c r="E104" s="187" t="s">
        <v>474</v>
      </c>
      <c r="F104" s="187" t="s">
        <v>474</v>
      </c>
      <c r="G104" s="202">
        <v>0.32515547644796899</v>
      </c>
      <c r="H104" s="202">
        <v>0.70403863184258497</v>
      </c>
      <c r="I104" s="202">
        <v>0.48599313266041799</v>
      </c>
      <c r="J104" s="202">
        <v>0.55930840843547303</v>
      </c>
      <c r="K104" s="202">
        <v>0.64382752042778102</v>
      </c>
      <c r="L104" s="202">
        <v>0.56304302050789057</v>
      </c>
    </row>
    <row r="105" spans="1:12">
      <c r="A105" s="115" t="s">
        <v>386</v>
      </c>
      <c r="B105" s="187" t="s">
        <v>475</v>
      </c>
      <c r="C105" s="187" t="s">
        <v>475</v>
      </c>
      <c r="D105" s="187" t="s">
        <v>475</v>
      </c>
      <c r="E105" s="187" t="s">
        <v>475</v>
      </c>
      <c r="F105" s="187" t="s">
        <v>475</v>
      </c>
      <c r="G105" s="202" t="s">
        <v>476</v>
      </c>
      <c r="H105" s="202" t="s">
        <v>476</v>
      </c>
      <c r="I105" s="202" t="s">
        <v>476</v>
      </c>
      <c r="J105" s="202" t="s">
        <v>476</v>
      </c>
      <c r="K105" s="202" t="s">
        <v>476</v>
      </c>
      <c r="L105" s="202">
        <v>0.47814941781093806</v>
      </c>
    </row>
    <row r="106" spans="1:12">
      <c r="A106" s="115" t="s">
        <v>387</v>
      </c>
      <c r="B106" s="187" t="s">
        <v>475</v>
      </c>
      <c r="C106" s="187" t="s">
        <v>475</v>
      </c>
      <c r="D106" s="187" t="s">
        <v>475</v>
      </c>
      <c r="E106" s="187" t="s">
        <v>475</v>
      </c>
      <c r="F106" s="187" t="s">
        <v>475</v>
      </c>
      <c r="G106" s="202" t="s">
        <v>476</v>
      </c>
      <c r="H106" s="202" t="s">
        <v>476</v>
      </c>
      <c r="I106" s="202" t="s">
        <v>476</v>
      </c>
      <c r="J106" s="202" t="s">
        <v>476</v>
      </c>
      <c r="K106" s="202" t="s">
        <v>476</v>
      </c>
      <c r="L106" s="202">
        <v>0.47814941781093806</v>
      </c>
    </row>
    <row r="107" spans="1:12">
      <c r="A107" s="115" t="s">
        <v>348</v>
      </c>
      <c r="B107" s="187" t="s">
        <v>474</v>
      </c>
      <c r="C107" s="187" t="s">
        <v>474</v>
      </c>
      <c r="D107" s="187" t="s">
        <v>474</v>
      </c>
      <c r="E107" s="187" t="s">
        <v>474</v>
      </c>
      <c r="F107" s="187" t="s">
        <v>474</v>
      </c>
      <c r="G107" s="202">
        <v>0.53170773595286003</v>
      </c>
      <c r="H107" s="202">
        <v>0.535676796302755</v>
      </c>
      <c r="I107" s="202">
        <v>0.66746118207451899</v>
      </c>
      <c r="J107" s="202">
        <v>0.717403170646567</v>
      </c>
      <c r="K107" s="202">
        <v>0.56176677811066</v>
      </c>
      <c r="L107" s="202">
        <v>0.588301585495978</v>
      </c>
    </row>
    <row r="108" spans="1:12">
      <c r="A108" s="115" t="s">
        <v>87</v>
      </c>
      <c r="B108" s="187" t="s">
        <v>477</v>
      </c>
      <c r="C108" s="187" t="s">
        <v>474</v>
      </c>
      <c r="D108" s="187" t="s">
        <v>474</v>
      </c>
      <c r="E108" s="187" t="s">
        <v>474</v>
      </c>
      <c r="F108" s="187" t="s">
        <v>474</v>
      </c>
      <c r="G108" s="202">
        <v>0.46398452072400043</v>
      </c>
      <c r="H108" s="202">
        <v>0.41411837109962701</v>
      </c>
      <c r="I108" s="202">
        <v>0.374157376662696</v>
      </c>
      <c r="J108" s="202">
        <v>0.46756217738733402</v>
      </c>
      <c r="K108" s="202">
        <v>0.553208902868771</v>
      </c>
      <c r="L108" s="202">
        <v>0.47829648378524398</v>
      </c>
    </row>
    <row r="109" spans="1:12">
      <c r="A109" s="115" t="s">
        <v>64</v>
      </c>
      <c r="B109" s="187" t="s">
        <v>477</v>
      </c>
      <c r="C109" s="187" t="s">
        <v>474</v>
      </c>
      <c r="D109" s="187" t="s">
        <v>474</v>
      </c>
      <c r="E109" s="187" t="s">
        <v>474</v>
      </c>
      <c r="F109" s="187" t="s">
        <v>474</v>
      </c>
      <c r="G109" s="202">
        <v>0.46500563572300768</v>
      </c>
      <c r="H109" s="202">
        <v>0.44491797462778199</v>
      </c>
      <c r="I109" s="202">
        <v>0.38225391353980498</v>
      </c>
      <c r="J109" s="202">
        <v>0.48062881179273398</v>
      </c>
      <c r="K109" s="202">
        <v>0.53414963519952396</v>
      </c>
      <c r="L109" s="202">
        <v>0.4865654738733467</v>
      </c>
    </row>
    <row r="110" spans="1:12">
      <c r="A110" s="115" t="s">
        <v>270</v>
      </c>
      <c r="B110" s="187" t="s">
        <v>474</v>
      </c>
      <c r="C110" s="187" t="s">
        <v>474</v>
      </c>
      <c r="D110" s="187" t="s">
        <v>474</v>
      </c>
      <c r="E110" s="187" t="s">
        <v>474</v>
      </c>
      <c r="F110" s="187" t="s">
        <v>474</v>
      </c>
      <c r="G110" s="202">
        <v>0.55981806077005503</v>
      </c>
      <c r="H110" s="202">
        <v>0.477375634009085</v>
      </c>
      <c r="I110" s="202">
        <v>0.41481983609560802</v>
      </c>
      <c r="J110" s="202">
        <v>2.6154584954055999E-2</v>
      </c>
      <c r="K110" s="202">
        <v>4.4251747561869302E-2</v>
      </c>
      <c r="L110" s="202">
        <v>0.31214907255552077</v>
      </c>
    </row>
    <row r="111" spans="1:12">
      <c r="A111" s="115" t="s">
        <v>349</v>
      </c>
      <c r="B111" s="187" t="s">
        <v>474</v>
      </c>
      <c r="C111" s="187" t="s">
        <v>474</v>
      </c>
      <c r="D111" s="187" t="s">
        <v>474</v>
      </c>
      <c r="E111" s="187" t="s">
        <v>474</v>
      </c>
      <c r="F111" s="187" t="s">
        <v>474</v>
      </c>
      <c r="G111" s="202">
        <v>0.50205850120210604</v>
      </c>
      <c r="H111" s="202">
        <v>0.53245482096399599</v>
      </c>
      <c r="I111" s="202">
        <v>0.68610888908325995</v>
      </c>
      <c r="J111" s="202">
        <v>0.82650475437557802</v>
      </c>
      <c r="K111" s="202">
        <v>0.59447203061782805</v>
      </c>
      <c r="L111" s="202">
        <v>0.60434524688836133</v>
      </c>
    </row>
    <row r="112" spans="1:12">
      <c r="A112" s="115" t="s">
        <v>350</v>
      </c>
      <c r="B112" s="187" t="s">
        <v>474</v>
      </c>
      <c r="C112" s="187" t="s">
        <v>474</v>
      </c>
      <c r="D112" s="187" t="s">
        <v>474</v>
      </c>
      <c r="E112" s="187" t="s">
        <v>474</v>
      </c>
      <c r="F112" s="187" t="s">
        <v>474</v>
      </c>
      <c r="G112" s="202">
        <v>0.40368812386243902</v>
      </c>
      <c r="H112" s="202">
        <v>0.20425315194823401</v>
      </c>
      <c r="I112" s="202">
        <v>0.107188400229907</v>
      </c>
      <c r="J112" s="202">
        <v>7.4694763387297594E-2</v>
      </c>
      <c r="K112" s="202">
        <v>5.3701021809241002E-2</v>
      </c>
      <c r="L112" s="202">
        <v>0.12871210518847953</v>
      </c>
    </row>
    <row r="113" spans="1:12">
      <c r="A113" s="115" t="s">
        <v>271</v>
      </c>
      <c r="B113" s="187" t="s">
        <v>474</v>
      </c>
      <c r="C113" s="187" t="s">
        <v>474</v>
      </c>
      <c r="D113" s="187" t="s">
        <v>474</v>
      </c>
      <c r="E113" s="187" t="s">
        <v>474</v>
      </c>
      <c r="F113" s="187" t="s">
        <v>474</v>
      </c>
      <c r="G113" s="202">
        <v>0.89033488885026602</v>
      </c>
      <c r="H113" s="202">
        <v>0.90680122278108999</v>
      </c>
      <c r="I113" s="202">
        <v>0.81583441023246195</v>
      </c>
      <c r="J113" s="202">
        <v>0.69006230759651399</v>
      </c>
      <c r="K113" s="202">
        <v>0.67951750726442595</v>
      </c>
      <c r="L113" s="202">
        <v>0.79874386889308069</v>
      </c>
    </row>
    <row r="114" spans="1:12">
      <c r="A114" s="115" t="s">
        <v>351</v>
      </c>
      <c r="B114" s="187" t="s">
        <v>474</v>
      </c>
      <c r="C114" s="187" t="s">
        <v>474</v>
      </c>
      <c r="D114" s="187" t="s">
        <v>474</v>
      </c>
      <c r="E114" s="187" t="s">
        <v>474</v>
      </c>
      <c r="F114" s="187" t="s">
        <v>474</v>
      </c>
      <c r="G114" s="202">
        <v>0.72447602776729403</v>
      </c>
      <c r="H114" s="202">
        <v>0.345669240043043</v>
      </c>
      <c r="I114" s="202">
        <v>0.15231063984295801</v>
      </c>
      <c r="J114" s="202">
        <v>0.18278149907861699</v>
      </c>
      <c r="K114" s="202">
        <v>0.25695602811882501</v>
      </c>
      <c r="L114" s="202">
        <v>0.26180225574682831</v>
      </c>
    </row>
    <row r="115" spans="1:12">
      <c r="A115" s="115" t="s">
        <v>352</v>
      </c>
      <c r="B115" s="187" t="s">
        <v>474</v>
      </c>
      <c r="C115" s="187" t="s">
        <v>474</v>
      </c>
      <c r="D115" s="187" t="s">
        <v>474</v>
      </c>
      <c r="E115" s="187" t="s">
        <v>474</v>
      </c>
      <c r="F115" s="187" t="s">
        <v>474</v>
      </c>
      <c r="G115" s="202">
        <v>0.18990522094564699</v>
      </c>
      <c r="H115" s="202">
        <v>4.1045656325283501E-2</v>
      </c>
      <c r="I115" s="202">
        <v>0.14054886360288699</v>
      </c>
      <c r="J115" s="202">
        <v>0.25022062895861003</v>
      </c>
      <c r="K115" s="202">
        <v>0.18971908307556301</v>
      </c>
      <c r="L115" s="202">
        <v>0.17339105587469902</v>
      </c>
    </row>
    <row r="116" spans="1:12">
      <c r="A116" s="115" t="s">
        <v>353</v>
      </c>
      <c r="B116" s="187" t="s">
        <v>477</v>
      </c>
      <c r="C116" s="187" t="s">
        <v>474</v>
      </c>
      <c r="D116" s="187" t="s">
        <v>474</v>
      </c>
      <c r="E116" s="187" t="s">
        <v>474</v>
      </c>
      <c r="F116" s="187" t="s">
        <v>474</v>
      </c>
      <c r="G116" s="202">
        <v>0.53719019733056028</v>
      </c>
      <c r="H116" s="202">
        <v>0.32242099606235902</v>
      </c>
      <c r="I116" s="202">
        <v>0.27797564679022302</v>
      </c>
      <c r="J116" s="202">
        <v>0.32416296817083001</v>
      </c>
      <c r="K116" s="202">
        <v>0.246354070641955</v>
      </c>
      <c r="L116" s="202">
        <v>0.30818653700780402</v>
      </c>
    </row>
    <row r="117" spans="1:12">
      <c r="A117" s="115" t="s">
        <v>69</v>
      </c>
      <c r="B117" s="187" t="s">
        <v>475</v>
      </c>
      <c r="C117" s="187" t="s">
        <v>477</v>
      </c>
      <c r="D117" s="187" t="s">
        <v>474</v>
      </c>
      <c r="E117" s="187" t="s">
        <v>474</v>
      </c>
      <c r="F117" s="187" t="s">
        <v>474</v>
      </c>
      <c r="G117" s="202" t="s">
        <v>476</v>
      </c>
      <c r="H117" s="202">
        <v>0.1922208746867467</v>
      </c>
      <c r="I117" s="202">
        <v>0.36643060592882498</v>
      </c>
      <c r="J117" s="202">
        <v>0.49351672718707001</v>
      </c>
      <c r="K117" s="202">
        <v>0.46228559650648698</v>
      </c>
      <c r="L117" s="202">
        <v>0.44074430987412733</v>
      </c>
    </row>
    <row r="118" spans="1:12">
      <c r="A118" s="115" t="s">
        <v>354</v>
      </c>
      <c r="B118" s="187" t="s">
        <v>474</v>
      </c>
      <c r="C118" s="187" t="s">
        <v>474</v>
      </c>
      <c r="D118" s="187" t="s">
        <v>475</v>
      </c>
      <c r="E118" s="187" t="s">
        <v>474</v>
      </c>
      <c r="F118" s="187" t="s">
        <v>474</v>
      </c>
      <c r="G118" s="202">
        <v>0.70959188193085498</v>
      </c>
      <c r="H118" s="202">
        <v>0.65710000867377905</v>
      </c>
      <c r="I118" s="202" t="s">
        <v>476</v>
      </c>
      <c r="J118" s="202">
        <v>0.20750114943466</v>
      </c>
      <c r="K118" s="202">
        <v>0.102239023700805</v>
      </c>
      <c r="L118" s="202">
        <v>0.52473101334643124</v>
      </c>
    </row>
    <row r="119" spans="1:12">
      <c r="A119" s="115" t="s">
        <v>355</v>
      </c>
      <c r="B119" s="187" t="s">
        <v>474</v>
      </c>
      <c r="C119" s="187" t="s">
        <v>474</v>
      </c>
      <c r="D119" s="187" t="s">
        <v>474</v>
      </c>
      <c r="E119" s="187" t="s">
        <v>474</v>
      </c>
      <c r="F119" s="187" t="s">
        <v>474</v>
      </c>
      <c r="G119" s="202">
        <v>0.49035239026152599</v>
      </c>
      <c r="H119" s="202">
        <v>0.773818477146902</v>
      </c>
      <c r="I119" s="202">
        <v>0.96726018873291397</v>
      </c>
      <c r="J119" s="202">
        <v>0.82505061918863198</v>
      </c>
      <c r="K119" s="202">
        <v>0.84792408129511598</v>
      </c>
      <c r="L119" s="202">
        <v>0.81559772587688328</v>
      </c>
    </row>
    <row r="120" spans="1:12">
      <c r="A120" s="115" t="s">
        <v>356</v>
      </c>
      <c r="B120" s="187" t="s">
        <v>474</v>
      </c>
      <c r="C120" s="187" t="s">
        <v>474</v>
      </c>
      <c r="D120" s="187" t="s">
        <v>474</v>
      </c>
      <c r="E120" s="187" t="s">
        <v>474</v>
      </c>
      <c r="F120" s="187" t="s">
        <v>474</v>
      </c>
      <c r="G120" s="202">
        <v>9.0964754566210004E-2</v>
      </c>
      <c r="H120" s="202">
        <v>0.150994844319217</v>
      </c>
      <c r="I120" s="202">
        <v>9.12519363584475E-2</v>
      </c>
      <c r="J120" s="202">
        <v>0.143470861872146</v>
      </c>
      <c r="K120" s="202">
        <v>0.15594133847031999</v>
      </c>
      <c r="L120" s="202">
        <v>0.12857254751660352</v>
      </c>
    </row>
    <row r="121" spans="1:12">
      <c r="A121" s="115" t="s">
        <v>393</v>
      </c>
      <c r="B121" s="187" t="s">
        <v>474</v>
      </c>
      <c r="C121" s="187" t="s">
        <v>474</v>
      </c>
      <c r="D121" s="187" t="s">
        <v>474</v>
      </c>
      <c r="E121" s="187" t="s">
        <v>474</v>
      </c>
      <c r="F121" s="187" t="s">
        <v>474</v>
      </c>
      <c r="G121" s="202">
        <v>0.70259541193610797</v>
      </c>
      <c r="H121" s="202">
        <v>0.33875993431637302</v>
      </c>
      <c r="I121" s="202">
        <v>0.279763134161292</v>
      </c>
      <c r="J121" s="202">
        <v>0.243372537444699</v>
      </c>
      <c r="K121" s="202">
        <v>0.344672563207363</v>
      </c>
      <c r="L121" s="202">
        <v>0.32106521056167603</v>
      </c>
    </row>
    <row r="122" spans="1:12">
      <c r="A122" s="115" t="s">
        <v>273</v>
      </c>
      <c r="B122" s="187" t="s">
        <v>474</v>
      </c>
      <c r="C122" s="187" t="s">
        <v>474</v>
      </c>
      <c r="D122" s="187" t="s">
        <v>474</v>
      </c>
      <c r="E122" s="187" t="s">
        <v>474</v>
      </c>
      <c r="F122" s="187" t="s">
        <v>474</v>
      </c>
      <c r="G122" s="202">
        <v>0.63504604516915797</v>
      </c>
      <c r="H122" s="202">
        <v>0.65184868368624804</v>
      </c>
      <c r="I122" s="202">
        <v>0.34697633081672902</v>
      </c>
      <c r="J122" s="202">
        <v>0.33479965909090897</v>
      </c>
      <c r="K122" s="202">
        <v>0.39309199486301399</v>
      </c>
      <c r="L122" s="202">
        <v>0.45837145694963372</v>
      </c>
    </row>
    <row r="123" spans="1:12">
      <c r="A123" s="115" t="s">
        <v>357</v>
      </c>
      <c r="B123" s="187" t="s">
        <v>474</v>
      </c>
      <c r="C123" s="187" t="s">
        <v>474</v>
      </c>
      <c r="D123" s="187" t="s">
        <v>474</v>
      </c>
      <c r="E123" s="187" t="s">
        <v>474</v>
      </c>
      <c r="F123" s="187" t="s">
        <v>474</v>
      </c>
      <c r="G123" s="202">
        <v>0.51306932923220006</v>
      </c>
      <c r="H123" s="202">
        <v>0.58459388288312497</v>
      </c>
      <c r="I123" s="202">
        <v>0.54411746205394895</v>
      </c>
      <c r="J123" s="202">
        <v>0.37621608862358402</v>
      </c>
      <c r="K123" s="202">
        <v>0.56614805229633003</v>
      </c>
      <c r="L123" s="202">
        <v>0.5411116145274929</v>
      </c>
    </row>
    <row r="124" spans="1:12">
      <c r="A124" s="115" t="s">
        <v>388</v>
      </c>
      <c r="B124" s="187" t="s">
        <v>475</v>
      </c>
      <c r="C124" s="187" t="s">
        <v>475</v>
      </c>
      <c r="D124" s="187" t="s">
        <v>475</v>
      </c>
      <c r="E124" s="187" t="s">
        <v>475</v>
      </c>
      <c r="F124" s="187" t="s">
        <v>475</v>
      </c>
      <c r="G124" s="202" t="s">
        <v>476</v>
      </c>
      <c r="H124" s="202" t="s">
        <v>476</v>
      </c>
      <c r="I124" s="202" t="s">
        <v>476</v>
      </c>
      <c r="J124" s="202" t="s">
        <v>476</v>
      </c>
      <c r="K124" s="202" t="s">
        <v>476</v>
      </c>
      <c r="L124" s="202">
        <v>0.36734401820600349</v>
      </c>
    </row>
    <row r="125" spans="1:12">
      <c r="A125" s="115" t="s">
        <v>358</v>
      </c>
      <c r="B125" s="187" t="s">
        <v>474</v>
      </c>
      <c r="C125" s="187" t="s">
        <v>474</v>
      </c>
      <c r="D125" s="187" t="s">
        <v>474</v>
      </c>
      <c r="E125" s="187" t="s">
        <v>474</v>
      </c>
      <c r="F125" s="187" t="s">
        <v>474</v>
      </c>
      <c r="G125" s="202">
        <v>0.34504218850012802</v>
      </c>
      <c r="H125" s="202">
        <v>0.64879410741808297</v>
      </c>
      <c r="I125" s="202">
        <v>0.20165169337258401</v>
      </c>
      <c r="J125" s="202">
        <v>9.4123529780721499E-2</v>
      </c>
      <c r="K125" s="202">
        <v>0.17202490786737401</v>
      </c>
      <c r="L125" s="202">
        <v>0.23957292991336201</v>
      </c>
    </row>
    <row r="126" spans="1:12">
      <c r="A126" s="115" t="s">
        <v>359</v>
      </c>
      <c r="B126" s="187" t="s">
        <v>474</v>
      </c>
      <c r="C126" s="187" t="s">
        <v>474</v>
      </c>
      <c r="D126" s="187" t="s">
        <v>474</v>
      </c>
      <c r="E126" s="187" t="s">
        <v>474</v>
      </c>
      <c r="F126" s="187" t="s">
        <v>474</v>
      </c>
      <c r="G126" s="202">
        <v>3.1305500063419601E-3</v>
      </c>
      <c r="H126" s="202">
        <v>1.0475090442218201E-3</v>
      </c>
      <c r="I126" s="202">
        <v>2.0372344304921399E-3</v>
      </c>
      <c r="J126" s="202">
        <v>4.8263651065448999E-4</v>
      </c>
      <c r="K126" s="202">
        <v>6.4048230593607297E-4</v>
      </c>
      <c r="L126" s="202">
        <v>1.2417419268833444E-3</v>
      </c>
    </row>
    <row r="127" spans="1:12">
      <c r="A127" s="115" t="s">
        <v>389</v>
      </c>
      <c r="B127" s="187" t="s">
        <v>475</v>
      </c>
      <c r="C127" s="187" t="s">
        <v>475</v>
      </c>
      <c r="D127" s="187" t="s">
        <v>475</v>
      </c>
      <c r="E127" s="187" t="s">
        <v>475</v>
      </c>
      <c r="F127" s="187" t="s">
        <v>475</v>
      </c>
      <c r="G127" s="202" t="s">
        <v>476</v>
      </c>
      <c r="H127" s="202" t="s">
        <v>476</v>
      </c>
      <c r="I127" s="202" t="s">
        <v>476</v>
      </c>
      <c r="J127" s="202" t="s">
        <v>476</v>
      </c>
      <c r="K127" s="202" t="s">
        <v>476</v>
      </c>
      <c r="L127" s="202">
        <v>0.28318493928703597</v>
      </c>
    </row>
    <row r="128" spans="1:12">
      <c r="A128" s="115" t="s">
        <v>394</v>
      </c>
      <c r="B128" s="187" t="s">
        <v>477</v>
      </c>
      <c r="C128" s="187" t="s">
        <v>474</v>
      </c>
      <c r="D128" s="187" t="s">
        <v>474</v>
      </c>
      <c r="E128" s="187" t="s">
        <v>474</v>
      </c>
      <c r="F128" s="187" t="s">
        <v>477</v>
      </c>
      <c r="G128" s="202">
        <v>0.32850634465535272</v>
      </c>
      <c r="H128" s="202">
        <v>0.32486848778081401</v>
      </c>
      <c r="I128" s="202">
        <v>0.41109304528158302</v>
      </c>
      <c r="J128" s="202">
        <v>0.39748861149162801</v>
      </c>
      <c r="K128" s="202">
        <v>0.34888256318102223</v>
      </c>
      <c r="L128" s="202">
        <v>0.37781671485134166</v>
      </c>
    </row>
    <row r="129" spans="1:12">
      <c r="A129" s="115" t="s">
        <v>360</v>
      </c>
      <c r="B129" s="187" t="s">
        <v>474</v>
      </c>
      <c r="C129" s="187" t="s">
        <v>474</v>
      </c>
      <c r="D129" s="187" t="s">
        <v>474</v>
      </c>
      <c r="E129" s="187" t="s">
        <v>474</v>
      </c>
      <c r="F129" s="187" t="s">
        <v>474</v>
      </c>
      <c r="G129" s="202">
        <v>0.28978706323208397</v>
      </c>
      <c r="H129" s="202">
        <v>0.381922954449463</v>
      </c>
      <c r="I129" s="202">
        <v>0.32717464926212902</v>
      </c>
      <c r="J129" s="202">
        <v>0.39537385431143102</v>
      </c>
      <c r="K129" s="202">
        <v>0.33721112517371699</v>
      </c>
      <c r="L129" s="202">
        <v>0.34876957629510302</v>
      </c>
    </row>
    <row r="130" spans="1:12">
      <c r="A130" s="115" t="s">
        <v>361</v>
      </c>
      <c r="B130" s="187" t="s">
        <v>474</v>
      </c>
      <c r="C130" s="187" t="s">
        <v>474</v>
      </c>
      <c r="D130" s="187" t="s">
        <v>474</v>
      </c>
      <c r="E130" s="187" t="s">
        <v>474</v>
      </c>
      <c r="F130" s="187" t="s">
        <v>474</v>
      </c>
      <c r="G130" s="202">
        <v>0.76640069789728904</v>
      </c>
      <c r="H130" s="202">
        <v>0.90066187025418498</v>
      </c>
      <c r="I130" s="202">
        <v>0.84866909230133203</v>
      </c>
      <c r="J130" s="202">
        <v>0.86466944171975102</v>
      </c>
      <c r="K130" s="202">
        <v>0.914945432098766</v>
      </c>
      <c r="L130" s="202">
        <v>0.87133346809175605</v>
      </c>
    </row>
    <row r="131" spans="1:12">
      <c r="A131" s="115" t="s">
        <v>362</v>
      </c>
      <c r="B131" s="187" t="s">
        <v>474</v>
      </c>
      <c r="C131" s="187" t="s">
        <v>474</v>
      </c>
      <c r="D131" s="187" t="s">
        <v>474</v>
      </c>
      <c r="E131" s="187" t="s">
        <v>474</v>
      </c>
      <c r="F131" s="187" t="s">
        <v>477</v>
      </c>
      <c r="G131" s="202">
        <v>0.12645792136810199</v>
      </c>
      <c r="H131" s="202">
        <v>0.192655270414026</v>
      </c>
      <c r="I131" s="202">
        <v>0.45193776117337803</v>
      </c>
      <c r="J131" s="202">
        <v>0.38989883958705601</v>
      </c>
      <c r="K131" s="202">
        <v>0.44406078458247117</v>
      </c>
      <c r="L131" s="202">
        <v>0.34483062372482004</v>
      </c>
    </row>
    <row r="132" spans="1:12">
      <c r="A132" s="115" t="s">
        <v>363</v>
      </c>
      <c r="B132" s="187" t="s">
        <v>477</v>
      </c>
      <c r="C132" s="187" t="s">
        <v>474</v>
      </c>
      <c r="D132" s="187" t="s">
        <v>474</v>
      </c>
      <c r="E132" s="187" t="s">
        <v>474</v>
      </c>
      <c r="F132" s="187" t="s">
        <v>474</v>
      </c>
      <c r="G132" s="202">
        <v>0.38564615243647354</v>
      </c>
      <c r="H132" s="202">
        <v>0.456002557722332</v>
      </c>
      <c r="I132" s="202">
        <v>0.44279933764865298</v>
      </c>
      <c r="J132" s="202">
        <v>0.57704640787294903</v>
      </c>
      <c r="K132" s="202">
        <v>0.52055501154097095</v>
      </c>
      <c r="L132" s="202">
        <v>0.5178679923787507</v>
      </c>
    </row>
    <row r="133" spans="1:12">
      <c r="A133" s="115" t="s">
        <v>364</v>
      </c>
      <c r="B133" s="187" t="s">
        <v>475</v>
      </c>
      <c r="C133" s="187" t="s">
        <v>475</v>
      </c>
      <c r="D133" s="187" t="s">
        <v>477</v>
      </c>
      <c r="E133" s="187" t="s">
        <v>474</v>
      </c>
      <c r="F133" s="187" t="s">
        <v>474</v>
      </c>
      <c r="G133" s="202" t="s">
        <v>476</v>
      </c>
      <c r="H133" s="202" t="s">
        <v>476</v>
      </c>
      <c r="I133" s="202">
        <v>0.53929388341215145</v>
      </c>
      <c r="J133" s="202">
        <v>0.61921902064830203</v>
      </c>
      <c r="K133" s="202">
        <v>0.58235492184755899</v>
      </c>
      <c r="L133" s="202">
        <v>0.58028927530267083</v>
      </c>
    </row>
    <row r="134" spans="1:12">
      <c r="A134" s="115" t="s">
        <v>365</v>
      </c>
      <c r="B134" s="187" t="s">
        <v>474</v>
      </c>
      <c r="C134" s="187" t="s">
        <v>474</v>
      </c>
      <c r="D134" s="187" t="s">
        <v>474</v>
      </c>
      <c r="E134" s="187" t="s">
        <v>474</v>
      </c>
      <c r="F134" s="187" t="s">
        <v>474</v>
      </c>
      <c r="G134" s="202">
        <v>0.38276358321096299</v>
      </c>
      <c r="H134" s="202">
        <v>0.44544687938586303</v>
      </c>
      <c r="I134" s="202">
        <v>0.70586782798234204</v>
      </c>
      <c r="J134" s="202">
        <v>0.68917587279646397</v>
      </c>
      <c r="K134" s="202">
        <v>0.61536402029860804</v>
      </c>
      <c r="L134" s="202">
        <v>0.58332892416031168</v>
      </c>
    </row>
    <row r="135" spans="1:12">
      <c r="A135" s="115" t="s">
        <v>366</v>
      </c>
      <c r="B135" s="187" t="s">
        <v>475</v>
      </c>
      <c r="C135" s="187" t="s">
        <v>475</v>
      </c>
      <c r="D135" s="187" t="s">
        <v>477</v>
      </c>
      <c r="E135" s="187" t="s">
        <v>474</v>
      </c>
      <c r="F135" s="187" t="s">
        <v>474</v>
      </c>
      <c r="G135" s="202" t="s">
        <v>476</v>
      </c>
      <c r="H135" s="202" t="s">
        <v>476</v>
      </c>
      <c r="I135" s="202">
        <v>0.21117844532576513</v>
      </c>
      <c r="J135" s="202">
        <v>0.30302118792052302</v>
      </c>
      <c r="K135" s="202">
        <v>0.468420860137581</v>
      </c>
      <c r="L135" s="202">
        <v>0.3275401644612897</v>
      </c>
    </row>
    <row r="136" spans="1:12">
      <c r="A136" s="115" t="s">
        <v>369</v>
      </c>
      <c r="B136" s="187" t="s">
        <v>475</v>
      </c>
      <c r="C136" s="187" t="s">
        <v>475</v>
      </c>
      <c r="D136" s="187" t="s">
        <v>475</v>
      </c>
      <c r="E136" s="187" t="s">
        <v>477</v>
      </c>
      <c r="F136" s="187" t="s">
        <v>474</v>
      </c>
      <c r="G136" s="202" t="s">
        <v>476</v>
      </c>
      <c r="H136" s="202" t="s">
        <v>476</v>
      </c>
      <c r="I136" s="202" t="s">
        <v>476</v>
      </c>
      <c r="J136" s="202">
        <v>0.3913402867415946</v>
      </c>
      <c r="K136" s="202">
        <v>0.40050571852064398</v>
      </c>
      <c r="L136" s="202">
        <v>0.42333180769105888</v>
      </c>
    </row>
    <row r="137" spans="1:12">
      <c r="A137" s="115" t="s">
        <v>108</v>
      </c>
      <c r="B137" s="187" t="s">
        <v>475</v>
      </c>
      <c r="C137" s="187" t="s">
        <v>475</v>
      </c>
      <c r="D137" s="187" t="s">
        <v>475</v>
      </c>
      <c r="E137" s="187" t="s">
        <v>475</v>
      </c>
      <c r="F137" s="187" t="s">
        <v>477</v>
      </c>
      <c r="G137" s="202" t="s">
        <v>476</v>
      </c>
      <c r="H137" s="202" t="s">
        <v>476</v>
      </c>
      <c r="I137" s="202" t="s">
        <v>476</v>
      </c>
      <c r="J137" s="202" t="s">
        <v>476</v>
      </c>
      <c r="K137" s="202">
        <v>0.26622525017230964</v>
      </c>
      <c r="L137" s="202">
        <v>0.4075080285980619</v>
      </c>
    </row>
    <row r="138" spans="1:12">
      <c r="A138" s="115" t="s">
        <v>276</v>
      </c>
      <c r="B138" s="187" t="s">
        <v>474</v>
      </c>
      <c r="C138" s="187" t="s">
        <v>474</v>
      </c>
      <c r="D138" s="187" t="s">
        <v>474</v>
      </c>
      <c r="E138" s="187" t="s">
        <v>474</v>
      </c>
      <c r="F138" s="187" t="s">
        <v>474</v>
      </c>
      <c r="G138" s="202">
        <v>0.247527745043819</v>
      </c>
      <c r="H138" s="202">
        <v>0.317670054743803</v>
      </c>
      <c r="I138" s="202">
        <v>0.282264552312885</v>
      </c>
      <c r="J138" s="202">
        <v>0.35107409810261198</v>
      </c>
      <c r="K138" s="202">
        <v>0.29810464668014103</v>
      </c>
      <c r="L138" s="202">
        <v>0.2993464179122764</v>
      </c>
    </row>
    <row r="139" spans="1:12">
      <c r="A139" s="115" t="s">
        <v>277</v>
      </c>
      <c r="B139" s="187" t="s">
        <v>475</v>
      </c>
      <c r="C139" s="187" t="s">
        <v>477</v>
      </c>
      <c r="D139" s="187" t="s">
        <v>474</v>
      </c>
      <c r="E139" s="187" t="s">
        <v>474</v>
      </c>
      <c r="F139" s="187" t="s">
        <v>474</v>
      </c>
      <c r="G139" s="202" t="s">
        <v>476</v>
      </c>
      <c r="H139" s="202">
        <v>0.26088931917348623</v>
      </c>
      <c r="I139" s="202">
        <v>0.12414582149695901</v>
      </c>
      <c r="J139" s="202">
        <v>0.27010190994205902</v>
      </c>
      <c r="K139" s="202">
        <v>0.27778665935186397</v>
      </c>
      <c r="L139" s="202">
        <v>0.22401146359696067</v>
      </c>
    </row>
    <row r="140" spans="1:12">
      <c r="A140" s="115" t="s">
        <v>367</v>
      </c>
      <c r="B140" s="187" t="s">
        <v>474</v>
      </c>
      <c r="C140" s="187" t="s">
        <v>474</v>
      </c>
      <c r="D140" s="187" t="s">
        <v>474</v>
      </c>
      <c r="E140" s="187" t="s">
        <v>474</v>
      </c>
      <c r="F140" s="187" t="s">
        <v>474</v>
      </c>
      <c r="G140" s="202">
        <v>0.11776708292975401</v>
      </c>
      <c r="H140" s="202">
        <v>0.12694870494563101</v>
      </c>
      <c r="I140" s="202">
        <v>3.4258452100917901E-2</v>
      </c>
      <c r="J140" s="202">
        <v>4.4940875651492102E-2</v>
      </c>
      <c r="K140" s="202">
        <v>0.215866700106084</v>
      </c>
      <c r="L140" s="202">
        <v>9.6552221175625716E-2</v>
      </c>
    </row>
    <row r="141" spans="1:12">
      <c r="A141" s="115" t="s">
        <v>390</v>
      </c>
      <c r="B141" s="187" t="s">
        <v>475</v>
      </c>
      <c r="C141" s="187" t="s">
        <v>475</v>
      </c>
      <c r="D141" s="187" t="s">
        <v>475</v>
      </c>
      <c r="E141" s="187" t="s">
        <v>475</v>
      </c>
      <c r="F141" s="187" t="s">
        <v>475</v>
      </c>
      <c r="G141" s="202" t="s">
        <v>476</v>
      </c>
      <c r="H141" s="202" t="s">
        <v>476</v>
      </c>
      <c r="I141" s="202" t="s">
        <v>476</v>
      </c>
      <c r="J141" s="202" t="s">
        <v>476</v>
      </c>
      <c r="K141" s="202" t="s">
        <v>476</v>
      </c>
      <c r="L141" s="202">
        <v>0.36734401820600349</v>
      </c>
    </row>
  </sheetData>
  <conditionalFormatting sqref="B4:F141">
    <cfRule type="cellIs" dxfId="2" priority="1" stopIfTrue="1" operator="equal">
      <formula>"Actual"</formula>
    </cfRule>
    <cfRule type="cellIs" dxfId="1" priority="2" stopIfTrue="1" operator="equal">
      <formula>"Partial"</formula>
    </cfRule>
    <cfRule type="cellIs" dxfId="0" priority="3" stopIfTrue="1" operator="equal">
      <formula>"Generic"</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115" zoomScaleNormal="115" workbookViewId="0"/>
  </sheetViews>
  <sheetFormatPr defaultRowHeight="15"/>
  <cols>
    <col min="1" max="1" width="16.28515625" bestFit="1" customWidth="1"/>
    <col min="2" max="2" width="9.85546875" bestFit="1" customWidth="1"/>
  </cols>
  <sheetData>
    <row r="1" spans="1:2">
      <c r="A1" s="1" t="s">
        <v>419</v>
      </c>
    </row>
    <row r="3" spans="1:2" ht="26.25">
      <c r="A3" s="203" t="s">
        <v>395</v>
      </c>
      <c r="B3" s="203" t="s">
        <v>396</v>
      </c>
    </row>
    <row r="4" spans="1:2">
      <c r="A4" s="187" t="s">
        <v>478</v>
      </c>
      <c r="B4" s="204">
        <v>1.3318789203174081E-2</v>
      </c>
    </row>
    <row r="5" spans="1:2">
      <c r="A5" s="187" t="s">
        <v>479</v>
      </c>
      <c r="B5" s="204">
        <v>0.10826732736256001</v>
      </c>
    </row>
    <row r="6" spans="1:2">
      <c r="A6" s="187" t="s">
        <v>480</v>
      </c>
      <c r="B6" s="204">
        <v>0.38513945750609185</v>
      </c>
    </row>
    <row r="7" spans="1:2">
      <c r="A7" s="187" t="s">
        <v>481</v>
      </c>
      <c r="B7" s="204">
        <v>0.36734401820600349</v>
      </c>
    </row>
    <row r="8" spans="1:2">
      <c r="A8" s="187" t="s">
        <v>482</v>
      </c>
      <c r="B8" s="204">
        <v>0.47814941781093806</v>
      </c>
    </row>
    <row r="9" spans="1:2">
      <c r="A9" s="187" t="s">
        <v>483</v>
      </c>
      <c r="B9" s="204">
        <v>0.54798769858486618</v>
      </c>
    </row>
    <row r="10" spans="1:2">
      <c r="A10" s="187" t="s">
        <v>484</v>
      </c>
      <c r="B10" s="204">
        <v>0.41900817762792114</v>
      </c>
    </row>
    <row r="11" spans="1:2">
      <c r="A11" s="187" t="s">
        <v>485</v>
      </c>
      <c r="B11" s="204">
        <v>0.74238262653228992</v>
      </c>
    </row>
    <row r="12" spans="1:2">
      <c r="A12" s="187" t="s">
        <v>486</v>
      </c>
      <c r="B12" s="204">
        <v>0.28318493928703597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defaultRowHeight="15"/>
  <cols>
    <col min="2" max="2" width="35.85546875" bestFit="1" customWidth="1"/>
    <col min="3" max="3" width="7.5703125" bestFit="1" customWidth="1"/>
    <col min="4" max="4" width="11.5703125" customWidth="1"/>
    <col min="5" max="5" width="11.5703125" bestFit="1" customWidth="1"/>
    <col min="7" max="7" width="13.140625" bestFit="1" customWidth="1"/>
    <col min="8" max="8" width="11.42578125" bestFit="1" customWidth="1"/>
  </cols>
  <sheetData>
    <row r="1" spans="1:8">
      <c r="A1" s="1" t="s">
        <v>82</v>
      </c>
      <c r="B1" s="2"/>
    </row>
    <row r="3" spans="1:8" ht="25.5">
      <c r="A3" s="137"/>
      <c r="B3" s="138"/>
      <c r="C3" s="136" t="s">
        <v>131</v>
      </c>
      <c r="D3" s="136" t="s">
        <v>132</v>
      </c>
      <c r="E3" s="136" t="s">
        <v>133</v>
      </c>
      <c r="F3" s="136" t="s">
        <v>85</v>
      </c>
      <c r="G3" s="136" t="s">
        <v>139</v>
      </c>
      <c r="H3" s="136" t="s">
        <v>140</v>
      </c>
    </row>
    <row r="4" spans="1:8" ht="25.5">
      <c r="A4" s="139" t="s">
        <v>0</v>
      </c>
      <c r="B4" s="139" t="s">
        <v>1</v>
      </c>
      <c r="C4" s="136" t="s">
        <v>141</v>
      </c>
      <c r="D4" s="136" t="s">
        <v>141</v>
      </c>
      <c r="E4" s="136" t="s">
        <v>141</v>
      </c>
      <c r="F4" s="136" t="s">
        <v>141</v>
      </c>
      <c r="G4" s="136" t="s">
        <v>141</v>
      </c>
      <c r="H4" s="136" t="s">
        <v>141</v>
      </c>
    </row>
    <row r="5" spans="1:8">
      <c r="A5" s="141">
        <v>1</v>
      </c>
      <c r="B5" s="142" t="s">
        <v>2</v>
      </c>
      <c r="C5" s="140">
        <v>-1.2667967451909377</v>
      </c>
      <c r="D5" s="140">
        <v>10.649097789518761</v>
      </c>
      <c r="E5" s="140">
        <v>6.7527306310493485</v>
      </c>
      <c r="F5" s="140">
        <v>0.3228231062105883</v>
      </c>
      <c r="G5" s="140">
        <v>13.263125444732133</v>
      </c>
      <c r="H5" s="140">
        <v>10.270283074115564</v>
      </c>
    </row>
    <row r="6" spans="1:8">
      <c r="A6" s="141">
        <v>2</v>
      </c>
      <c r="B6" s="142" t="s">
        <v>3</v>
      </c>
      <c r="C6" s="140">
        <v>-0.24677397391551045</v>
      </c>
      <c r="D6" s="140">
        <v>4.5917555470577769</v>
      </c>
      <c r="E6" s="140">
        <v>6.7527306310493467</v>
      </c>
      <c r="F6" s="140">
        <v>0.3228231062105883</v>
      </c>
      <c r="G6" s="140">
        <v>10.043008646284868</v>
      </c>
      <c r="H6" s="140">
        <v>8.4530804013772673</v>
      </c>
    </row>
    <row r="7" spans="1:8">
      <c r="A7" s="141">
        <v>3</v>
      </c>
      <c r="B7" s="142" t="s">
        <v>4</v>
      </c>
      <c r="C7" s="140">
        <v>-1.4115400928859967</v>
      </c>
      <c r="D7" s="140">
        <v>8.4997894346419329</v>
      </c>
      <c r="E7" s="140">
        <v>6.7527306310493485</v>
      </c>
      <c r="F7" s="140">
        <v>0.3228231062105883</v>
      </c>
      <c r="G7" s="140">
        <v>11.613866248623292</v>
      </c>
      <c r="H7" s="140">
        <v>9.6254905676525162</v>
      </c>
    </row>
    <row r="8" spans="1:8">
      <c r="A8" s="141">
        <v>4</v>
      </c>
      <c r="B8" s="142" t="s">
        <v>5</v>
      </c>
      <c r="C8" s="140">
        <v>-5.3727654179285862</v>
      </c>
      <c r="D8" s="140">
        <v>8.4997894346419329</v>
      </c>
      <c r="E8" s="140">
        <v>8.1811254152480402</v>
      </c>
      <c r="F8" s="140">
        <v>0.3228231062105883</v>
      </c>
      <c r="G8" s="140">
        <v>9.0810357077793959</v>
      </c>
      <c r="H8" s="140">
        <v>11.053885351851209</v>
      </c>
    </row>
    <row r="9" spans="1:8">
      <c r="A9" s="141">
        <v>5</v>
      </c>
      <c r="B9" s="142" t="s">
        <v>6</v>
      </c>
      <c r="C9" s="140">
        <v>-1.4605333097966584</v>
      </c>
      <c r="D9" s="140">
        <v>7.5905590603849999</v>
      </c>
      <c r="E9" s="140">
        <v>6.555570518894406</v>
      </c>
      <c r="F9" s="140">
        <v>0.3228231062105883</v>
      </c>
      <c r="G9" s="140">
        <v>10.731251657577836</v>
      </c>
      <c r="H9" s="140">
        <v>9.1555613432204943</v>
      </c>
    </row>
    <row r="10" spans="1:8">
      <c r="A10" s="141">
        <v>6</v>
      </c>
      <c r="B10" s="142" t="s">
        <v>7</v>
      </c>
      <c r="C10" s="140">
        <v>1.1308210220133177</v>
      </c>
      <c r="D10" s="140">
        <v>7.9751280622300831</v>
      </c>
      <c r="E10" s="140">
        <v>6.7281843153725704</v>
      </c>
      <c r="F10" s="140">
        <v>0.3228231062105883</v>
      </c>
      <c r="G10" s="140">
        <v>13.764418087157534</v>
      </c>
      <c r="H10" s="140">
        <v>9.4435458402521846</v>
      </c>
    </row>
    <row r="11" spans="1:8">
      <c r="A11" s="141">
        <v>7</v>
      </c>
      <c r="B11" s="142" t="s">
        <v>8</v>
      </c>
      <c r="C11" s="140">
        <v>-9.0349511199435711E-2</v>
      </c>
      <c r="D11" s="140">
        <v>5.4236690779628498</v>
      </c>
      <c r="E11" s="140">
        <v>15.634642774213532</v>
      </c>
      <c r="F11" s="140">
        <v>0.3228231062105883</v>
      </c>
      <c r="G11" s="140">
        <v>19.663684723798678</v>
      </c>
      <c r="H11" s="140">
        <v>17.584566603812974</v>
      </c>
    </row>
    <row r="12" spans="1:8">
      <c r="A12" s="141">
        <v>8</v>
      </c>
      <c r="B12" s="142" t="s">
        <v>9</v>
      </c>
      <c r="C12" s="140">
        <v>0.54953420123422092</v>
      </c>
      <c r="D12" s="140">
        <v>5.4236690779628498</v>
      </c>
      <c r="E12" s="140">
        <v>5.4672350606406734</v>
      </c>
      <c r="F12" s="140">
        <v>0.3228231062105883</v>
      </c>
      <c r="G12" s="140">
        <v>10.136160722659477</v>
      </c>
      <c r="H12" s="140">
        <v>7.4171588902401169</v>
      </c>
    </row>
    <row r="13" spans="1:8">
      <c r="A13" s="141">
        <v>9</v>
      </c>
      <c r="B13" s="142" t="s">
        <v>10</v>
      </c>
      <c r="C13" s="140">
        <v>-1.5895831260910163</v>
      </c>
      <c r="D13" s="140">
        <v>2.5665269663920514</v>
      </c>
      <c r="E13" s="140">
        <v>4.8346663034039086</v>
      </c>
      <c r="F13" s="140">
        <v>0.3228231062105883</v>
      </c>
      <c r="G13" s="140">
        <v>5.3644751599979168</v>
      </c>
      <c r="H13" s="140">
        <v>5.9274474995321125</v>
      </c>
    </row>
    <row r="14" spans="1:8">
      <c r="A14" s="141">
        <v>10</v>
      </c>
      <c r="B14" s="142" t="s">
        <v>134</v>
      </c>
      <c r="C14" s="140">
        <v>-0.37205745552633662</v>
      </c>
      <c r="D14" s="140">
        <v>4.6551823610629537</v>
      </c>
      <c r="E14" s="140">
        <v>5.1536006668441328</v>
      </c>
      <c r="F14" s="140">
        <v>0.3228231062105883</v>
      </c>
      <c r="G14" s="140">
        <v>8.3629939702724521</v>
      </c>
      <c r="H14" s="140">
        <v>6.8729784813736075</v>
      </c>
    </row>
    <row r="15" spans="1:8">
      <c r="A15" s="141">
        <v>11</v>
      </c>
      <c r="B15" s="142" t="s">
        <v>12</v>
      </c>
      <c r="C15" s="140">
        <v>0.73879460032166289</v>
      </c>
      <c r="D15" s="140">
        <v>4.6551823610629537</v>
      </c>
      <c r="E15" s="140">
        <v>2.8643820695143218</v>
      </c>
      <c r="F15" s="140">
        <v>0.3228231062105883</v>
      </c>
      <c r="G15" s="140">
        <v>7.1846274287906411</v>
      </c>
      <c r="H15" s="140">
        <v>4.5837598840437961</v>
      </c>
    </row>
    <row r="16" spans="1:8">
      <c r="A16" s="141">
        <v>12</v>
      </c>
      <c r="B16" s="142" t="s">
        <v>13</v>
      </c>
      <c r="C16" s="140">
        <v>-0.48527069466707362</v>
      </c>
      <c r="D16" s="140">
        <v>3.1226282591574197</v>
      </c>
      <c r="E16" s="140">
        <v>2.7150163489374668</v>
      </c>
      <c r="F16" s="140">
        <v>0.3228231062105883</v>
      </c>
      <c r="G16" s="140">
        <v>4.7384085418911752</v>
      </c>
      <c r="H16" s="140">
        <v>3.9746279328952809</v>
      </c>
    </row>
    <row r="17" spans="1:8">
      <c r="A17" s="141">
        <v>13</v>
      </c>
      <c r="B17" s="142" t="s">
        <v>14</v>
      </c>
      <c r="C17" s="140">
        <v>1.0164480224062757</v>
      </c>
      <c r="D17" s="140">
        <v>2.3077484995484325</v>
      </c>
      <c r="E17" s="140">
        <v>-0.20837490157064506</v>
      </c>
      <c r="F17" s="140">
        <v>0.3228231062105883</v>
      </c>
      <c r="G17" s="140">
        <v>2.746320176730122</v>
      </c>
      <c r="H17" s="140">
        <v>0.80677275450447294</v>
      </c>
    </row>
    <row r="18" spans="1:8">
      <c r="A18" s="141">
        <v>14</v>
      </c>
      <c r="B18" s="142" t="s">
        <v>135</v>
      </c>
      <c r="C18" s="140">
        <v>1.1262377202899729</v>
      </c>
      <c r="D18" s="140">
        <v>2.3077484995484325</v>
      </c>
      <c r="E18" s="140">
        <v>1.6908021569408982</v>
      </c>
      <c r="F18" s="140">
        <v>0.3228231062105883</v>
      </c>
      <c r="G18" s="140">
        <v>4.7552869331253618</v>
      </c>
      <c r="H18" s="140">
        <v>2.7059498130160162</v>
      </c>
    </row>
    <row r="19" spans="1:8">
      <c r="A19" s="141">
        <v>15</v>
      </c>
      <c r="B19" s="142" t="s">
        <v>136</v>
      </c>
      <c r="C19" s="140">
        <v>4.0517199687989258</v>
      </c>
      <c r="D19" s="140">
        <v>1.5217693346048966</v>
      </c>
      <c r="E19" s="140">
        <v>7.9092732727197912E-2</v>
      </c>
      <c r="F19" s="140">
        <v>0.3228231062105883</v>
      </c>
      <c r="G19" s="140">
        <v>5.5188743419601396</v>
      </c>
      <c r="H19" s="140">
        <v>0.85844663931925524</v>
      </c>
    </row>
    <row r="20" spans="1:8">
      <c r="A20" s="141">
        <v>16</v>
      </c>
      <c r="B20" s="142" t="s">
        <v>17</v>
      </c>
      <c r="C20" s="140">
        <v>3.7591989717945142</v>
      </c>
      <c r="D20" s="140">
        <v>0.39465352076385152</v>
      </c>
      <c r="E20" s="140">
        <v>0</v>
      </c>
      <c r="F20" s="140">
        <v>0.3228231062105883</v>
      </c>
      <c r="G20" s="140">
        <v>4.3582795425397984</v>
      </c>
      <c r="H20" s="140">
        <v>0.44121916243974374</v>
      </c>
    </row>
    <row r="21" spans="1:8">
      <c r="A21" s="141">
        <v>17</v>
      </c>
      <c r="B21" s="142" t="s">
        <v>137</v>
      </c>
      <c r="C21" s="140">
        <v>2.1061642220165351</v>
      </c>
      <c r="D21" s="140">
        <v>0.47594581657807405</v>
      </c>
      <c r="E21" s="140">
        <v>0</v>
      </c>
      <c r="F21" s="140">
        <v>0.3228231062105883</v>
      </c>
      <c r="G21" s="140">
        <v>2.7621493998317752</v>
      </c>
      <c r="H21" s="140">
        <v>0.46560685118401052</v>
      </c>
    </row>
    <row r="22" spans="1:8">
      <c r="A22" s="141">
        <v>18</v>
      </c>
      <c r="B22" s="142" t="s">
        <v>19</v>
      </c>
      <c r="C22" s="140">
        <v>1.5085209348263744</v>
      </c>
      <c r="D22" s="140">
        <v>0.25671911703490036</v>
      </c>
      <c r="E22" s="140">
        <v>0</v>
      </c>
      <c r="F22" s="140">
        <v>0.3228231062105883</v>
      </c>
      <c r="G22" s="140">
        <v>2.011047422961393</v>
      </c>
      <c r="H22" s="140">
        <v>0.3998388413210584</v>
      </c>
    </row>
    <row r="23" spans="1:8">
      <c r="A23" s="141">
        <v>19</v>
      </c>
      <c r="B23" s="142" t="s">
        <v>20</v>
      </c>
      <c r="C23" s="140">
        <v>5.1388032232193712</v>
      </c>
      <c r="D23" s="140">
        <v>1.1264263656696976</v>
      </c>
      <c r="E23" s="140">
        <v>0</v>
      </c>
      <c r="F23" s="140">
        <v>0.3228231062105883</v>
      </c>
      <c r="G23" s="140">
        <v>6.2501247853987483</v>
      </c>
      <c r="H23" s="140">
        <v>0.66075101591149754</v>
      </c>
    </row>
    <row r="24" spans="1:8">
      <c r="A24" s="141">
        <v>20</v>
      </c>
      <c r="B24" s="142" t="s">
        <v>21</v>
      </c>
      <c r="C24" s="140">
        <v>9.2180010083853041</v>
      </c>
      <c r="D24" s="140">
        <v>-2.5428971169531076</v>
      </c>
      <c r="E24" s="140">
        <v>0</v>
      </c>
      <c r="F24" s="140">
        <v>0.3228231062105883</v>
      </c>
      <c r="G24" s="140">
        <v>7.7607961327287178</v>
      </c>
      <c r="H24" s="140">
        <v>-0.44004602887534394</v>
      </c>
    </row>
    <row r="25" spans="1:8">
      <c r="A25" s="141">
        <v>21</v>
      </c>
      <c r="B25" s="142" t="s">
        <v>138</v>
      </c>
      <c r="C25" s="140">
        <v>6.3423680155670388</v>
      </c>
      <c r="D25" s="140">
        <v>-2.5123960543231623</v>
      </c>
      <c r="E25" s="140">
        <v>0</v>
      </c>
      <c r="F25" s="140">
        <v>0.3228231062105883</v>
      </c>
      <c r="G25" s="140">
        <v>4.9065138837514137</v>
      </c>
      <c r="H25" s="140">
        <v>-0.43089571008636041</v>
      </c>
    </row>
    <row r="26" spans="1:8">
      <c r="A26" s="141">
        <v>22</v>
      </c>
      <c r="B26" s="142" t="s">
        <v>23</v>
      </c>
      <c r="C26" s="140">
        <v>3.2830168668509114</v>
      </c>
      <c r="D26" s="140">
        <v>3.0433731877035641</v>
      </c>
      <c r="E26" s="140">
        <v>-5.5398432093108827</v>
      </c>
      <c r="F26" s="140">
        <v>0.3228231062105883</v>
      </c>
      <c r="G26" s="140">
        <v>0.1963579951431117</v>
      </c>
      <c r="H26" s="140">
        <v>-4.3040081467892248</v>
      </c>
    </row>
    <row r="27" spans="1:8">
      <c r="A27" s="141">
        <v>23</v>
      </c>
      <c r="B27" s="142" t="s">
        <v>24</v>
      </c>
      <c r="C27" s="140">
        <v>-2.8570460273881615</v>
      </c>
      <c r="D27" s="140">
        <v>3.0433731877035641</v>
      </c>
      <c r="E27" s="140">
        <v>-6.3266065464853805</v>
      </c>
      <c r="F27" s="140">
        <v>0.3228231062105883</v>
      </c>
      <c r="G27" s="140">
        <v>-6.7304682362704593</v>
      </c>
      <c r="H27" s="140">
        <v>-5.0907714839637226</v>
      </c>
    </row>
    <row r="28" spans="1:8">
      <c r="A28" s="141">
        <v>24</v>
      </c>
      <c r="B28" s="142" t="s">
        <v>25</v>
      </c>
      <c r="C28" s="140">
        <v>-3.5880235761467261</v>
      </c>
      <c r="D28" s="140">
        <v>3.0433731877035641</v>
      </c>
      <c r="E28" s="140">
        <v>0</v>
      </c>
      <c r="F28" s="140">
        <v>0.3228231062105883</v>
      </c>
      <c r="G28" s="140">
        <v>-1.134839238543643</v>
      </c>
      <c r="H28" s="140">
        <v>1.2358350625216574</v>
      </c>
    </row>
    <row r="29" spans="1:8">
      <c r="A29" s="141">
        <v>25</v>
      </c>
      <c r="B29" s="142" t="s">
        <v>26</v>
      </c>
      <c r="C29" s="140">
        <v>-0.84585886235687435</v>
      </c>
      <c r="D29" s="140">
        <v>-1.3878037984461002</v>
      </c>
      <c r="E29" s="140">
        <v>0</v>
      </c>
      <c r="F29" s="140">
        <v>0.3228231062105883</v>
      </c>
      <c r="G29" s="140">
        <v>-1.4944984150585561</v>
      </c>
      <c r="H29" s="140">
        <v>-9.3518033323241767E-2</v>
      </c>
    </row>
    <row r="30" spans="1:8">
      <c r="A30" s="141">
        <v>26</v>
      </c>
      <c r="B30" s="142" t="s">
        <v>27</v>
      </c>
      <c r="C30" s="140">
        <v>-0.94789799444888834</v>
      </c>
      <c r="D30" s="140">
        <v>-2.5211805050875675</v>
      </c>
      <c r="E30" s="140">
        <v>0</v>
      </c>
      <c r="F30" s="140">
        <v>0.3228231062105883</v>
      </c>
      <c r="G30" s="140">
        <v>-2.3899012417995973</v>
      </c>
      <c r="H30" s="140">
        <v>-0.43353104531568198</v>
      </c>
    </row>
    <row r="31" spans="1:8">
      <c r="A31" s="141">
        <v>27</v>
      </c>
      <c r="B31" s="142" t="s">
        <v>28</v>
      </c>
      <c r="C31" s="140">
        <v>0.50468640601676751</v>
      </c>
      <c r="D31" s="140">
        <v>-4.27601760177388</v>
      </c>
      <c r="E31" s="140">
        <v>0</v>
      </c>
      <c r="F31" s="140">
        <v>0.3228231062105883</v>
      </c>
      <c r="G31" s="140">
        <v>-2.16570280901436</v>
      </c>
      <c r="H31" s="140">
        <v>-0.95998217432157562</v>
      </c>
    </row>
  </sheetData>
  <conditionalFormatting sqref="C5:H31">
    <cfRule type="cellIs" dxfId="21" priority="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sqref="A1:E1"/>
    </sheetView>
  </sheetViews>
  <sheetFormatPr defaultRowHeight="15"/>
  <cols>
    <col min="1" max="1" width="17.28515625" bestFit="1" customWidth="1"/>
    <col min="2" max="2" width="16.42578125" bestFit="1" customWidth="1"/>
  </cols>
  <sheetData>
    <row r="1" spans="1:5">
      <c r="A1" s="401" t="s">
        <v>79</v>
      </c>
      <c r="B1" s="401"/>
      <c r="C1" s="401"/>
      <c r="D1" s="401"/>
      <c r="E1" s="401"/>
    </row>
    <row r="3" spans="1:5">
      <c r="A3" s="400" t="s">
        <v>47</v>
      </c>
      <c r="B3" s="400" t="s">
        <v>48</v>
      </c>
      <c r="C3" s="400" t="s">
        <v>49</v>
      </c>
      <c r="D3" s="400"/>
      <c r="E3" s="400"/>
    </row>
    <row r="4" spans="1:5">
      <c r="A4" s="400"/>
      <c r="B4" s="400"/>
      <c r="C4" s="143" t="s">
        <v>50</v>
      </c>
      <c r="D4" s="143" t="s">
        <v>51</v>
      </c>
      <c r="E4" s="143" t="s">
        <v>52</v>
      </c>
    </row>
    <row r="5" spans="1:5">
      <c r="A5" s="144" t="s">
        <v>53</v>
      </c>
      <c r="B5" s="144" t="s">
        <v>54</v>
      </c>
      <c r="C5" s="173">
        <v>0.18154600000000001</v>
      </c>
      <c r="D5" s="173">
        <v>0.103856</v>
      </c>
      <c r="E5" s="173">
        <v>7.4829999999999994E-2</v>
      </c>
    </row>
    <row r="6" spans="1:5">
      <c r="A6" s="144" t="s">
        <v>53</v>
      </c>
      <c r="B6" s="144" t="s">
        <v>55</v>
      </c>
      <c r="C6" s="173">
        <v>0.39993099999999998</v>
      </c>
      <c r="D6" s="173">
        <v>0.24743999999999999</v>
      </c>
      <c r="E6" s="173">
        <v>0.17995900000000001</v>
      </c>
    </row>
    <row r="7" spans="1:5">
      <c r="A7" s="144" t="s">
        <v>56</v>
      </c>
      <c r="B7" s="144" t="s">
        <v>54</v>
      </c>
      <c r="C7" s="173"/>
      <c r="D7" s="173">
        <v>0.32563399999999998</v>
      </c>
      <c r="E7" s="173">
        <v>0.23549999999999999</v>
      </c>
    </row>
    <row r="8" spans="1:5">
      <c r="A8" s="144" t="s">
        <v>56</v>
      </c>
      <c r="B8" s="144" t="s">
        <v>55</v>
      </c>
      <c r="C8" s="173"/>
      <c r="D8" s="173">
        <v>0.53460799999999997</v>
      </c>
      <c r="E8" s="173">
        <v>0.39022000000000001</v>
      </c>
    </row>
  </sheetData>
  <mergeCells count="4">
    <mergeCell ref="A3:A4"/>
    <mergeCell ref="B3:B4"/>
    <mergeCell ref="C3:E3"/>
    <mergeCell ref="A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sqref="A1:F1"/>
    </sheetView>
  </sheetViews>
  <sheetFormatPr defaultRowHeight="15"/>
  <cols>
    <col min="1" max="1" width="21" bestFit="1" customWidth="1"/>
    <col min="2" max="2" width="7.140625" bestFit="1" customWidth="1"/>
    <col min="3" max="3" width="18.42578125" bestFit="1" customWidth="1"/>
    <col min="4" max="4" width="7.140625" bestFit="1" customWidth="1"/>
    <col min="5" max="5" width="18.7109375" bestFit="1" customWidth="1"/>
    <col min="6" max="6" width="7.140625" bestFit="1" customWidth="1"/>
  </cols>
  <sheetData>
    <row r="1" spans="1:6">
      <c r="A1" s="401" t="s">
        <v>80</v>
      </c>
      <c r="B1" s="401"/>
      <c r="C1" s="401"/>
      <c r="D1" s="401"/>
      <c r="E1" s="401"/>
      <c r="F1" s="401"/>
    </row>
    <row r="2" spans="1:6" ht="15.75" thickBot="1"/>
    <row r="3" spans="1:6" ht="15.75" thickBot="1">
      <c r="A3" s="333" t="s">
        <v>57</v>
      </c>
      <c r="B3" s="334" t="s">
        <v>58</v>
      </c>
      <c r="C3" s="335" t="s">
        <v>57</v>
      </c>
      <c r="D3" s="334" t="s">
        <v>58</v>
      </c>
      <c r="E3" s="335" t="s">
        <v>57</v>
      </c>
      <c r="F3" s="334" t="s">
        <v>58</v>
      </c>
    </row>
    <row r="4" spans="1:6">
      <c r="A4" s="336" t="s">
        <v>214</v>
      </c>
      <c r="B4" s="337">
        <v>3.8806440685893318</v>
      </c>
      <c r="C4" s="338" t="s">
        <v>213</v>
      </c>
      <c r="D4" s="337">
        <v>0.71457862858588284</v>
      </c>
      <c r="E4" s="332" t="s">
        <v>260</v>
      </c>
      <c r="F4" s="337">
        <v>0.59454185521000158</v>
      </c>
    </row>
    <row r="5" spans="1:6">
      <c r="A5" s="339" t="s">
        <v>220</v>
      </c>
      <c r="B5" s="340">
        <v>1.9384312776843009</v>
      </c>
      <c r="C5" s="341" t="s">
        <v>236</v>
      </c>
      <c r="D5" s="340">
        <v>2.1737879106794611</v>
      </c>
      <c r="E5" s="341" t="s">
        <v>261</v>
      </c>
      <c r="F5" s="340">
        <v>0.33089605705763814</v>
      </c>
    </row>
    <row r="6" spans="1:6">
      <c r="A6" s="339" t="s">
        <v>215</v>
      </c>
      <c r="B6" s="340">
        <v>0.59139067906910292</v>
      </c>
      <c r="C6" s="341" t="s">
        <v>239</v>
      </c>
      <c r="D6" s="340">
        <v>3.1418168666091919</v>
      </c>
      <c r="E6" s="341" t="s">
        <v>262</v>
      </c>
      <c r="F6" s="340">
        <v>0.5182649573860586</v>
      </c>
    </row>
    <row r="7" spans="1:6">
      <c r="A7" s="339" t="s">
        <v>216</v>
      </c>
      <c r="B7" s="340">
        <v>0.85538291259863264</v>
      </c>
      <c r="C7" s="341" t="s">
        <v>237</v>
      </c>
      <c r="D7" s="340">
        <v>5.3698478292760061</v>
      </c>
      <c r="E7" s="341" t="s">
        <v>265</v>
      </c>
      <c r="F7" s="340">
        <v>0.34592001779988457</v>
      </c>
    </row>
    <row r="8" spans="1:6">
      <c r="A8" s="339" t="s">
        <v>217</v>
      </c>
      <c r="B8" s="340">
        <v>1.878542784974111</v>
      </c>
      <c r="C8" s="341" t="s">
        <v>240</v>
      </c>
      <c r="D8" s="340">
        <v>6.1895990647486538</v>
      </c>
      <c r="E8" s="341" t="s">
        <v>264</v>
      </c>
      <c r="F8" s="340">
        <v>3.2845250435298161</v>
      </c>
    </row>
    <row r="9" spans="1:6">
      <c r="A9" s="339" t="s">
        <v>218</v>
      </c>
      <c r="B9" s="340">
        <v>0.62990822336892915</v>
      </c>
      <c r="C9" s="341" t="s">
        <v>241</v>
      </c>
      <c r="D9" s="340">
        <v>1.2425841523617387</v>
      </c>
      <c r="E9" s="341" t="s">
        <v>263</v>
      </c>
      <c r="F9" s="340">
        <v>0.79171376915834124</v>
      </c>
    </row>
    <row r="10" spans="1:6">
      <c r="A10" s="339" t="s">
        <v>219</v>
      </c>
      <c r="B10" s="340">
        <v>1.5275931950296633</v>
      </c>
      <c r="C10" s="341" t="s">
        <v>243</v>
      </c>
      <c r="D10" s="340">
        <v>0.89606273138505144</v>
      </c>
      <c r="E10" s="341" t="s">
        <v>345</v>
      </c>
      <c r="F10" s="340">
        <v>1.2919650655580044</v>
      </c>
    </row>
    <row r="11" spans="1:6">
      <c r="A11" s="339" t="s">
        <v>221</v>
      </c>
      <c r="B11" s="340">
        <v>3.5326970863230454</v>
      </c>
      <c r="C11" s="341" t="s">
        <v>242</v>
      </c>
      <c r="D11" s="340">
        <v>1.5085647196841532</v>
      </c>
      <c r="E11" s="341" t="s">
        <v>403</v>
      </c>
      <c r="F11" s="340">
        <v>0.1727200967519876</v>
      </c>
    </row>
    <row r="12" spans="1:6">
      <c r="A12" s="339" t="s">
        <v>223</v>
      </c>
      <c r="B12" s="340">
        <v>1.5800286724502219</v>
      </c>
      <c r="C12" s="341" t="s">
        <v>245</v>
      </c>
      <c r="D12" s="340">
        <v>0.22915026103308056</v>
      </c>
      <c r="E12" s="341" t="s">
        <v>266</v>
      </c>
      <c r="F12" s="340">
        <v>2.5567501234322152</v>
      </c>
    </row>
    <row r="13" spans="1:6">
      <c r="A13" s="339" t="s">
        <v>401</v>
      </c>
      <c r="B13" s="340">
        <v>3.3506553203061613</v>
      </c>
      <c r="C13" s="341" t="s">
        <v>246</v>
      </c>
      <c r="D13" s="340">
        <v>0.28953404992543358</v>
      </c>
      <c r="E13" s="341" t="s">
        <v>267</v>
      </c>
      <c r="F13" s="340">
        <v>-1.110560526371017</v>
      </c>
    </row>
    <row r="14" spans="1:6">
      <c r="A14" s="339" t="s">
        <v>224</v>
      </c>
      <c r="B14" s="340">
        <v>0.10048097909667643</v>
      </c>
      <c r="C14" s="341" t="s">
        <v>247</v>
      </c>
      <c r="D14" s="340">
        <v>0.68087384147616759</v>
      </c>
      <c r="E14" s="341" t="s">
        <v>404</v>
      </c>
      <c r="F14" s="340">
        <v>-0.17309021157335736</v>
      </c>
    </row>
    <row r="15" spans="1:6">
      <c r="A15" s="339" t="s">
        <v>238</v>
      </c>
      <c r="B15" s="340">
        <v>1.1605834752242046</v>
      </c>
      <c r="C15" s="341" t="s">
        <v>402</v>
      </c>
      <c r="D15" s="340">
        <v>0.76527404939103871</v>
      </c>
      <c r="E15" s="341" t="s">
        <v>269</v>
      </c>
      <c r="F15" s="340">
        <v>6.5798369694423223E-2</v>
      </c>
    </row>
    <row r="16" spans="1:6">
      <c r="A16" s="339" t="s">
        <v>244</v>
      </c>
      <c r="B16" s="340">
        <v>3.9773242836171501</v>
      </c>
      <c r="C16" s="341" t="s">
        <v>248</v>
      </c>
      <c r="D16" s="340">
        <v>1.6632573845058272</v>
      </c>
      <c r="E16" s="341" t="s">
        <v>270</v>
      </c>
      <c r="F16" s="340">
        <v>1.5964408301952053E-2</v>
      </c>
    </row>
    <row r="17" spans="1:6">
      <c r="A17" s="339" t="s">
        <v>225</v>
      </c>
      <c r="B17" s="340">
        <v>-3.8517715982058241E-2</v>
      </c>
      <c r="C17" s="341" t="s">
        <v>249</v>
      </c>
      <c r="D17" s="340">
        <v>1.195453715582862</v>
      </c>
      <c r="E17" s="341" t="s">
        <v>271</v>
      </c>
      <c r="F17" s="340">
        <v>0.30788427012893776</v>
      </c>
    </row>
    <row r="18" spans="1:6">
      <c r="A18" s="339" t="s">
        <v>226</v>
      </c>
      <c r="B18" s="340">
        <v>9.9164148864277296E-2</v>
      </c>
      <c r="C18" s="341" t="s">
        <v>251</v>
      </c>
      <c r="D18" s="340">
        <v>1.1737380702656226</v>
      </c>
      <c r="E18" s="178" t="s">
        <v>272</v>
      </c>
      <c r="F18" s="340">
        <v>0.86090747119875655</v>
      </c>
    </row>
    <row r="19" spans="1:6">
      <c r="A19" s="339" t="s">
        <v>227</v>
      </c>
      <c r="B19" s="340">
        <v>0.11467853989626842</v>
      </c>
      <c r="C19" s="341" t="s">
        <v>252</v>
      </c>
      <c r="D19" s="340">
        <v>-0.85342848284762518</v>
      </c>
      <c r="E19" s="178" t="s">
        <v>273</v>
      </c>
      <c r="F19" s="340">
        <v>0.25221471904174358</v>
      </c>
    </row>
    <row r="20" spans="1:6">
      <c r="A20" s="339" t="s">
        <v>228</v>
      </c>
      <c r="B20" s="340">
        <v>2.5233681785009643</v>
      </c>
      <c r="C20" s="341" t="s">
        <v>253</v>
      </c>
      <c r="D20" s="340">
        <v>2.5028137080283486</v>
      </c>
      <c r="E20" s="178" t="s">
        <v>275</v>
      </c>
      <c r="F20" s="340">
        <v>4.6512734210154782</v>
      </c>
    </row>
    <row r="21" spans="1:6">
      <c r="A21" s="339" t="s">
        <v>229</v>
      </c>
      <c r="B21" s="340">
        <v>1.4576111748815928</v>
      </c>
      <c r="C21" s="341" t="s">
        <v>254</v>
      </c>
      <c r="D21" s="340">
        <v>2.2863186612076505</v>
      </c>
      <c r="E21" s="178" t="s">
        <v>470</v>
      </c>
      <c r="F21" s="340">
        <v>1.3044641250346471</v>
      </c>
    </row>
    <row r="22" spans="1:6">
      <c r="A22" s="339" t="s">
        <v>230</v>
      </c>
      <c r="B22" s="340">
        <v>0.31241104605214015</v>
      </c>
      <c r="C22" s="341" t="s">
        <v>255</v>
      </c>
      <c r="D22" s="340">
        <v>0.54126015959583995</v>
      </c>
      <c r="E22" s="178" t="s">
        <v>250</v>
      </c>
      <c r="F22" s="340">
        <v>9.3150526598503678</v>
      </c>
    </row>
    <row r="23" spans="1:6">
      <c r="A23" s="339" t="s">
        <v>231</v>
      </c>
      <c r="B23" s="340">
        <v>1.6041563521481117</v>
      </c>
      <c r="C23" s="341" t="s">
        <v>256</v>
      </c>
      <c r="D23" s="340">
        <v>0.16372609234789332</v>
      </c>
      <c r="E23" s="178" t="s">
        <v>405</v>
      </c>
      <c r="F23" s="340">
        <v>0.63993846035579194</v>
      </c>
    </row>
    <row r="24" spans="1:6">
      <c r="A24" s="339" t="s">
        <v>232</v>
      </c>
      <c r="B24" s="340">
        <v>0.33225095596145676</v>
      </c>
      <c r="C24" s="341" t="s">
        <v>257</v>
      </c>
      <c r="D24" s="340">
        <v>1.2828970668608142</v>
      </c>
      <c r="E24" s="178" t="s">
        <v>276</v>
      </c>
      <c r="F24" s="340">
        <v>9.5965305352526176E-2</v>
      </c>
    </row>
    <row r="25" spans="1:6">
      <c r="A25" s="339" t="s">
        <v>233</v>
      </c>
      <c r="B25" s="340">
        <v>1.5671991717136127</v>
      </c>
      <c r="C25" s="341" t="s">
        <v>274</v>
      </c>
      <c r="D25" s="340">
        <v>1.0456035163502435</v>
      </c>
      <c r="E25" s="178" t="s">
        <v>277</v>
      </c>
      <c r="F25" s="340">
        <v>0.26678354888002281</v>
      </c>
    </row>
    <row r="26" spans="1:6">
      <c r="A26" s="339" t="s">
        <v>234</v>
      </c>
      <c r="B26" s="340">
        <v>2.5746843535295065</v>
      </c>
      <c r="C26" s="341" t="s">
        <v>258</v>
      </c>
      <c r="D26" s="340">
        <v>0.951655944745885</v>
      </c>
      <c r="E26" s="178"/>
      <c r="F26" s="340"/>
    </row>
    <row r="27" spans="1:6" ht="15.75" thickBot="1">
      <c r="A27" s="342" t="s">
        <v>235</v>
      </c>
      <c r="B27" s="343">
        <v>2.1781195485309111</v>
      </c>
      <c r="C27" s="344" t="s">
        <v>259</v>
      </c>
      <c r="D27" s="343">
        <v>0.17857899059435939</v>
      </c>
      <c r="E27" s="179"/>
      <c r="F27" s="343"/>
    </row>
  </sheetData>
  <sortState ref="I4:I73">
    <sortCondition ref="I4:I73"/>
  </sortState>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sqref="A1:D1"/>
    </sheetView>
  </sheetViews>
  <sheetFormatPr defaultRowHeight="15"/>
  <cols>
    <col min="1" max="1" width="20.42578125" bestFit="1" customWidth="1"/>
    <col min="2" max="2" width="10.5703125" bestFit="1" customWidth="1"/>
    <col min="3" max="3" width="6.85546875" bestFit="1" customWidth="1"/>
    <col min="4" max="4" width="7" bestFit="1" customWidth="1"/>
  </cols>
  <sheetData>
    <row r="1" spans="1:4">
      <c r="A1" s="401" t="s">
        <v>83</v>
      </c>
      <c r="B1" s="401"/>
      <c r="C1" s="401"/>
      <c r="D1" s="401"/>
    </row>
    <row r="2" spans="1:4" ht="15.75" thickBot="1"/>
    <row r="3" spans="1:4" ht="15.75" thickBot="1">
      <c r="A3" s="402" t="s">
        <v>59</v>
      </c>
      <c r="B3" s="404" t="s">
        <v>60</v>
      </c>
      <c r="C3" s="404"/>
      <c r="D3" s="405"/>
    </row>
    <row r="4" spans="1:4" ht="15.75" thickBot="1">
      <c r="A4" s="403"/>
      <c r="B4" s="146" t="s">
        <v>61</v>
      </c>
      <c r="C4" s="134" t="s">
        <v>62</v>
      </c>
      <c r="D4" s="145" t="s">
        <v>63</v>
      </c>
    </row>
    <row r="5" spans="1:4">
      <c r="A5" s="360" t="s">
        <v>65</v>
      </c>
      <c r="B5" s="361">
        <v>7.3197450000000002</v>
      </c>
      <c r="C5" s="362">
        <v>38.296899000000003</v>
      </c>
      <c r="D5" s="363">
        <v>0.95096400000000003</v>
      </c>
    </row>
    <row r="6" spans="1:4">
      <c r="A6" s="364" t="s">
        <v>70</v>
      </c>
      <c r="B6" s="365">
        <v>13.723661</v>
      </c>
      <c r="C6" s="366">
        <v>31.535623000000001</v>
      </c>
      <c r="D6" s="367">
        <v>0</v>
      </c>
    </row>
    <row r="7" spans="1:4">
      <c r="A7" s="364" t="s">
        <v>106</v>
      </c>
      <c r="B7" s="365">
        <v>15.841511000000001</v>
      </c>
      <c r="C7" s="366">
        <v>14.543748000000001</v>
      </c>
      <c r="D7" s="367">
        <v>2.7183099999999998</v>
      </c>
    </row>
    <row r="8" spans="1:4">
      <c r="A8" s="364" t="s">
        <v>205</v>
      </c>
      <c r="B8" s="365">
        <v>16.713224</v>
      </c>
      <c r="C8" s="366">
        <v>16.464590000000001</v>
      </c>
      <c r="D8" s="367">
        <v>0</v>
      </c>
    </row>
    <row r="9" spans="1:4">
      <c r="A9" s="364" t="s">
        <v>99</v>
      </c>
      <c r="B9" s="365">
        <v>13.67939</v>
      </c>
      <c r="C9" s="366">
        <v>54.843330000000002</v>
      </c>
      <c r="D9" s="367">
        <v>0</v>
      </c>
    </row>
    <row r="10" spans="1:4">
      <c r="A10" s="364" t="s">
        <v>71</v>
      </c>
      <c r="B10" s="365">
        <v>9.3119200000000006</v>
      </c>
      <c r="C10" s="366">
        <v>31.715881</v>
      </c>
      <c r="D10" s="367">
        <v>0</v>
      </c>
    </row>
    <row r="11" spans="1:4">
      <c r="A11" s="364" t="s">
        <v>66</v>
      </c>
      <c r="B11" s="365">
        <v>22.628720999999999</v>
      </c>
      <c r="C11" s="366">
        <v>42.155186999999998</v>
      </c>
      <c r="D11" s="367">
        <v>0.33594099999999999</v>
      </c>
    </row>
    <row r="12" spans="1:4">
      <c r="A12" s="364" t="s">
        <v>87</v>
      </c>
      <c r="B12" s="365">
        <f>+B13</f>
        <v>-0.418601</v>
      </c>
      <c r="C12" s="366">
        <f>+C13</f>
        <v>27.728722000000001</v>
      </c>
      <c r="D12" s="367">
        <f>+D13</f>
        <v>8.5944070000000004</v>
      </c>
    </row>
    <row r="13" spans="1:4">
      <c r="A13" s="364" t="s">
        <v>64</v>
      </c>
      <c r="B13" s="365">
        <v>-0.418601</v>
      </c>
      <c r="C13" s="366">
        <v>27.728722000000001</v>
      </c>
      <c r="D13" s="367">
        <v>8.5944070000000004</v>
      </c>
    </row>
    <row r="14" spans="1:4">
      <c r="A14" s="364" t="s">
        <v>69</v>
      </c>
      <c r="B14" s="365">
        <v>21.863265999999999</v>
      </c>
      <c r="C14" s="366">
        <v>25.64049</v>
      </c>
      <c r="D14" s="367">
        <v>0.55734799999999995</v>
      </c>
    </row>
    <row r="15" spans="1:4">
      <c r="A15" s="364" t="s">
        <v>102</v>
      </c>
      <c r="B15" s="365">
        <v>16.649671571509703</v>
      </c>
      <c r="C15" s="366">
        <v>31.024289364481088</v>
      </c>
      <c r="D15" s="367">
        <v>0.74686420435105594</v>
      </c>
    </row>
    <row r="16" spans="1:4">
      <c r="A16" s="364" t="s">
        <v>67</v>
      </c>
      <c r="B16" s="365">
        <v>19.529658999999999</v>
      </c>
      <c r="C16" s="366">
        <v>38.893265</v>
      </c>
      <c r="D16" s="367">
        <v>0</v>
      </c>
    </row>
    <row r="17" spans="1:4">
      <c r="A17" s="364" t="s">
        <v>68</v>
      </c>
      <c r="B17" s="365">
        <v>19.387625</v>
      </c>
      <c r="C17" s="366">
        <v>39.235917000000001</v>
      </c>
      <c r="D17" s="367">
        <v>0</v>
      </c>
    </row>
    <row r="18" spans="1:4" ht="15.75" thickBot="1">
      <c r="A18" s="368" t="s">
        <v>107</v>
      </c>
      <c r="B18" s="369">
        <v>7.5359619999999996</v>
      </c>
      <c r="C18" s="370">
        <v>37.185302999999998</v>
      </c>
      <c r="D18" s="371">
        <v>0</v>
      </c>
    </row>
  </sheetData>
  <mergeCells count="3">
    <mergeCell ref="A3:A4"/>
    <mergeCell ref="B3:D3"/>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7"/>
  <sheetViews>
    <sheetView zoomScaleNormal="100" workbookViewId="0"/>
  </sheetViews>
  <sheetFormatPr defaultRowHeight="15"/>
  <cols>
    <col min="1" max="1" width="7.28515625" bestFit="1" customWidth="1"/>
    <col min="2" max="2" width="20.7109375" customWidth="1"/>
    <col min="3" max="3" width="14.28515625" customWidth="1"/>
    <col min="4" max="4" width="15.5703125" customWidth="1"/>
  </cols>
  <sheetData>
    <row r="1" spans="1:9">
      <c r="A1" s="1" t="s">
        <v>81</v>
      </c>
      <c r="B1" s="1"/>
    </row>
    <row r="2" spans="1:9" ht="15.75" thickBot="1"/>
    <row r="3" spans="1:9" ht="27" thickBot="1">
      <c r="A3" s="40" t="s">
        <v>0</v>
      </c>
      <c r="B3" s="41" t="s">
        <v>1</v>
      </c>
      <c r="C3" s="42" t="s">
        <v>43</v>
      </c>
      <c r="D3" s="43" t="s">
        <v>44</v>
      </c>
    </row>
    <row r="4" spans="1:9">
      <c r="A4" s="39">
        <v>1</v>
      </c>
      <c r="B4" s="321" t="s">
        <v>29</v>
      </c>
      <c r="C4" s="322">
        <v>39.3685177878288</v>
      </c>
      <c r="D4" s="316">
        <v>5.9102325176880637</v>
      </c>
      <c r="H4" s="3"/>
      <c r="I4" s="3"/>
    </row>
    <row r="5" spans="1:9">
      <c r="A5" s="36">
        <v>2</v>
      </c>
      <c r="B5" s="186" t="s">
        <v>30</v>
      </c>
      <c r="C5" s="322">
        <v>38.666252744213615</v>
      </c>
      <c r="D5" s="316">
        <v>5.8180054024166328</v>
      </c>
      <c r="H5" s="3"/>
      <c r="I5" s="3"/>
    </row>
    <row r="6" spans="1:9">
      <c r="A6" s="36">
        <v>3</v>
      </c>
      <c r="B6" s="186" t="s">
        <v>31</v>
      </c>
      <c r="C6" s="322">
        <v>41.286487717304688</v>
      </c>
      <c r="D6" s="316">
        <v>6.4177968045822888</v>
      </c>
      <c r="H6" s="3"/>
      <c r="I6" s="3"/>
    </row>
    <row r="7" spans="1:9">
      <c r="A7" s="36">
        <v>4</v>
      </c>
      <c r="B7" s="186" t="s">
        <v>32</v>
      </c>
      <c r="C7" s="322">
        <v>41.262584741438772</v>
      </c>
      <c r="D7" s="316">
        <v>5.9096214172072434</v>
      </c>
      <c r="H7" s="3"/>
      <c r="I7" s="3"/>
    </row>
    <row r="8" spans="1:9">
      <c r="A8" s="36">
        <v>5</v>
      </c>
      <c r="B8" s="186" t="s">
        <v>33</v>
      </c>
      <c r="C8" s="322">
        <v>41.237157595593317</v>
      </c>
      <c r="D8" s="316">
        <v>6.4357683002010546</v>
      </c>
      <c r="H8" s="3"/>
      <c r="I8" s="3"/>
    </row>
    <row r="9" spans="1:9">
      <c r="A9" s="36">
        <v>6</v>
      </c>
      <c r="B9" s="186" t="s">
        <v>34</v>
      </c>
      <c r="C9" s="322">
        <v>40.857946450715367</v>
      </c>
      <c r="D9" s="316">
        <v>6.5624981331300125</v>
      </c>
      <c r="H9" s="3"/>
      <c r="I9" s="3"/>
    </row>
    <row r="10" spans="1:9">
      <c r="A10" s="36">
        <v>7</v>
      </c>
      <c r="B10" s="186" t="s">
        <v>35</v>
      </c>
      <c r="C10" s="322">
        <v>43.481317647993968</v>
      </c>
      <c r="D10" s="316">
        <v>6.1120466665159086</v>
      </c>
      <c r="H10" s="3"/>
      <c r="I10" s="3"/>
    </row>
    <row r="11" spans="1:9">
      <c r="A11" s="36">
        <v>8</v>
      </c>
      <c r="B11" s="186" t="s">
        <v>36</v>
      </c>
      <c r="C11" s="322">
        <v>44.263822611359188</v>
      </c>
      <c r="D11" s="316">
        <v>6.3216290543762454</v>
      </c>
      <c r="H11" s="3"/>
      <c r="I11" s="3"/>
    </row>
    <row r="12" spans="1:9">
      <c r="A12" s="36">
        <v>9</v>
      </c>
      <c r="B12" s="186" t="s">
        <v>37</v>
      </c>
      <c r="C12" s="322">
        <v>45.37480821542335</v>
      </c>
      <c r="D12" s="316">
        <v>6.2544731183885798</v>
      </c>
      <c r="H12" s="3"/>
      <c r="I12" s="3"/>
    </row>
    <row r="13" spans="1:9">
      <c r="A13" s="36">
        <v>10</v>
      </c>
      <c r="B13" s="186" t="s">
        <v>22</v>
      </c>
      <c r="C13" s="322">
        <v>40.63816909971591</v>
      </c>
      <c r="D13" s="316">
        <v>6.0922982168930622</v>
      </c>
      <c r="H13" s="3"/>
      <c r="I13" s="3"/>
    </row>
    <row r="14" spans="1:9">
      <c r="A14" s="36">
        <v>11</v>
      </c>
      <c r="B14" s="186" t="s">
        <v>38</v>
      </c>
      <c r="C14" s="322">
        <v>47.839066669133331</v>
      </c>
      <c r="D14" s="316">
        <v>6.3689091725468812</v>
      </c>
      <c r="H14" s="3"/>
      <c r="I14" s="3"/>
    </row>
    <row r="15" spans="1:9">
      <c r="A15" s="36">
        <v>12</v>
      </c>
      <c r="B15" s="186" t="s">
        <v>39</v>
      </c>
      <c r="C15" s="322">
        <v>50.619895940068588</v>
      </c>
      <c r="D15" s="316">
        <v>6.2270835380161094</v>
      </c>
      <c r="H15" s="3"/>
      <c r="I15" s="3"/>
    </row>
    <row r="16" spans="1:9">
      <c r="A16" s="36">
        <v>13</v>
      </c>
      <c r="B16" s="186" t="s">
        <v>40</v>
      </c>
      <c r="C16" s="322">
        <v>48.530436610499031</v>
      </c>
      <c r="D16" s="316">
        <v>6.653707777724601</v>
      </c>
      <c r="H16" s="3"/>
      <c r="I16" s="3"/>
    </row>
    <row r="17" spans="1:9" ht="15.75" thickBot="1">
      <c r="A17" s="37">
        <v>14</v>
      </c>
      <c r="B17" s="38" t="s">
        <v>41</v>
      </c>
      <c r="C17" s="323">
        <v>46.942693002469227</v>
      </c>
      <c r="D17" s="324">
        <v>6.1536993665953954</v>
      </c>
      <c r="H17" s="3"/>
      <c r="I17" s="3"/>
    </row>
  </sheetData>
  <pageMargins left="0.7" right="0.7" top="0.75" bottom="0.75" header="0.3" footer="0.3"/>
  <pageSetup paperSize="9" scale="2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115" zoomScaleNormal="115" workbookViewId="0"/>
  </sheetViews>
  <sheetFormatPr defaultRowHeight="15"/>
  <cols>
    <col min="1" max="1" width="9.5703125" bestFit="1" customWidth="1"/>
    <col min="2" max="2" width="19.5703125" bestFit="1" customWidth="1"/>
  </cols>
  <sheetData>
    <row r="1" spans="1:3">
      <c r="A1" s="44" t="s">
        <v>400</v>
      </c>
      <c r="B1" s="44"/>
      <c r="C1" s="44"/>
    </row>
    <row r="3" spans="1:3">
      <c r="A3" s="296" t="s">
        <v>398</v>
      </c>
      <c r="B3" s="296" t="s">
        <v>399</v>
      </c>
    </row>
    <row r="4" spans="1:3">
      <c r="A4" s="115" t="s">
        <v>483</v>
      </c>
      <c r="B4" s="297">
        <v>5678</v>
      </c>
    </row>
    <row r="5" spans="1:3">
      <c r="A5" s="115" t="s">
        <v>678</v>
      </c>
      <c r="B5" s="297">
        <v>531</v>
      </c>
    </row>
    <row r="6" spans="1:3">
      <c r="A6" s="115" t="s">
        <v>485</v>
      </c>
      <c r="B6" s="297">
        <v>450</v>
      </c>
    </row>
    <row r="7" spans="1:3">
      <c r="A7" s="115" t="s">
        <v>679</v>
      </c>
      <c r="B7" s="297">
        <v>22.4</v>
      </c>
    </row>
    <row r="8" spans="1:3">
      <c r="A8" s="115" t="s">
        <v>110</v>
      </c>
      <c r="B8" s="297">
        <f>SUM(B4:B7)</f>
        <v>6681.4</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sqref="A1:F1"/>
    </sheetView>
  </sheetViews>
  <sheetFormatPr defaultRowHeight="15"/>
  <cols>
    <col min="1" max="1" width="14.28515625" bestFit="1" customWidth="1"/>
  </cols>
  <sheetData>
    <row r="1" spans="1:6">
      <c r="A1" s="401" t="s">
        <v>84</v>
      </c>
      <c r="B1" s="401"/>
      <c r="C1" s="401"/>
      <c r="D1" s="401"/>
      <c r="E1" s="401"/>
      <c r="F1" s="401"/>
    </row>
    <row r="3" spans="1:6" ht="38.25">
      <c r="A3" s="128" t="s">
        <v>78</v>
      </c>
      <c r="B3" s="128" t="s">
        <v>42</v>
      </c>
      <c r="C3" s="180" t="s">
        <v>156</v>
      </c>
      <c r="D3" s="180" t="s">
        <v>204</v>
      </c>
      <c r="E3" s="180" t="s">
        <v>194</v>
      </c>
      <c r="F3" s="180" t="s">
        <v>289</v>
      </c>
    </row>
    <row r="4" spans="1:6">
      <c r="A4" s="144" t="s">
        <v>72</v>
      </c>
      <c r="B4" s="181">
        <v>78.739710000000017</v>
      </c>
      <c r="C4" s="183">
        <v>88.513710000000003</v>
      </c>
      <c r="D4" s="183">
        <v>81.734210000000004</v>
      </c>
      <c r="E4" s="181">
        <v>79.656160000000014</v>
      </c>
      <c r="F4" s="181">
        <v>70.428960000000018</v>
      </c>
    </row>
    <row r="5" spans="1:6">
      <c r="A5" s="182" t="s">
        <v>73</v>
      </c>
      <c r="B5" s="181">
        <v>78.739710000000017</v>
      </c>
      <c r="C5" s="181">
        <v>82.911710000000028</v>
      </c>
      <c r="D5" s="181">
        <v>79.07041000000001</v>
      </c>
      <c r="E5" s="181">
        <v>71.767660000000006</v>
      </c>
      <c r="F5" s="181">
        <v>68.239360000000019</v>
      </c>
    </row>
    <row r="6" spans="1:6">
      <c r="F6" s="50"/>
    </row>
  </sheetData>
  <mergeCells count="1">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B79796030E0745AF0C5DD8AB7C9DB4" ma:contentTypeVersion="3" ma:contentTypeDescription="Create a new document." ma:contentTypeScope="" ma:versionID="9a3e1d7f288bcbf2a5030b15acffb71e">
  <xsd:schema xmlns:xsd="http://www.w3.org/2001/XMLSchema" xmlns:xs="http://www.w3.org/2001/XMLSchema" xmlns:p="http://schemas.microsoft.com/office/2006/metadata/properties" xmlns:ns2="faac5d55-1921-421f-aaab-07690666a227" targetNamespace="http://schemas.microsoft.com/office/2006/metadata/properties" ma:root="true" ma:fieldsID="1fc64e5b8d4eab27e6bd455c55b46aa4" ns2:_="">
    <xsd:import namespace="faac5d55-1921-421f-aaab-07690666a227"/>
    <xsd:element name="properties">
      <xsd:complexType>
        <xsd:sequence>
          <xsd:element name="documentManagement">
            <xsd:complexType>
              <xsd:all>
                <xsd:element ref="ns2:Original_x0020_Upload_x0020_Date" minOccurs="0"/>
                <xsd:element ref="ns2:Document_x0020_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c5d55-1921-421f-aaab-07690666a227" elementFormDefault="qualified">
    <xsd:import namespace="http://schemas.microsoft.com/office/2006/documentManagement/types"/>
    <xsd:import namespace="http://schemas.microsoft.com/office/infopath/2007/PartnerControls"/>
    <xsd:element name="Original_x0020_Upload_x0020_Date" ma:index="8" nillable="true" ma:displayName="Original Upload Date" ma:format="DateOnly" ma:internalName="Original_x0020_Upload_x0020_Date">
      <xsd:simpleType>
        <xsd:restriction base="dms:DateTime"/>
      </xsd:simpleType>
    </xsd:element>
    <xsd:element name="Document_x0020_Owner" ma:index="9" nillable="true" ma:displayName="Document Owner" ma:list="UserInfo" ma:SharePointGroup="0" ma:internalName="Document_x0020_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Owner xmlns="faac5d55-1921-421f-aaab-07690666a227">
      <UserInfo>
        <DisplayName>UK\stuart.boyle</DisplayName>
        <AccountId>253</AccountId>
        <AccountType/>
      </UserInfo>
    </Document_x0020_Owner>
    <Original_x0020_Upload_x0020_Date xmlns="faac5d55-1921-421f-aaab-07690666a227">2015-11-25T00:00:00+00:00</Original_x0020_Upload_x0020_Date>
  </documentManagement>
</p:properties>
</file>

<file path=customXml/itemProps1.xml><?xml version="1.0" encoding="utf-8"?>
<ds:datastoreItem xmlns:ds="http://schemas.openxmlformats.org/officeDocument/2006/customXml" ds:itemID="{C0DA3E8D-7B8A-42D4-8B36-9A669BA0647C}"/>
</file>

<file path=customXml/itemProps2.xml><?xml version="1.0" encoding="utf-8"?>
<ds:datastoreItem xmlns:ds="http://schemas.openxmlformats.org/officeDocument/2006/customXml" ds:itemID="{5638A92F-F295-4406-B731-C6464C8ECE99}"/>
</file>

<file path=customXml/itemProps3.xml><?xml version="1.0" encoding="utf-8"?>
<ds:datastoreItem xmlns:ds="http://schemas.openxmlformats.org/officeDocument/2006/customXml" ds:itemID="{0F5B0F9E-EFA2-46BE-B165-B6B9DA19CD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Index</vt:lpstr>
      <vt:lpstr>Residuals</vt:lpstr>
      <vt:lpstr>T1</vt:lpstr>
      <vt:lpstr>T2</vt:lpstr>
      <vt:lpstr>T3</vt:lpstr>
      <vt:lpstr>T4</vt:lpstr>
      <vt:lpstr>T5</vt:lpstr>
      <vt:lpstr>Fig 1</vt:lpstr>
      <vt:lpstr>T6</vt:lpstr>
      <vt:lpstr>T7</vt:lpstr>
      <vt:lpstr>T8</vt:lpstr>
      <vt:lpstr>T9</vt:lpstr>
      <vt:lpstr>T10</vt:lpstr>
      <vt:lpstr>T11</vt:lpstr>
      <vt:lpstr>T12 &amp; Fig 2</vt:lpstr>
      <vt:lpstr>T13</vt:lpstr>
      <vt:lpstr>T14 &amp; Fig 3</vt:lpstr>
      <vt:lpstr>T15 &amp; Fig 4</vt:lpstr>
      <vt:lpstr>T16</vt:lpstr>
      <vt:lpstr>T17</vt:lpstr>
      <vt:lpstr>T18</vt:lpstr>
      <vt:lpstr>T19</vt:lpstr>
      <vt:lpstr>T20</vt:lpstr>
      <vt:lpstr>T21</vt:lpstr>
      <vt:lpstr>T22</vt:lpstr>
      <vt:lpstr>T23</vt:lpstr>
      <vt:lpstr>T24</vt:lpstr>
      <vt:lpstr>T25</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Forecast 2016-17 Nov 2015 V1.1 - Tables</dc:title>
  <dc:creator>Stuart.Boyle@nationalgrid.com</dc:creator>
  <cp:lastModifiedBy>Stuart Boyle</cp:lastModifiedBy>
  <cp:lastPrinted>2015-07-13T12:39:42Z</cp:lastPrinted>
  <dcterms:created xsi:type="dcterms:W3CDTF">2014-06-30T09:21:39Z</dcterms:created>
  <dcterms:modified xsi:type="dcterms:W3CDTF">2015-11-25T13:17:45Z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0x0101000FB79796030E0745AF0C5DD8AB7C9DB4</vt:lpwstr>
  </property>
</Properties>
</file>