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1"/>
  <workbookPr/>
  <mc:AlternateContent xmlns:mc="http://schemas.openxmlformats.org/markup-compatibility/2006">
    <mc:Choice Requires="x15">
      <x15ac:absPath xmlns:x15ac="http://schemas.microsoft.com/office/spreadsheetml/2010/11/ac" url="https://oceanwinds-my.sharepoint.com/personal/giulia_licocci_oceanwinds_com/Documents/Desktop/CMP 418 updated December 2024/"/>
    </mc:Choice>
  </mc:AlternateContent>
  <xr:revisionPtr revIDLastSave="0" documentId="8_{94B64407-C1F9-47D3-8B43-ECCE5CE78717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C9" i="1"/>
  <c r="C7" i="1"/>
  <c r="C11" i="1" s="1"/>
  <c r="C5" i="1"/>
  <c r="C6" i="1" s="1"/>
  <c r="C10" i="1" s="1"/>
  <c r="G14" i="1" l="1"/>
  <c r="H14" i="1" l="1"/>
  <c r="I14" i="1" s="1"/>
  <c r="K14" i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G15" i="1"/>
  <c r="G16" i="1" l="1"/>
  <c r="H15" i="1"/>
  <c r="I15" i="1" s="1"/>
  <c r="H16" i="1" l="1"/>
  <c r="I16" i="1" s="1"/>
  <c r="G17" i="1"/>
  <c r="G18" i="1" l="1"/>
  <c r="H17" i="1"/>
  <c r="I17" i="1" s="1"/>
  <c r="G19" i="1" l="1"/>
  <c r="H18" i="1"/>
  <c r="I18" i="1" s="1"/>
  <c r="H19" i="1" l="1"/>
  <c r="I19" i="1" s="1"/>
  <c r="G20" i="1"/>
  <c r="G21" i="1" l="1"/>
  <c r="H20" i="1"/>
  <c r="I20" i="1" s="1"/>
  <c r="G22" i="1" l="1"/>
  <c r="H21" i="1"/>
  <c r="I21" i="1" s="1"/>
  <c r="G23" i="1" l="1"/>
  <c r="H22" i="1"/>
  <c r="I22" i="1" s="1"/>
  <c r="G24" i="1" l="1"/>
  <c r="H23" i="1"/>
  <c r="I23" i="1" s="1"/>
  <c r="G25" i="1" l="1"/>
  <c r="H24" i="1"/>
  <c r="I24" i="1" s="1"/>
  <c r="G26" i="1" l="1"/>
  <c r="H25" i="1"/>
  <c r="I25" i="1" s="1"/>
  <c r="G27" i="1" l="1"/>
  <c r="H26" i="1"/>
  <c r="I26" i="1" s="1"/>
  <c r="G28" i="1" l="1"/>
  <c r="H27" i="1"/>
  <c r="I27" i="1" s="1"/>
  <c r="G29" i="1" l="1"/>
  <c r="H28" i="1"/>
  <c r="I28" i="1" s="1"/>
  <c r="G30" i="1" l="1"/>
  <c r="H29" i="1"/>
  <c r="I29" i="1" s="1"/>
  <c r="G31" i="1" l="1"/>
  <c r="H30" i="1"/>
  <c r="I30" i="1" s="1"/>
  <c r="G32" i="1" l="1"/>
  <c r="H31" i="1"/>
  <c r="I31" i="1" s="1"/>
  <c r="G33" i="1" l="1"/>
  <c r="H32" i="1"/>
  <c r="I32" i="1" s="1"/>
  <c r="G34" i="1" l="1"/>
  <c r="H33" i="1"/>
  <c r="I33" i="1" s="1"/>
  <c r="G35" i="1" l="1"/>
  <c r="H34" i="1"/>
  <c r="I34" i="1" s="1"/>
  <c r="G36" i="1" l="1"/>
  <c r="H35" i="1"/>
  <c r="I35" i="1" s="1"/>
  <c r="G37" i="1" l="1"/>
  <c r="H36" i="1"/>
  <c r="I36" i="1" s="1"/>
  <c r="G38" i="1" l="1"/>
  <c r="H37" i="1"/>
  <c r="I37" i="1" s="1"/>
  <c r="G39" i="1" l="1"/>
  <c r="H39" i="1" s="1"/>
  <c r="I39" i="1" s="1"/>
  <c r="H38" i="1"/>
  <c r="I38" i="1" s="1"/>
</calcChain>
</file>

<file path=xl/sharedStrings.xml><?xml version="1.0" encoding="utf-8"?>
<sst xmlns="http://schemas.openxmlformats.org/spreadsheetml/2006/main" count="25" uniqueCount="20">
  <si>
    <t>Off. Wind deployed 2024</t>
  </si>
  <si>
    <t>MW</t>
  </si>
  <si>
    <t>2030 target</t>
  </si>
  <si>
    <t>2050 target</t>
  </si>
  <si>
    <t>2025-2030 gap</t>
  </si>
  <si>
    <t>2025-2030 rate</t>
  </si>
  <si>
    <t>MW pa</t>
  </si>
  <si>
    <t>2030-2050 rate</t>
  </si>
  <si>
    <t>TRS/FTV</t>
  </si>
  <si>
    <t>SVC cost</t>
  </si>
  <si>
    <t>£/MW</t>
  </si>
  <si>
    <t xml:space="preserve">𝑃𝑟𝑒 2030 𝑇𝑅𝑆 𝐼𝑚𝑝𝑎𝑐𝑡 </t>
  </si>
  <si>
    <t>£ pa</t>
  </si>
  <si>
    <t xml:space="preserve">𝑃𝑜𝑠𝑡 2030 𝑇𝑅𝑆 𝐼𝑚𝑝𝑎𝑐𝑡 </t>
  </si>
  <si>
    <t>Cum. OW (MW)</t>
  </si>
  <si>
    <t>Cum. SVC Cost (£)</t>
  </si>
  <si>
    <t>TRS Impact (£)</t>
  </si>
  <si>
    <t>Cum. New OW (MW)</t>
  </si>
  <si>
    <t>CfD levy reduction (£)</t>
  </si>
  <si>
    <t>Net Impact (£)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</si>
</sst>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/>
    <xf numFmtId="9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39"/>
  <sheetViews>
    <sheetView tabSelected="1" topLeftCell="B26" workbookViewId="0">
      <selection activeCell="K8" sqref="K8"/>
    </sheetView>
  </sheetViews>
  <sheetFormatPr defaultRowHeight="14.45"/>
  <cols>
    <col min="2" max="2" width="23.28515625" bestFit="1" customWidth="1"/>
    <col min="3" max="3" width="10.140625" bestFit="1" customWidth="1"/>
    <col min="7" max="7" width="14.85546875" bestFit="1" customWidth="1"/>
    <col min="8" max="8" width="16.7109375" bestFit="1" customWidth="1"/>
    <col min="9" max="9" width="13.5703125" bestFit="1" customWidth="1"/>
    <col min="10" max="10" width="5.28515625" customWidth="1"/>
    <col min="11" max="11" width="20" style="1" bestFit="1" customWidth="1"/>
    <col min="12" max="12" width="20.42578125" style="1" bestFit="1" customWidth="1"/>
    <col min="13" max="13" width="5" customWidth="1"/>
    <col min="14" max="14" width="13.7109375" bestFit="1" customWidth="1"/>
  </cols>
  <sheetData>
    <row r="2" spans="2:14">
      <c r="B2" t="s">
        <v>0</v>
      </c>
      <c r="C2" s="2">
        <v>15000</v>
      </c>
      <c r="D2" t="s">
        <v>1</v>
      </c>
    </row>
    <row r="3" spans="2:14">
      <c r="B3" t="s">
        <v>2</v>
      </c>
      <c r="C3" s="2">
        <v>43000</v>
      </c>
      <c r="D3" t="s">
        <v>1</v>
      </c>
      <c r="G3" s="3"/>
    </row>
    <row r="4" spans="2:14">
      <c r="B4" t="s">
        <v>3</v>
      </c>
      <c r="C4" s="2">
        <v>125000</v>
      </c>
      <c r="D4" t="s">
        <v>1</v>
      </c>
    </row>
    <row r="5" spans="2:14">
      <c r="B5" t="s">
        <v>4</v>
      </c>
      <c r="C5" s="2">
        <f>C3-C2</f>
        <v>28000</v>
      </c>
      <c r="D5" t="s">
        <v>1</v>
      </c>
    </row>
    <row r="6" spans="2:14">
      <c r="B6" t="s">
        <v>5</v>
      </c>
      <c r="C6" s="2">
        <f>C5/6</f>
        <v>4666.666666666667</v>
      </c>
      <c r="D6" t="s">
        <v>6</v>
      </c>
    </row>
    <row r="7" spans="2:14">
      <c r="B7" t="s">
        <v>7</v>
      </c>
      <c r="C7" s="2">
        <f>(C4-C3)/20</f>
        <v>4100</v>
      </c>
      <c r="D7" t="s">
        <v>6</v>
      </c>
    </row>
    <row r="8" spans="2:14">
      <c r="B8" t="s">
        <v>8</v>
      </c>
      <c r="C8" s="4">
        <v>0.04</v>
      </c>
    </row>
    <row r="9" spans="2:14">
      <c r="B9" t="s">
        <v>9</v>
      </c>
      <c r="C9" s="2">
        <f>17900000/300</f>
        <v>59666.666666666664</v>
      </c>
      <c r="D9" t="s">
        <v>10</v>
      </c>
    </row>
    <row r="10" spans="2:14">
      <c r="B10" t="s">
        <v>11</v>
      </c>
      <c r="C10" s="2">
        <f>C6*C8*C9</f>
        <v>11137777.777777778</v>
      </c>
      <c r="D10" t="s">
        <v>12</v>
      </c>
    </row>
    <row r="11" spans="2:14">
      <c r="B11" t="s">
        <v>13</v>
      </c>
      <c r="C11" s="2">
        <f>C7*C8*C9</f>
        <v>9785333.3333333321</v>
      </c>
      <c r="D11" t="s">
        <v>12</v>
      </c>
    </row>
    <row r="13" spans="2:14">
      <c r="G13" s="5" t="s">
        <v>14</v>
      </c>
      <c r="H13" s="5" t="s">
        <v>15</v>
      </c>
      <c r="I13" s="5" t="s">
        <v>16</v>
      </c>
      <c r="J13" s="5"/>
      <c r="K13" s="5" t="s">
        <v>17</v>
      </c>
      <c r="L13" s="5" t="s">
        <v>18</v>
      </c>
      <c r="N13" s="5" t="s">
        <v>19</v>
      </c>
    </row>
    <row r="14" spans="2:14">
      <c r="F14" s="5">
        <v>2025</v>
      </c>
      <c r="G14" s="2">
        <f>C2+C6</f>
        <v>19666.666666666668</v>
      </c>
      <c r="H14" s="2">
        <f>G14*$C$9</f>
        <v>1173444444.4444444</v>
      </c>
      <c r="I14" s="2">
        <f>H14*$C$8</f>
        <v>46937777.777777776</v>
      </c>
      <c r="J14" s="2"/>
      <c r="K14" s="2">
        <f>G14-C2</f>
        <v>4666.6666666666679</v>
      </c>
      <c r="L14" s="2">
        <f>-K14*$C$9*$C$8</f>
        <v>-11137777.77777778</v>
      </c>
      <c r="N14" s="2">
        <f>I14+L14</f>
        <v>35800000</v>
      </c>
    </row>
    <row r="15" spans="2:14">
      <c r="F15" s="5">
        <v>2026</v>
      </c>
      <c r="G15" s="2">
        <f>G14+$C$6</f>
        <v>24333.333333333336</v>
      </c>
      <c r="H15" s="2">
        <f t="shared" ref="H15:H39" si="0">G15*$C$9</f>
        <v>1451888888.8888891</v>
      </c>
      <c r="I15" s="2">
        <f t="shared" ref="I15:I39" si="1">H15*$C$8</f>
        <v>58075555.555555567</v>
      </c>
      <c r="J15" s="2"/>
      <c r="K15" s="2">
        <f>K14+$C$6</f>
        <v>9333.3333333333358</v>
      </c>
      <c r="L15" s="2">
        <f t="shared" ref="L15:L39" si="2">-K15*$C$9*$C$8</f>
        <v>-22275555.55555556</v>
      </c>
      <c r="N15" s="2">
        <f t="shared" ref="N15:N39" si="3">I15+L15</f>
        <v>35800000.000000007</v>
      </c>
    </row>
    <row r="16" spans="2:14">
      <c r="F16" s="5">
        <v>2027</v>
      </c>
      <c r="G16" s="2">
        <f t="shared" ref="G16:G19" si="4">G15+$C$6</f>
        <v>29000.000000000004</v>
      </c>
      <c r="H16" s="2">
        <f t="shared" si="0"/>
        <v>1730333333.3333335</v>
      </c>
      <c r="I16" s="2">
        <f t="shared" si="1"/>
        <v>69213333.333333343</v>
      </c>
      <c r="J16" s="2"/>
      <c r="K16" s="2">
        <f t="shared" ref="K16:K19" si="5">K15+$C$6</f>
        <v>14000.000000000004</v>
      </c>
      <c r="L16" s="2">
        <f t="shared" si="2"/>
        <v>-33413333.33333334</v>
      </c>
      <c r="N16" s="2">
        <f t="shared" si="3"/>
        <v>35800000</v>
      </c>
    </row>
    <row r="17" spans="6:14">
      <c r="F17" s="5">
        <v>2028</v>
      </c>
      <c r="G17" s="2">
        <f t="shared" si="4"/>
        <v>33666.666666666672</v>
      </c>
      <c r="H17" s="2">
        <f t="shared" si="0"/>
        <v>2008777777.7777779</v>
      </c>
      <c r="I17" s="2">
        <f t="shared" si="1"/>
        <v>80351111.111111119</v>
      </c>
      <c r="J17" s="2"/>
      <c r="K17" s="2">
        <f t="shared" si="5"/>
        <v>18666.666666666672</v>
      </c>
      <c r="L17" s="2">
        <f t="shared" si="2"/>
        <v>-44551111.111111119</v>
      </c>
      <c r="N17" s="2">
        <f t="shared" si="3"/>
        <v>35800000</v>
      </c>
    </row>
    <row r="18" spans="6:14">
      <c r="F18" s="5">
        <v>2029</v>
      </c>
      <c r="G18" s="2">
        <f t="shared" si="4"/>
        <v>38333.333333333336</v>
      </c>
      <c r="H18" s="2">
        <f t="shared" si="0"/>
        <v>2287222222.2222223</v>
      </c>
      <c r="I18" s="2">
        <f t="shared" si="1"/>
        <v>91488888.888888896</v>
      </c>
      <c r="J18" s="2"/>
      <c r="K18" s="2">
        <f t="shared" si="5"/>
        <v>23333.333333333339</v>
      </c>
      <c r="L18" s="2">
        <f t="shared" si="2"/>
        <v>-55688888.888888903</v>
      </c>
      <c r="N18" s="2">
        <f t="shared" si="3"/>
        <v>35799999.999999993</v>
      </c>
    </row>
    <row r="19" spans="6:14">
      <c r="F19" s="5">
        <v>2030</v>
      </c>
      <c r="G19" s="2">
        <f t="shared" si="4"/>
        <v>43000</v>
      </c>
      <c r="H19" s="2">
        <f t="shared" si="0"/>
        <v>2565666666.6666665</v>
      </c>
      <c r="I19" s="2">
        <f t="shared" si="1"/>
        <v>102626666.66666666</v>
      </c>
      <c r="J19" s="2"/>
      <c r="K19" s="2">
        <f t="shared" si="5"/>
        <v>28000.000000000007</v>
      </c>
      <c r="L19" s="2">
        <f t="shared" si="2"/>
        <v>-66826666.666666679</v>
      </c>
      <c r="N19" s="2">
        <f t="shared" si="3"/>
        <v>35799999.999999978</v>
      </c>
    </row>
    <row r="20" spans="6:14">
      <c r="F20" s="5">
        <v>2031</v>
      </c>
      <c r="G20" s="2">
        <f>G19+$C$7</f>
        <v>47100</v>
      </c>
      <c r="H20" s="2">
        <f t="shared" si="0"/>
        <v>2810300000</v>
      </c>
      <c r="I20" s="2">
        <f t="shared" si="1"/>
        <v>112412000</v>
      </c>
      <c r="J20" s="2"/>
      <c r="K20" s="2">
        <f>K19+$C$7</f>
        <v>32100.000000000007</v>
      </c>
      <c r="L20" s="2">
        <f t="shared" si="2"/>
        <v>-76612000.000000015</v>
      </c>
      <c r="N20" s="2">
        <f t="shared" si="3"/>
        <v>35799999.999999985</v>
      </c>
    </row>
    <row r="21" spans="6:14">
      <c r="F21" s="5">
        <v>2032</v>
      </c>
      <c r="G21" s="2">
        <f t="shared" ref="G21:G39" si="6">G20+$C$7</f>
        <v>51200</v>
      </c>
      <c r="H21" s="2">
        <f t="shared" si="0"/>
        <v>3054933333.333333</v>
      </c>
      <c r="I21" s="2">
        <f t="shared" si="1"/>
        <v>122197333.33333333</v>
      </c>
      <c r="J21" s="2"/>
      <c r="K21" s="2">
        <f t="shared" ref="K21:K39" si="7">K20+$C$7</f>
        <v>36200.000000000007</v>
      </c>
      <c r="L21" s="2">
        <f t="shared" si="2"/>
        <v>-86397333.333333343</v>
      </c>
      <c r="N21" s="2">
        <f t="shared" si="3"/>
        <v>35799999.999999985</v>
      </c>
    </row>
    <row r="22" spans="6:14">
      <c r="F22" s="5">
        <v>2033</v>
      </c>
      <c r="G22" s="2">
        <f t="shared" si="6"/>
        <v>55300</v>
      </c>
      <c r="H22" s="2">
        <f t="shared" si="0"/>
        <v>3299566666.6666665</v>
      </c>
      <c r="I22" s="2">
        <f t="shared" si="1"/>
        <v>131982666.66666666</v>
      </c>
      <c r="J22" s="2"/>
      <c r="K22" s="2">
        <f t="shared" si="7"/>
        <v>40300.000000000007</v>
      </c>
      <c r="L22" s="2">
        <f t="shared" si="2"/>
        <v>-96182666.666666687</v>
      </c>
      <c r="N22" s="2">
        <f t="shared" si="3"/>
        <v>35799999.99999997</v>
      </c>
    </row>
    <row r="23" spans="6:14">
      <c r="F23" s="5">
        <v>2034</v>
      </c>
      <c r="G23" s="2">
        <f t="shared" si="6"/>
        <v>59400</v>
      </c>
      <c r="H23" s="2">
        <f t="shared" si="0"/>
        <v>3544200000</v>
      </c>
      <c r="I23" s="2">
        <f t="shared" si="1"/>
        <v>141768000</v>
      </c>
      <c r="J23" s="2"/>
      <c r="K23" s="2">
        <f t="shared" si="7"/>
        <v>44400.000000000007</v>
      </c>
      <c r="L23" s="2">
        <f t="shared" si="2"/>
        <v>-105968000.00000001</v>
      </c>
      <c r="N23" s="2">
        <f t="shared" si="3"/>
        <v>35799999.999999985</v>
      </c>
    </row>
    <row r="24" spans="6:14">
      <c r="F24" s="5">
        <v>2035</v>
      </c>
      <c r="G24" s="2">
        <f t="shared" si="6"/>
        <v>63500</v>
      </c>
      <c r="H24" s="2">
        <f t="shared" si="0"/>
        <v>3788833333.333333</v>
      </c>
      <c r="I24" s="2">
        <f t="shared" si="1"/>
        <v>151553333.33333331</v>
      </c>
      <c r="J24" s="2"/>
      <c r="K24" s="2">
        <f t="shared" si="7"/>
        <v>48500.000000000007</v>
      </c>
      <c r="L24" s="2">
        <f t="shared" si="2"/>
        <v>-115753333.33333334</v>
      </c>
      <c r="N24" s="2">
        <f t="shared" si="3"/>
        <v>35799999.99999997</v>
      </c>
    </row>
    <row r="25" spans="6:14">
      <c r="F25" s="5">
        <v>2036</v>
      </c>
      <c r="G25" s="2">
        <f t="shared" si="6"/>
        <v>67600</v>
      </c>
      <c r="H25" s="2">
        <f t="shared" si="0"/>
        <v>4033466666.6666665</v>
      </c>
      <c r="I25" s="2">
        <f t="shared" si="1"/>
        <v>161338666.66666666</v>
      </c>
      <c r="J25" s="2"/>
      <c r="K25" s="2">
        <f t="shared" si="7"/>
        <v>52600.000000000007</v>
      </c>
      <c r="L25" s="2">
        <f t="shared" si="2"/>
        <v>-125538666.66666669</v>
      </c>
      <c r="N25" s="2">
        <f t="shared" si="3"/>
        <v>35799999.99999997</v>
      </c>
    </row>
    <row r="26" spans="6:14">
      <c r="F26" s="5">
        <v>2037</v>
      </c>
      <c r="G26" s="2">
        <f t="shared" si="6"/>
        <v>71700</v>
      </c>
      <c r="H26" s="2">
        <f t="shared" si="0"/>
        <v>4278100000</v>
      </c>
      <c r="I26" s="2">
        <f t="shared" si="1"/>
        <v>171124000</v>
      </c>
      <c r="J26" s="2"/>
      <c r="K26" s="2">
        <f t="shared" si="7"/>
        <v>56700.000000000007</v>
      </c>
      <c r="L26" s="2">
        <f t="shared" si="2"/>
        <v>-135324000.00000003</v>
      </c>
      <c r="N26" s="2">
        <f t="shared" si="3"/>
        <v>35799999.99999997</v>
      </c>
    </row>
    <row r="27" spans="6:14">
      <c r="F27" s="5">
        <v>2038</v>
      </c>
      <c r="G27" s="2">
        <f t="shared" si="6"/>
        <v>75800</v>
      </c>
      <c r="H27" s="2">
        <f t="shared" si="0"/>
        <v>4522733333.333333</v>
      </c>
      <c r="I27" s="2">
        <f t="shared" si="1"/>
        <v>180909333.33333331</v>
      </c>
      <c r="J27" s="2"/>
      <c r="K27" s="2">
        <f t="shared" si="7"/>
        <v>60800.000000000007</v>
      </c>
      <c r="L27" s="2">
        <f t="shared" si="2"/>
        <v>-145109333.33333334</v>
      </c>
      <c r="N27" s="2">
        <f t="shared" si="3"/>
        <v>35799999.99999997</v>
      </c>
    </row>
    <row r="28" spans="6:14">
      <c r="F28" s="5">
        <v>2039</v>
      </c>
      <c r="G28" s="2">
        <f t="shared" si="6"/>
        <v>79900</v>
      </c>
      <c r="H28" s="2">
        <f t="shared" si="0"/>
        <v>4767366666.666666</v>
      </c>
      <c r="I28" s="2">
        <f t="shared" si="1"/>
        <v>190694666.66666666</v>
      </c>
      <c r="J28" s="2"/>
      <c r="K28" s="2">
        <f t="shared" si="7"/>
        <v>64900.000000000007</v>
      </c>
      <c r="L28" s="2">
        <f t="shared" si="2"/>
        <v>-154894666.66666669</v>
      </c>
      <c r="N28" s="2">
        <f t="shared" si="3"/>
        <v>35799999.99999997</v>
      </c>
    </row>
    <row r="29" spans="6:14">
      <c r="F29" s="5">
        <v>2040</v>
      </c>
      <c r="G29" s="2">
        <f t="shared" si="6"/>
        <v>84000</v>
      </c>
      <c r="H29" s="2">
        <f t="shared" si="0"/>
        <v>5012000000</v>
      </c>
      <c r="I29" s="2">
        <f t="shared" si="1"/>
        <v>200480000</v>
      </c>
      <c r="J29" s="2"/>
      <c r="K29" s="2">
        <f t="shared" si="7"/>
        <v>69000</v>
      </c>
      <c r="L29" s="2">
        <f t="shared" si="2"/>
        <v>-164680000</v>
      </c>
      <c r="N29" s="2">
        <f t="shared" si="3"/>
        <v>35800000</v>
      </c>
    </row>
    <row r="30" spans="6:14">
      <c r="F30" s="5">
        <v>2041</v>
      </c>
      <c r="G30" s="2">
        <f t="shared" si="6"/>
        <v>88100</v>
      </c>
      <c r="H30" s="2">
        <f t="shared" si="0"/>
        <v>5256633333.333333</v>
      </c>
      <c r="I30" s="2">
        <f t="shared" si="1"/>
        <v>210265333.33333331</v>
      </c>
      <c r="J30" s="2"/>
      <c r="K30" s="2">
        <f t="shared" si="7"/>
        <v>73100</v>
      </c>
      <c r="L30" s="2">
        <f t="shared" si="2"/>
        <v>-174465333.33333331</v>
      </c>
      <c r="N30" s="2">
        <f t="shared" si="3"/>
        <v>35800000</v>
      </c>
    </row>
    <row r="31" spans="6:14">
      <c r="F31" s="5">
        <v>2042</v>
      </c>
      <c r="G31" s="2">
        <f t="shared" si="6"/>
        <v>92200</v>
      </c>
      <c r="H31" s="2">
        <f t="shared" si="0"/>
        <v>5501266666.666666</v>
      </c>
      <c r="I31" s="2">
        <f t="shared" si="1"/>
        <v>220050666.66666666</v>
      </c>
      <c r="J31" s="2"/>
      <c r="K31" s="2">
        <f t="shared" si="7"/>
        <v>77200</v>
      </c>
      <c r="L31" s="2">
        <f t="shared" si="2"/>
        <v>-184250666.66666666</v>
      </c>
      <c r="N31" s="2">
        <f t="shared" si="3"/>
        <v>35800000</v>
      </c>
    </row>
    <row r="32" spans="6:14">
      <c r="F32" s="5">
        <v>2043</v>
      </c>
      <c r="G32" s="2">
        <f t="shared" si="6"/>
        <v>96300</v>
      </c>
      <c r="H32" s="2">
        <f t="shared" si="0"/>
        <v>5745900000</v>
      </c>
      <c r="I32" s="2">
        <f t="shared" si="1"/>
        <v>229836000</v>
      </c>
      <c r="J32" s="2"/>
      <c r="K32" s="2">
        <f t="shared" si="7"/>
        <v>81300</v>
      </c>
      <c r="L32" s="2">
        <f t="shared" si="2"/>
        <v>-194036000</v>
      </c>
      <c r="N32" s="2">
        <f t="shared" si="3"/>
        <v>35800000</v>
      </c>
    </row>
    <row r="33" spans="6:14">
      <c r="F33" s="5">
        <v>2044</v>
      </c>
      <c r="G33" s="2">
        <f t="shared" si="6"/>
        <v>100400</v>
      </c>
      <c r="H33" s="2">
        <f t="shared" si="0"/>
        <v>5990533333.333333</v>
      </c>
      <c r="I33" s="2">
        <f t="shared" si="1"/>
        <v>239621333.33333331</v>
      </c>
      <c r="J33" s="2"/>
      <c r="K33" s="2">
        <f t="shared" si="7"/>
        <v>85400</v>
      </c>
      <c r="L33" s="2">
        <f t="shared" si="2"/>
        <v>-203821333.33333331</v>
      </c>
      <c r="N33" s="2">
        <f t="shared" si="3"/>
        <v>35800000</v>
      </c>
    </row>
    <row r="34" spans="6:14">
      <c r="F34" s="5">
        <v>2045</v>
      </c>
      <c r="G34" s="2">
        <f t="shared" si="6"/>
        <v>104500</v>
      </c>
      <c r="H34" s="2">
        <f t="shared" si="0"/>
        <v>6235166666.666666</v>
      </c>
      <c r="I34" s="2">
        <f t="shared" si="1"/>
        <v>249406666.66666666</v>
      </c>
      <c r="J34" s="2"/>
      <c r="K34" s="2">
        <f t="shared" si="7"/>
        <v>89500</v>
      </c>
      <c r="L34" s="2">
        <f t="shared" si="2"/>
        <v>-213606666.66666666</v>
      </c>
      <c r="N34" s="2">
        <f t="shared" si="3"/>
        <v>35800000</v>
      </c>
    </row>
    <row r="35" spans="6:14">
      <c r="F35" s="5">
        <v>2046</v>
      </c>
      <c r="G35" s="2">
        <f t="shared" si="6"/>
        <v>108600</v>
      </c>
      <c r="H35" s="2">
        <f t="shared" si="0"/>
        <v>6479800000</v>
      </c>
      <c r="I35" s="2">
        <f t="shared" si="1"/>
        <v>259192000</v>
      </c>
      <c r="J35" s="2"/>
      <c r="K35" s="2">
        <f t="shared" si="7"/>
        <v>93600</v>
      </c>
      <c r="L35" s="2">
        <f t="shared" si="2"/>
        <v>-223392000</v>
      </c>
      <c r="N35" s="2">
        <f t="shared" si="3"/>
        <v>35800000</v>
      </c>
    </row>
    <row r="36" spans="6:14">
      <c r="F36" s="5">
        <v>2047</v>
      </c>
      <c r="G36" s="2">
        <f t="shared" si="6"/>
        <v>112700</v>
      </c>
      <c r="H36" s="2">
        <f t="shared" si="0"/>
        <v>6724433333.333333</v>
      </c>
      <c r="I36" s="2">
        <f t="shared" si="1"/>
        <v>268977333.33333331</v>
      </c>
      <c r="J36" s="2"/>
      <c r="K36" s="2">
        <f t="shared" si="7"/>
        <v>97700</v>
      </c>
      <c r="L36" s="2">
        <f t="shared" si="2"/>
        <v>-233177333.33333331</v>
      </c>
      <c r="N36" s="2">
        <f t="shared" si="3"/>
        <v>35800000</v>
      </c>
    </row>
    <row r="37" spans="6:14">
      <c r="F37" s="5">
        <v>2048</v>
      </c>
      <c r="G37" s="2">
        <f t="shared" si="6"/>
        <v>116800</v>
      </c>
      <c r="H37" s="2">
        <f t="shared" si="0"/>
        <v>6969066666.666666</v>
      </c>
      <c r="I37" s="2">
        <f t="shared" si="1"/>
        <v>278762666.66666663</v>
      </c>
      <c r="J37" s="2"/>
      <c r="K37" s="2">
        <f t="shared" si="7"/>
        <v>101800</v>
      </c>
      <c r="L37" s="2">
        <f t="shared" si="2"/>
        <v>-242962666.66666666</v>
      </c>
      <c r="N37" s="2">
        <f t="shared" si="3"/>
        <v>35799999.99999997</v>
      </c>
    </row>
    <row r="38" spans="6:14">
      <c r="F38" s="5">
        <v>2049</v>
      </c>
      <c r="G38" s="2">
        <f t="shared" si="6"/>
        <v>120900</v>
      </c>
      <c r="H38" s="2">
        <f t="shared" si="0"/>
        <v>7213700000</v>
      </c>
      <c r="I38" s="2">
        <f t="shared" si="1"/>
        <v>288548000</v>
      </c>
      <c r="J38" s="2"/>
      <c r="K38" s="2">
        <f t="shared" si="7"/>
        <v>105900</v>
      </c>
      <c r="L38" s="2">
        <f t="shared" si="2"/>
        <v>-252748000</v>
      </c>
      <c r="N38" s="2">
        <f t="shared" si="3"/>
        <v>35800000</v>
      </c>
    </row>
    <row r="39" spans="6:14">
      <c r="F39" s="5">
        <v>2050</v>
      </c>
      <c r="G39" s="2">
        <f t="shared" si="6"/>
        <v>125000</v>
      </c>
      <c r="H39" s="2">
        <f t="shared" si="0"/>
        <v>7458333333.333333</v>
      </c>
      <c r="I39" s="2">
        <f t="shared" si="1"/>
        <v>298333333.33333331</v>
      </c>
      <c r="J39" s="2"/>
      <c r="K39" s="2">
        <f t="shared" si="7"/>
        <v>110000</v>
      </c>
      <c r="L39" s="2">
        <f t="shared" si="2"/>
        <v>-262533333.33333331</v>
      </c>
      <c r="N39" s="2">
        <f t="shared" si="3"/>
        <v>35800000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E8B788-9AF3-4E44-9323-CAB93A25C6FA}"/>
</file>

<file path=customXml/itemProps2.xml><?xml version="1.0" encoding="utf-8"?>
<ds:datastoreItem xmlns:ds="http://schemas.openxmlformats.org/officeDocument/2006/customXml" ds:itemID="{27B41F9B-803D-480A-83A8-D85651AF789F}"/>
</file>

<file path=customXml/itemProps3.xml><?xml version="1.0" encoding="utf-8"?>
<ds:datastoreItem xmlns:ds="http://schemas.openxmlformats.org/officeDocument/2006/customXml" ds:itemID="{2CF65E9F-064B-44E2-9AD7-7E08887AFD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Lescal</dc:creator>
  <cp:keywords/>
  <dc:description/>
  <cp:lastModifiedBy>Andrew Hemus (NESO)</cp:lastModifiedBy>
  <cp:revision/>
  <dcterms:created xsi:type="dcterms:W3CDTF">2015-06-05T18:17:20Z</dcterms:created>
  <dcterms:modified xsi:type="dcterms:W3CDTF">2025-01-29T14:28:13Z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