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Markets-Code-Change-Delivery/Commercial Codes Library/Commercial Codes Files/General/Commercial Codes Team Files/CUSC Mods/CMP444 - TNUoS cap&amp;floor/Analysis/"/>
    </mc:Choice>
  </mc:AlternateContent>
  <xr:revisionPtr revIDLastSave="223" documentId="8_{CD3CCC8D-7FA0-4780-92D6-19A6E7F545BF}" xr6:coauthVersionLast="47" xr6:coauthVersionMax="47" xr10:uidLastSave="{86F5B5CE-84C3-4608-B8A2-9988ECB5B63C}"/>
  <bookViews>
    <workbookView xWindow="-120" yWindow="-120" windowWidth="38640" windowHeight="21240" xr2:uid="{C4B54A81-FBA3-4831-AEDE-980C94A9FAA3}"/>
  </bookViews>
  <sheets>
    <sheet name="Notes" sheetId="3" r:id="rId1"/>
    <sheet name="Tariff_Input" sheetId="5" r:id="rId2"/>
    <sheet name="Derivation" sheetId="1" r:id="rId3"/>
    <sheet name="2xSD" sheetId="2" r:id="rId4"/>
    <sheet name="Example Tariff Output" sheetId="4" r:id="rId5"/>
    <sheet name="WG1 v WG2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6" l="1"/>
  <c r="H7" i="6"/>
  <c r="G8" i="6"/>
  <c r="H8" i="6"/>
  <c r="H6" i="6"/>
  <c r="G6" i="6"/>
  <c r="I6" i="6" s="1"/>
  <c r="H4" i="6"/>
  <c r="H5" i="6"/>
  <c r="I5" i="6" s="1"/>
  <c r="H3" i="6"/>
  <c r="G5" i="6"/>
  <c r="G4" i="6"/>
  <c r="G3" i="6"/>
  <c r="I3" i="6" s="1"/>
  <c r="I7" i="6" l="1"/>
  <c r="I8" i="6"/>
  <c r="I4" i="6"/>
  <c r="L100" i="2" l="1"/>
  <c r="K100" i="2"/>
  <c r="J100" i="2"/>
  <c r="I100" i="2"/>
  <c r="H100" i="2"/>
  <c r="G100" i="2"/>
  <c r="F100" i="2"/>
  <c r="E100" i="2"/>
  <c r="D100" i="2"/>
  <c r="L99" i="2"/>
  <c r="K99" i="2"/>
  <c r="J99" i="2"/>
  <c r="I99" i="2"/>
  <c r="H99" i="2"/>
  <c r="G99" i="2"/>
  <c r="F99" i="2"/>
  <c r="E99" i="2"/>
  <c r="D99" i="2"/>
  <c r="L98" i="2"/>
  <c r="K98" i="2"/>
  <c r="J98" i="2"/>
  <c r="I98" i="2"/>
  <c r="H98" i="2"/>
  <c r="G98" i="2"/>
  <c r="F98" i="2"/>
  <c r="E98" i="2"/>
  <c r="D98" i="2"/>
  <c r="L97" i="2"/>
  <c r="K97" i="2"/>
  <c r="J97" i="2"/>
  <c r="I97" i="2"/>
  <c r="H97" i="2"/>
  <c r="G97" i="2"/>
  <c r="F97" i="2"/>
  <c r="E97" i="2"/>
  <c r="D97" i="2"/>
  <c r="L96" i="2"/>
  <c r="K96" i="2"/>
  <c r="J96" i="2"/>
  <c r="I96" i="2"/>
  <c r="H96" i="2"/>
  <c r="G96" i="2"/>
  <c r="F96" i="2"/>
  <c r="E96" i="2"/>
  <c r="D96" i="2"/>
  <c r="L95" i="2"/>
  <c r="K95" i="2"/>
  <c r="J95" i="2"/>
  <c r="I95" i="2"/>
  <c r="H95" i="2"/>
  <c r="G95" i="2"/>
  <c r="F95" i="2"/>
  <c r="E95" i="2"/>
  <c r="D95" i="2"/>
  <c r="L94" i="2"/>
  <c r="K94" i="2"/>
  <c r="J94" i="2"/>
  <c r="I94" i="2"/>
  <c r="H94" i="2"/>
  <c r="G94" i="2"/>
  <c r="F94" i="2"/>
  <c r="E94" i="2"/>
  <c r="D94" i="2"/>
  <c r="L93" i="2"/>
  <c r="K93" i="2"/>
  <c r="J93" i="2"/>
  <c r="I93" i="2"/>
  <c r="H93" i="2"/>
  <c r="G93" i="2"/>
  <c r="F93" i="2"/>
  <c r="E93" i="2"/>
  <c r="D93" i="2"/>
  <c r="L92" i="2"/>
  <c r="K92" i="2"/>
  <c r="J92" i="2"/>
  <c r="I92" i="2"/>
  <c r="H92" i="2"/>
  <c r="G92" i="2"/>
  <c r="F92" i="2"/>
  <c r="E92" i="2"/>
  <c r="D92" i="2"/>
  <c r="L91" i="2"/>
  <c r="K91" i="2"/>
  <c r="J91" i="2"/>
  <c r="I91" i="2"/>
  <c r="H91" i="2"/>
  <c r="G91" i="2"/>
  <c r="F91" i="2"/>
  <c r="E91" i="2"/>
  <c r="D91" i="2"/>
  <c r="L90" i="2"/>
  <c r="K90" i="2"/>
  <c r="J90" i="2"/>
  <c r="I90" i="2"/>
  <c r="H90" i="2"/>
  <c r="G90" i="2"/>
  <c r="F90" i="2"/>
  <c r="E90" i="2"/>
  <c r="D90" i="2"/>
  <c r="L89" i="2"/>
  <c r="K89" i="2"/>
  <c r="J89" i="2"/>
  <c r="I89" i="2"/>
  <c r="H89" i="2"/>
  <c r="G89" i="2"/>
  <c r="F89" i="2"/>
  <c r="E89" i="2"/>
  <c r="D89" i="2"/>
  <c r="L88" i="2"/>
  <c r="K88" i="2"/>
  <c r="J88" i="2"/>
  <c r="I88" i="2"/>
  <c r="H88" i="2"/>
  <c r="G88" i="2"/>
  <c r="F88" i="2"/>
  <c r="E88" i="2"/>
  <c r="D88" i="2"/>
  <c r="L87" i="2"/>
  <c r="K87" i="2"/>
  <c r="J87" i="2"/>
  <c r="I87" i="2"/>
  <c r="H87" i="2"/>
  <c r="G87" i="2"/>
  <c r="F87" i="2"/>
  <c r="E87" i="2"/>
  <c r="D87" i="2"/>
  <c r="L86" i="2"/>
  <c r="K86" i="2"/>
  <c r="J86" i="2"/>
  <c r="I86" i="2"/>
  <c r="H86" i="2"/>
  <c r="G86" i="2"/>
  <c r="F86" i="2"/>
  <c r="E86" i="2"/>
  <c r="D86" i="2"/>
  <c r="L85" i="2"/>
  <c r="K85" i="2"/>
  <c r="J85" i="2"/>
  <c r="I85" i="2"/>
  <c r="H85" i="2"/>
  <c r="G85" i="2"/>
  <c r="F85" i="2"/>
  <c r="E85" i="2"/>
  <c r="D85" i="2"/>
  <c r="L84" i="2"/>
  <c r="K84" i="2"/>
  <c r="J84" i="2"/>
  <c r="I84" i="2"/>
  <c r="H84" i="2"/>
  <c r="G84" i="2"/>
  <c r="F84" i="2"/>
  <c r="E84" i="2"/>
  <c r="D84" i="2"/>
  <c r="L83" i="2"/>
  <c r="K83" i="2"/>
  <c r="J83" i="2"/>
  <c r="I83" i="2"/>
  <c r="H83" i="2"/>
  <c r="G83" i="2"/>
  <c r="F83" i="2"/>
  <c r="E83" i="2"/>
  <c r="D83" i="2"/>
  <c r="L82" i="2"/>
  <c r="K82" i="2"/>
  <c r="J82" i="2"/>
  <c r="I82" i="2"/>
  <c r="H82" i="2"/>
  <c r="G82" i="2"/>
  <c r="F82" i="2"/>
  <c r="E82" i="2"/>
  <c r="D82" i="2"/>
  <c r="L81" i="2"/>
  <c r="K81" i="2"/>
  <c r="J81" i="2"/>
  <c r="I81" i="2"/>
  <c r="H81" i="2"/>
  <c r="G81" i="2"/>
  <c r="F81" i="2"/>
  <c r="E81" i="2"/>
  <c r="D81" i="2"/>
  <c r="L80" i="2"/>
  <c r="K80" i="2"/>
  <c r="J80" i="2"/>
  <c r="I80" i="2"/>
  <c r="H80" i="2"/>
  <c r="G80" i="2"/>
  <c r="F80" i="2"/>
  <c r="E80" i="2"/>
  <c r="D80" i="2"/>
  <c r="L79" i="2"/>
  <c r="K79" i="2"/>
  <c r="J79" i="2"/>
  <c r="I79" i="2"/>
  <c r="H79" i="2"/>
  <c r="G79" i="2"/>
  <c r="F79" i="2"/>
  <c r="E79" i="2"/>
  <c r="D79" i="2"/>
  <c r="L78" i="2"/>
  <c r="K78" i="2"/>
  <c r="J78" i="2"/>
  <c r="I78" i="2"/>
  <c r="H78" i="2"/>
  <c r="G78" i="2"/>
  <c r="F78" i="2"/>
  <c r="E78" i="2"/>
  <c r="D78" i="2"/>
  <c r="L77" i="2"/>
  <c r="K77" i="2"/>
  <c r="J77" i="2"/>
  <c r="I77" i="2"/>
  <c r="H77" i="2"/>
  <c r="G77" i="2"/>
  <c r="F77" i="2"/>
  <c r="E77" i="2"/>
  <c r="D77" i="2"/>
  <c r="L76" i="2"/>
  <c r="K76" i="2"/>
  <c r="J76" i="2"/>
  <c r="I76" i="2"/>
  <c r="H76" i="2"/>
  <c r="G76" i="2"/>
  <c r="F76" i="2"/>
  <c r="E76" i="2"/>
  <c r="D76" i="2"/>
  <c r="L75" i="2"/>
  <c r="K75" i="2"/>
  <c r="J75" i="2"/>
  <c r="I75" i="2"/>
  <c r="H75" i="2"/>
  <c r="G75" i="2"/>
  <c r="F75" i="2"/>
  <c r="E75" i="2"/>
  <c r="D75" i="2"/>
  <c r="L74" i="2"/>
  <c r="K74" i="2"/>
  <c r="J74" i="2"/>
  <c r="I74" i="2"/>
  <c r="H74" i="2"/>
  <c r="G74" i="2"/>
  <c r="F74" i="2"/>
  <c r="E74" i="2"/>
  <c r="D74" i="2"/>
  <c r="L67" i="2"/>
  <c r="K67" i="2"/>
  <c r="J67" i="2"/>
  <c r="I67" i="2"/>
  <c r="H67" i="2"/>
  <c r="G67" i="2"/>
  <c r="F67" i="2"/>
  <c r="E67" i="2"/>
  <c r="D67" i="2"/>
  <c r="L66" i="2"/>
  <c r="K66" i="2"/>
  <c r="J66" i="2"/>
  <c r="I66" i="2"/>
  <c r="H66" i="2"/>
  <c r="G66" i="2"/>
  <c r="F66" i="2"/>
  <c r="E66" i="2"/>
  <c r="D66" i="2"/>
  <c r="L65" i="2"/>
  <c r="K65" i="2"/>
  <c r="J65" i="2"/>
  <c r="I65" i="2"/>
  <c r="H65" i="2"/>
  <c r="G65" i="2"/>
  <c r="F65" i="2"/>
  <c r="E65" i="2"/>
  <c r="D65" i="2"/>
  <c r="L64" i="2"/>
  <c r="K64" i="2"/>
  <c r="J64" i="2"/>
  <c r="I64" i="2"/>
  <c r="H64" i="2"/>
  <c r="G64" i="2"/>
  <c r="F64" i="2"/>
  <c r="E64" i="2"/>
  <c r="D64" i="2"/>
  <c r="L63" i="2"/>
  <c r="K63" i="2"/>
  <c r="J63" i="2"/>
  <c r="I63" i="2"/>
  <c r="H63" i="2"/>
  <c r="G63" i="2"/>
  <c r="F63" i="2"/>
  <c r="E63" i="2"/>
  <c r="D63" i="2"/>
  <c r="L62" i="2"/>
  <c r="K62" i="2"/>
  <c r="J62" i="2"/>
  <c r="I62" i="2"/>
  <c r="H62" i="2"/>
  <c r="G62" i="2"/>
  <c r="F62" i="2"/>
  <c r="E62" i="2"/>
  <c r="D62" i="2"/>
  <c r="L61" i="2"/>
  <c r="K61" i="2"/>
  <c r="J61" i="2"/>
  <c r="I61" i="2"/>
  <c r="H61" i="2"/>
  <c r="G61" i="2"/>
  <c r="F61" i="2"/>
  <c r="E61" i="2"/>
  <c r="D61" i="2"/>
  <c r="L60" i="2"/>
  <c r="K60" i="2"/>
  <c r="J60" i="2"/>
  <c r="I60" i="2"/>
  <c r="H60" i="2"/>
  <c r="G60" i="2"/>
  <c r="F60" i="2"/>
  <c r="E60" i="2"/>
  <c r="D60" i="2"/>
  <c r="L59" i="2"/>
  <c r="K59" i="2"/>
  <c r="J59" i="2"/>
  <c r="I59" i="2"/>
  <c r="H59" i="2"/>
  <c r="G59" i="2"/>
  <c r="F59" i="2"/>
  <c r="E59" i="2"/>
  <c r="D59" i="2"/>
  <c r="L58" i="2"/>
  <c r="K58" i="2"/>
  <c r="J58" i="2"/>
  <c r="I58" i="2"/>
  <c r="H58" i="2"/>
  <c r="G58" i="2"/>
  <c r="F58" i="2"/>
  <c r="E58" i="2"/>
  <c r="D58" i="2"/>
  <c r="L57" i="2"/>
  <c r="K57" i="2"/>
  <c r="J57" i="2"/>
  <c r="I57" i="2"/>
  <c r="H57" i="2"/>
  <c r="G57" i="2"/>
  <c r="F57" i="2"/>
  <c r="E57" i="2"/>
  <c r="D57" i="2"/>
  <c r="L56" i="2"/>
  <c r="K56" i="2"/>
  <c r="J56" i="2"/>
  <c r="I56" i="2"/>
  <c r="H56" i="2"/>
  <c r="G56" i="2"/>
  <c r="F56" i="2"/>
  <c r="E56" i="2"/>
  <c r="D56" i="2"/>
  <c r="L55" i="2"/>
  <c r="K55" i="2"/>
  <c r="J55" i="2"/>
  <c r="I55" i="2"/>
  <c r="H55" i="2"/>
  <c r="G55" i="2"/>
  <c r="F55" i="2"/>
  <c r="E55" i="2"/>
  <c r="D55" i="2"/>
  <c r="L54" i="2"/>
  <c r="K54" i="2"/>
  <c r="J54" i="2"/>
  <c r="I54" i="2"/>
  <c r="H54" i="2"/>
  <c r="G54" i="2"/>
  <c r="F54" i="2"/>
  <c r="E54" i="2"/>
  <c r="D54" i="2"/>
  <c r="L53" i="2"/>
  <c r="K53" i="2"/>
  <c r="J53" i="2"/>
  <c r="I53" i="2"/>
  <c r="H53" i="2"/>
  <c r="G53" i="2"/>
  <c r="F53" i="2"/>
  <c r="E53" i="2"/>
  <c r="D53" i="2"/>
  <c r="L52" i="2"/>
  <c r="K52" i="2"/>
  <c r="J52" i="2"/>
  <c r="I52" i="2"/>
  <c r="H52" i="2"/>
  <c r="G52" i="2"/>
  <c r="F52" i="2"/>
  <c r="E52" i="2"/>
  <c r="D52" i="2"/>
  <c r="L51" i="2"/>
  <c r="K51" i="2"/>
  <c r="J51" i="2"/>
  <c r="I51" i="2"/>
  <c r="H51" i="2"/>
  <c r="G51" i="2"/>
  <c r="F51" i="2"/>
  <c r="E51" i="2"/>
  <c r="D51" i="2"/>
  <c r="L50" i="2"/>
  <c r="K50" i="2"/>
  <c r="J50" i="2"/>
  <c r="I50" i="2"/>
  <c r="H50" i="2"/>
  <c r="G50" i="2"/>
  <c r="F50" i="2"/>
  <c r="E50" i="2"/>
  <c r="D50" i="2"/>
  <c r="L49" i="2"/>
  <c r="K49" i="2"/>
  <c r="J49" i="2"/>
  <c r="I49" i="2"/>
  <c r="H49" i="2"/>
  <c r="G49" i="2"/>
  <c r="F49" i="2"/>
  <c r="E49" i="2"/>
  <c r="D49" i="2"/>
  <c r="L48" i="2"/>
  <c r="K48" i="2"/>
  <c r="J48" i="2"/>
  <c r="I48" i="2"/>
  <c r="H48" i="2"/>
  <c r="G48" i="2"/>
  <c r="F48" i="2"/>
  <c r="E48" i="2"/>
  <c r="D48" i="2"/>
  <c r="L47" i="2"/>
  <c r="K47" i="2"/>
  <c r="J47" i="2"/>
  <c r="I47" i="2"/>
  <c r="H47" i="2"/>
  <c r="G47" i="2"/>
  <c r="F47" i="2"/>
  <c r="E47" i="2"/>
  <c r="D47" i="2"/>
  <c r="L46" i="2"/>
  <c r="K46" i="2"/>
  <c r="J46" i="2"/>
  <c r="I46" i="2"/>
  <c r="H46" i="2"/>
  <c r="G46" i="2"/>
  <c r="F46" i="2"/>
  <c r="E46" i="2"/>
  <c r="D46" i="2"/>
  <c r="L45" i="2"/>
  <c r="K45" i="2"/>
  <c r="J45" i="2"/>
  <c r="I45" i="2"/>
  <c r="H45" i="2"/>
  <c r="G45" i="2"/>
  <c r="F45" i="2"/>
  <c r="E45" i="2"/>
  <c r="D45" i="2"/>
  <c r="L44" i="2"/>
  <c r="K44" i="2"/>
  <c r="J44" i="2"/>
  <c r="I44" i="2"/>
  <c r="H44" i="2"/>
  <c r="G44" i="2"/>
  <c r="F44" i="2"/>
  <c r="E44" i="2"/>
  <c r="D44" i="2"/>
  <c r="L43" i="2"/>
  <c r="K43" i="2"/>
  <c r="J43" i="2"/>
  <c r="I43" i="2"/>
  <c r="H43" i="2"/>
  <c r="G43" i="2"/>
  <c r="F43" i="2"/>
  <c r="E43" i="2"/>
  <c r="D43" i="2"/>
  <c r="L42" i="2"/>
  <c r="K42" i="2"/>
  <c r="J42" i="2"/>
  <c r="I42" i="2"/>
  <c r="H42" i="2"/>
  <c r="G42" i="2"/>
  <c r="F42" i="2"/>
  <c r="E42" i="2"/>
  <c r="D42" i="2"/>
  <c r="L41" i="2"/>
  <c r="K41" i="2"/>
  <c r="J41" i="2"/>
  <c r="I41" i="2"/>
  <c r="H41" i="2"/>
  <c r="G41" i="2"/>
  <c r="F41" i="2"/>
  <c r="E41" i="2"/>
  <c r="D41" i="2"/>
  <c r="L34" i="2"/>
  <c r="K34" i="2"/>
  <c r="J34" i="2"/>
  <c r="I34" i="2"/>
  <c r="H34" i="2"/>
  <c r="G34" i="2"/>
  <c r="F34" i="2"/>
  <c r="E34" i="2"/>
  <c r="D34" i="2"/>
  <c r="L33" i="2"/>
  <c r="K33" i="2"/>
  <c r="J33" i="2"/>
  <c r="I33" i="2"/>
  <c r="H33" i="2"/>
  <c r="G33" i="2"/>
  <c r="F33" i="2"/>
  <c r="E33" i="2"/>
  <c r="D33" i="2"/>
  <c r="L32" i="2"/>
  <c r="K32" i="2"/>
  <c r="J32" i="2"/>
  <c r="I32" i="2"/>
  <c r="H32" i="2"/>
  <c r="G32" i="2"/>
  <c r="F32" i="2"/>
  <c r="E32" i="2"/>
  <c r="D32" i="2"/>
  <c r="L31" i="2"/>
  <c r="K31" i="2"/>
  <c r="J31" i="2"/>
  <c r="I31" i="2"/>
  <c r="H31" i="2"/>
  <c r="G31" i="2"/>
  <c r="F31" i="2"/>
  <c r="E31" i="2"/>
  <c r="D31" i="2"/>
  <c r="L30" i="2"/>
  <c r="K30" i="2"/>
  <c r="J30" i="2"/>
  <c r="I30" i="2"/>
  <c r="H30" i="2"/>
  <c r="G30" i="2"/>
  <c r="F30" i="2"/>
  <c r="E30" i="2"/>
  <c r="D30" i="2"/>
  <c r="L29" i="2"/>
  <c r="K29" i="2"/>
  <c r="J29" i="2"/>
  <c r="I29" i="2"/>
  <c r="H29" i="2"/>
  <c r="G29" i="2"/>
  <c r="F29" i="2"/>
  <c r="E29" i="2"/>
  <c r="D29" i="2"/>
  <c r="L28" i="2"/>
  <c r="K28" i="2"/>
  <c r="J28" i="2"/>
  <c r="I28" i="2"/>
  <c r="H28" i="2"/>
  <c r="G28" i="2"/>
  <c r="F28" i="2"/>
  <c r="E28" i="2"/>
  <c r="D28" i="2"/>
  <c r="L27" i="2"/>
  <c r="K27" i="2"/>
  <c r="J27" i="2"/>
  <c r="I27" i="2"/>
  <c r="H27" i="2"/>
  <c r="G27" i="2"/>
  <c r="F27" i="2"/>
  <c r="E27" i="2"/>
  <c r="D27" i="2"/>
  <c r="L26" i="2"/>
  <c r="K26" i="2"/>
  <c r="J26" i="2"/>
  <c r="I26" i="2"/>
  <c r="H26" i="2"/>
  <c r="G26" i="2"/>
  <c r="F26" i="2"/>
  <c r="E26" i="2"/>
  <c r="D26" i="2"/>
  <c r="L25" i="2"/>
  <c r="K25" i="2"/>
  <c r="J25" i="2"/>
  <c r="I25" i="2"/>
  <c r="H25" i="2"/>
  <c r="G25" i="2"/>
  <c r="F25" i="2"/>
  <c r="E25" i="2"/>
  <c r="D25" i="2"/>
  <c r="L24" i="2"/>
  <c r="K24" i="2"/>
  <c r="J24" i="2"/>
  <c r="I24" i="2"/>
  <c r="H24" i="2"/>
  <c r="G24" i="2"/>
  <c r="F24" i="2"/>
  <c r="E24" i="2"/>
  <c r="D24" i="2"/>
  <c r="L23" i="2"/>
  <c r="K23" i="2"/>
  <c r="J23" i="2"/>
  <c r="I23" i="2"/>
  <c r="H23" i="2"/>
  <c r="G23" i="2"/>
  <c r="F23" i="2"/>
  <c r="E23" i="2"/>
  <c r="D23" i="2"/>
  <c r="L22" i="2"/>
  <c r="K22" i="2"/>
  <c r="J22" i="2"/>
  <c r="I22" i="2"/>
  <c r="H22" i="2"/>
  <c r="G22" i="2"/>
  <c r="F22" i="2"/>
  <c r="E22" i="2"/>
  <c r="D22" i="2"/>
  <c r="L21" i="2"/>
  <c r="K21" i="2"/>
  <c r="J21" i="2"/>
  <c r="I21" i="2"/>
  <c r="H21" i="2"/>
  <c r="G21" i="2"/>
  <c r="F21" i="2"/>
  <c r="E21" i="2"/>
  <c r="D21" i="2"/>
  <c r="L20" i="2"/>
  <c r="K20" i="2"/>
  <c r="J20" i="2"/>
  <c r="I20" i="2"/>
  <c r="H20" i="2"/>
  <c r="G20" i="2"/>
  <c r="F20" i="2"/>
  <c r="E20" i="2"/>
  <c r="D20" i="2"/>
  <c r="L19" i="2"/>
  <c r="K19" i="2"/>
  <c r="J19" i="2"/>
  <c r="I19" i="2"/>
  <c r="H19" i="2"/>
  <c r="G19" i="2"/>
  <c r="F19" i="2"/>
  <c r="E19" i="2"/>
  <c r="D19" i="2"/>
  <c r="L18" i="2"/>
  <c r="K18" i="2"/>
  <c r="J18" i="2"/>
  <c r="I18" i="2"/>
  <c r="H18" i="2"/>
  <c r="G18" i="2"/>
  <c r="F18" i="2"/>
  <c r="E18" i="2"/>
  <c r="D18" i="2"/>
  <c r="L17" i="2"/>
  <c r="K17" i="2"/>
  <c r="J17" i="2"/>
  <c r="I17" i="2"/>
  <c r="H17" i="2"/>
  <c r="G17" i="2"/>
  <c r="F17" i="2"/>
  <c r="E17" i="2"/>
  <c r="D17" i="2"/>
  <c r="L16" i="2"/>
  <c r="K16" i="2"/>
  <c r="J16" i="2"/>
  <c r="I16" i="2"/>
  <c r="H16" i="2"/>
  <c r="G16" i="2"/>
  <c r="F16" i="2"/>
  <c r="E16" i="2"/>
  <c r="D16" i="2"/>
  <c r="L15" i="2"/>
  <c r="K15" i="2"/>
  <c r="J15" i="2"/>
  <c r="I15" i="2"/>
  <c r="H15" i="2"/>
  <c r="G15" i="2"/>
  <c r="F15" i="2"/>
  <c r="E15" i="2"/>
  <c r="D15" i="2"/>
  <c r="L14" i="2"/>
  <c r="K14" i="2"/>
  <c r="J14" i="2"/>
  <c r="I14" i="2"/>
  <c r="H14" i="2"/>
  <c r="G14" i="2"/>
  <c r="F14" i="2"/>
  <c r="E14" i="2"/>
  <c r="D14" i="2"/>
  <c r="L13" i="2"/>
  <c r="K13" i="2"/>
  <c r="J13" i="2"/>
  <c r="I13" i="2"/>
  <c r="H13" i="2"/>
  <c r="G13" i="2"/>
  <c r="F13" i="2"/>
  <c r="E13" i="2"/>
  <c r="D13" i="2"/>
  <c r="L12" i="2"/>
  <c r="K12" i="2"/>
  <c r="J12" i="2"/>
  <c r="I12" i="2"/>
  <c r="H12" i="2"/>
  <c r="G12" i="2"/>
  <c r="F12" i="2"/>
  <c r="E12" i="2"/>
  <c r="D12" i="2"/>
  <c r="L11" i="2"/>
  <c r="K11" i="2"/>
  <c r="J11" i="2"/>
  <c r="I11" i="2"/>
  <c r="H11" i="2"/>
  <c r="G11" i="2"/>
  <c r="F11" i="2"/>
  <c r="E11" i="2"/>
  <c r="D11" i="2"/>
  <c r="L10" i="2"/>
  <c r="K10" i="2"/>
  <c r="J10" i="2"/>
  <c r="I10" i="2"/>
  <c r="H10" i="2"/>
  <c r="G10" i="2"/>
  <c r="F10" i="2"/>
  <c r="E10" i="2"/>
  <c r="D10" i="2"/>
  <c r="L9" i="2"/>
  <c r="K9" i="2"/>
  <c r="J9" i="2"/>
  <c r="I9" i="2"/>
  <c r="H9" i="2"/>
  <c r="G9" i="2"/>
  <c r="F9" i="2"/>
  <c r="E9" i="2"/>
  <c r="D9" i="2"/>
  <c r="L8" i="2"/>
  <c r="K8" i="2"/>
  <c r="J8" i="2"/>
  <c r="I8" i="2"/>
  <c r="H8" i="2"/>
  <c r="G8" i="2"/>
  <c r="F8" i="2"/>
  <c r="E8" i="2"/>
  <c r="D8" i="2"/>
  <c r="X13" i="2"/>
  <c r="W13" i="2"/>
  <c r="V13" i="2"/>
  <c r="U13" i="2"/>
  <c r="T13" i="2"/>
  <c r="S13" i="2"/>
  <c r="R13" i="2"/>
  <c r="Q13" i="2"/>
  <c r="X12" i="2"/>
  <c r="W12" i="2"/>
  <c r="V12" i="2"/>
  <c r="U12" i="2"/>
  <c r="T12" i="2"/>
  <c r="S12" i="2"/>
  <c r="R12" i="2"/>
  <c r="Q12" i="2"/>
  <c r="X11" i="2"/>
  <c r="W11" i="2"/>
  <c r="V11" i="2"/>
  <c r="U11" i="2"/>
  <c r="T11" i="2"/>
  <c r="S11" i="2"/>
  <c r="R11" i="2"/>
  <c r="Q11" i="2"/>
  <c r="X7" i="2"/>
  <c r="W7" i="2"/>
  <c r="V7" i="2"/>
  <c r="U7" i="2"/>
  <c r="T7" i="2"/>
  <c r="S7" i="2"/>
  <c r="R7" i="2"/>
  <c r="Q7" i="2"/>
  <c r="X6" i="2"/>
  <c r="W6" i="2"/>
  <c r="V6" i="2"/>
  <c r="U6" i="2"/>
  <c r="T6" i="2"/>
  <c r="S6" i="2"/>
  <c r="R6" i="2"/>
  <c r="Q6" i="2"/>
  <c r="R5" i="2"/>
  <c r="S5" i="2"/>
  <c r="T5" i="2"/>
  <c r="U5" i="2"/>
  <c r="V5" i="2"/>
  <c r="W5" i="2"/>
  <c r="X5" i="2"/>
  <c r="Q5" i="2"/>
  <c r="I113" i="5"/>
  <c r="J113" i="5"/>
  <c r="K113" i="5"/>
  <c r="L113" i="5"/>
  <c r="J112" i="5"/>
  <c r="K112" i="5" s="1"/>
  <c r="L112" i="5" s="1"/>
  <c r="I112" i="5"/>
  <c r="H97" i="1"/>
  <c r="F97" i="1"/>
  <c r="E97" i="1"/>
  <c r="F95" i="1"/>
  <c r="E95" i="1"/>
  <c r="D95" i="1"/>
  <c r="H94" i="1"/>
  <c r="H92" i="1"/>
  <c r="G92" i="1"/>
  <c r="F92" i="1"/>
  <c r="H91" i="1"/>
  <c r="F90" i="1"/>
  <c r="E90" i="1"/>
  <c r="D90" i="1"/>
  <c r="F89" i="1"/>
  <c r="D88" i="1"/>
  <c r="H87" i="1"/>
  <c r="G87" i="1"/>
  <c r="D87" i="1"/>
  <c r="H85" i="1"/>
  <c r="F85" i="1"/>
  <c r="E85" i="1"/>
  <c r="F83" i="1"/>
  <c r="E83" i="1"/>
  <c r="D83" i="1"/>
  <c r="H82" i="1"/>
  <c r="E82" i="1"/>
  <c r="D81" i="1"/>
  <c r="H80" i="1"/>
  <c r="G80" i="1"/>
  <c r="F80" i="1"/>
  <c r="H79" i="1"/>
  <c r="F78" i="1"/>
  <c r="E78" i="1"/>
  <c r="D78" i="1"/>
  <c r="F77" i="1"/>
  <c r="D76" i="1"/>
  <c r="H75" i="1"/>
  <c r="G75" i="1"/>
  <c r="D75" i="1"/>
  <c r="H73" i="1"/>
  <c r="F73" i="1"/>
  <c r="E73" i="1"/>
  <c r="F66" i="1"/>
  <c r="E66" i="1"/>
  <c r="D66" i="1"/>
  <c r="H65" i="1"/>
  <c r="E65" i="1"/>
  <c r="D64" i="1"/>
  <c r="H63" i="1"/>
  <c r="G63" i="1"/>
  <c r="F63" i="1"/>
  <c r="H62" i="1"/>
  <c r="F61" i="1"/>
  <c r="E61" i="1"/>
  <c r="D61" i="1"/>
  <c r="F60" i="1"/>
  <c r="D59" i="1"/>
  <c r="H58" i="1"/>
  <c r="G58" i="1"/>
  <c r="D58" i="1"/>
  <c r="H56" i="1"/>
  <c r="F56" i="1"/>
  <c r="E56" i="1"/>
  <c r="F54" i="1"/>
  <c r="E54" i="1"/>
  <c r="D54" i="1"/>
  <c r="H53" i="1"/>
  <c r="E53" i="1"/>
  <c r="D52" i="1"/>
  <c r="H51" i="1"/>
  <c r="G51" i="1"/>
  <c r="F51" i="1"/>
  <c r="H50" i="1"/>
  <c r="F49" i="1"/>
  <c r="E49" i="1"/>
  <c r="D49" i="1"/>
  <c r="F48" i="1"/>
  <c r="D47" i="1"/>
  <c r="H46" i="1"/>
  <c r="G46" i="1"/>
  <c r="D46" i="1"/>
  <c r="H44" i="1"/>
  <c r="F44" i="1"/>
  <c r="E44" i="1"/>
  <c r="F42" i="1"/>
  <c r="E42" i="1"/>
  <c r="D42" i="1"/>
  <c r="H41" i="1"/>
  <c r="E41" i="1"/>
  <c r="D40" i="1"/>
  <c r="H34" i="1"/>
  <c r="G34" i="1"/>
  <c r="F34" i="1"/>
  <c r="H33" i="1"/>
  <c r="F32" i="1"/>
  <c r="E32" i="1"/>
  <c r="D32" i="1"/>
  <c r="F31" i="1"/>
  <c r="D30" i="1"/>
  <c r="H29" i="1"/>
  <c r="G29" i="1"/>
  <c r="D29" i="1"/>
  <c r="H27" i="1"/>
  <c r="F27" i="1"/>
  <c r="E27" i="1"/>
  <c r="F25" i="1"/>
  <c r="E25" i="1"/>
  <c r="D25" i="1"/>
  <c r="H24" i="1"/>
  <c r="E24" i="1"/>
  <c r="D23" i="1"/>
  <c r="H22" i="1"/>
  <c r="G22" i="1"/>
  <c r="F22" i="1"/>
  <c r="H21" i="1"/>
  <c r="F20" i="1"/>
  <c r="E20" i="1"/>
  <c r="D20" i="1"/>
  <c r="F19" i="1"/>
  <c r="E18" i="1"/>
  <c r="D18" i="1"/>
  <c r="H17" i="1"/>
  <c r="G17" i="1"/>
  <c r="D17" i="1"/>
  <c r="H15" i="1"/>
  <c r="F15" i="1"/>
  <c r="E15" i="1"/>
  <c r="F13" i="1"/>
  <c r="E13" i="1"/>
  <c r="D13" i="1"/>
  <c r="H12" i="1"/>
  <c r="E12" i="1"/>
  <c r="D11" i="1"/>
  <c r="H10" i="1"/>
  <c r="G10" i="1"/>
  <c r="F10" i="1"/>
  <c r="H9" i="1"/>
  <c r="F8" i="1"/>
  <c r="E8" i="1"/>
  <c r="D8" i="1"/>
  <c r="E113" i="5"/>
  <c r="E89" i="1" s="1"/>
  <c r="F113" i="5"/>
  <c r="F96" i="1" s="1"/>
  <c r="G113" i="5"/>
  <c r="G91" i="1" s="1"/>
  <c r="H113" i="5"/>
  <c r="H98" i="1" s="1"/>
  <c r="D113" i="5"/>
  <c r="D94" i="1" s="1"/>
  <c r="G14" i="1" l="1"/>
  <c r="G26" i="1"/>
  <c r="G43" i="1"/>
  <c r="G55" i="1"/>
  <c r="G72" i="1"/>
  <c r="G84" i="1"/>
  <c r="E94" i="1"/>
  <c r="G96" i="1"/>
  <c r="D10" i="1"/>
  <c r="F12" i="1"/>
  <c r="H14" i="1"/>
  <c r="E17" i="1"/>
  <c r="G19" i="1"/>
  <c r="D22" i="1"/>
  <c r="F24" i="1"/>
  <c r="H26" i="1"/>
  <c r="E29" i="1"/>
  <c r="G31" i="1"/>
  <c r="D34" i="1"/>
  <c r="F41" i="1"/>
  <c r="H43" i="1"/>
  <c r="E46" i="1"/>
  <c r="G48" i="1"/>
  <c r="D51" i="1"/>
  <c r="F53" i="1"/>
  <c r="H55" i="1"/>
  <c r="E58" i="1"/>
  <c r="G60" i="1"/>
  <c r="D63" i="1"/>
  <c r="F65" i="1"/>
  <c r="H72" i="1"/>
  <c r="E75" i="1"/>
  <c r="G77" i="1"/>
  <c r="D80" i="1"/>
  <c r="F82" i="1"/>
  <c r="H84" i="1"/>
  <c r="E87" i="1"/>
  <c r="G89" i="1"/>
  <c r="D92" i="1"/>
  <c r="F94" i="1"/>
  <c r="H96" i="1"/>
  <c r="E10" i="1"/>
  <c r="G12" i="1"/>
  <c r="D15" i="1"/>
  <c r="F17" i="1"/>
  <c r="H19" i="1"/>
  <c r="E22" i="1"/>
  <c r="G24" i="1"/>
  <c r="D27" i="1"/>
  <c r="F29" i="1"/>
  <c r="H31" i="1"/>
  <c r="E34" i="1"/>
  <c r="G41" i="1"/>
  <c r="D44" i="1"/>
  <c r="F46" i="1"/>
  <c r="H48" i="1"/>
  <c r="E51" i="1"/>
  <c r="G53" i="1"/>
  <c r="D56" i="1"/>
  <c r="F58" i="1"/>
  <c r="H60" i="1"/>
  <c r="E63" i="1"/>
  <c r="G65" i="1"/>
  <c r="D73" i="1"/>
  <c r="F75" i="1"/>
  <c r="H77" i="1"/>
  <c r="E80" i="1"/>
  <c r="G82" i="1"/>
  <c r="D85" i="1"/>
  <c r="F87" i="1"/>
  <c r="H89" i="1"/>
  <c r="E92" i="1"/>
  <c r="G94" i="1"/>
  <c r="D97" i="1"/>
  <c r="G56" i="1"/>
  <c r="G97" i="1"/>
  <c r="G32" i="1"/>
  <c r="E47" i="1"/>
  <c r="H8" i="1"/>
  <c r="O11" i="1" s="1"/>
  <c r="O8" i="1" s="1"/>
  <c r="N5" i="1" s="1"/>
  <c r="P11" i="2" s="1"/>
  <c r="E11" i="1"/>
  <c r="G13" i="1"/>
  <c r="D16" i="1"/>
  <c r="F18" i="1"/>
  <c r="H20" i="1"/>
  <c r="E23" i="1"/>
  <c r="G25" i="1"/>
  <c r="D28" i="1"/>
  <c r="F30" i="1"/>
  <c r="H32" i="1"/>
  <c r="E40" i="1"/>
  <c r="G42" i="1"/>
  <c r="D45" i="1"/>
  <c r="F47" i="1"/>
  <c r="H49" i="1"/>
  <c r="E52" i="1"/>
  <c r="G54" i="1"/>
  <c r="D57" i="1"/>
  <c r="F59" i="1"/>
  <c r="H61" i="1"/>
  <c r="E64" i="1"/>
  <c r="G66" i="1"/>
  <c r="D74" i="1"/>
  <c r="F76" i="1"/>
  <c r="H78" i="1"/>
  <c r="E81" i="1"/>
  <c r="G83" i="1"/>
  <c r="D86" i="1"/>
  <c r="F88" i="1"/>
  <c r="H90" i="1"/>
  <c r="E93" i="1"/>
  <c r="G95" i="1"/>
  <c r="D98" i="1"/>
  <c r="G20" i="1"/>
  <c r="E30" i="1"/>
  <c r="G61" i="1"/>
  <c r="D9" i="1"/>
  <c r="F11" i="1"/>
  <c r="H13" i="1"/>
  <c r="E16" i="1"/>
  <c r="G18" i="1"/>
  <c r="D21" i="1"/>
  <c r="F23" i="1"/>
  <c r="H25" i="1"/>
  <c r="E28" i="1"/>
  <c r="G30" i="1"/>
  <c r="D33" i="1"/>
  <c r="F40" i="1"/>
  <c r="O43" i="1" s="1"/>
  <c r="H42" i="1"/>
  <c r="E45" i="1"/>
  <c r="G47" i="1"/>
  <c r="D50" i="1"/>
  <c r="F52" i="1"/>
  <c r="H54" i="1"/>
  <c r="E57" i="1"/>
  <c r="G59" i="1"/>
  <c r="D62" i="1"/>
  <c r="F64" i="1"/>
  <c r="H66" i="1"/>
  <c r="E74" i="1"/>
  <c r="G76" i="1"/>
  <c r="D79" i="1"/>
  <c r="F81" i="1"/>
  <c r="H83" i="1"/>
  <c r="E86" i="1"/>
  <c r="G88" i="1"/>
  <c r="D91" i="1"/>
  <c r="F93" i="1"/>
  <c r="H95" i="1"/>
  <c r="E98" i="1"/>
  <c r="G49" i="1"/>
  <c r="E59" i="1"/>
  <c r="E76" i="1"/>
  <c r="G90" i="1"/>
  <c r="D93" i="1"/>
  <c r="E9" i="1"/>
  <c r="G11" i="1"/>
  <c r="D14" i="1"/>
  <c r="F16" i="1"/>
  <c r="H18" i="1"/>
  <c r="E21" i="1"/>
  <c r="G23" i="1"/>
  <c r="D26" i="1"/>
  <c r="F28" i="1"/>
  <c r="H30" i="1"/>
  <c r="E33" i="1"/>
  <c r="G40" i="1"/>
  <c r="D43" i="1"/>
  <c r="F45" i="1"/>
  <c r="H47" i="1"/>
  <c r="E50" i="1"/>
  <c r="G52" i="1"/>
  <c r="D55" i="1"/>
  <c r="F57" i="1"/>
  <c r="H59" i="1"/>
  <c r="E62" i="1"/>
  <c r="G64" i="1"/>
  <c r="D72" i="1"/>
  <c r="N75" i="1" s="1"/>
  <c r="F74" i="1"/>
  <c r="H76" i="1"/>
  <c r="E79" i="1"/>
  <c r="G81" i="1"/>
  <c r="D84" i="1"/>
  <c r="F86" i="1"/>
  <c r="H88" i="1"/>
  <c r="E91" i="1"/>
  <c r="G93" i="1"/>
  <c r="D96" i="1"/>
  <c r="F98" i="1"/>
  <c r="G15" i="1"/>
  <c r="G27" i="1"/>
  <c r="G44" i="1"/>
  <c r="G78" i="1"/>
  <c r="F9" i="1"/>
  <c r="H11" i="1"/>
  <c r="E14" i="1"/>
  <c r="G16" i="1"/>
  <c r="D19" i="1"/>
  <c r="F21" i="1"/>
  <c r="H23" i="1"/>
  <c r="E26" i="1"/>
  <c r="G28" i="1"/>
  <c r="D31" i="1"/>
  <c r="F33" i="1"/>
  <c r="H40" i="1"/>
  <c r="E43" i="1"/>
  <c r="G45" i="1"/>
  <c r="D48" i="1"/>
  <c r="F50" i="1"/>
  <c r="H52" i="1"/>
  <c r="E55" i="1"/>
  <c r="G57" i="1"/>
  <c r="D60" i="1"/>
  <c r="F62" i="1"/>
  <c r="H64" i="1"/>
  <c r="E72" i="1"/>
  <c r="G74" i="1"/>
  <c r="D77" i="1"/>
  <c r="F79" i="1"/>
  <c r="H81" i="1"/>
  <c r="E84" i="1"/>
  <c r="G86" i="1"/>
  <c r="D89" i="1"/>
  <c r="F91" i="1"/>
  <c r="H93" i="1"/>
  <c r="E96" i="1"/>
  <c r="G98" i="1"/>
  <c r="G73" i="1"/>
  <c r="G85" i="1"/>
  <c r="G8" i="1"/>
  <c r="E88" i="1"/>
  <c r="G9" i="1"/>
  <c r="D12" i="1"/>
  <c r="F14" i="1"/>
  <c r="H16" i="1"/>
  <c r="E19" i="1"/>
  <c r="G21" i="1"/>
  <c r="D24" i="1"/>
  <c r="F26" i="1"/>
  <c r="H28" i="1"/>
  <c r="E31" i="1"/>
  <c r="G33" i="1"/>
  <c r="D41" i="1"/>
  <c r="F43" i="1"/>
  <c r="H45" i="1"/>
  <c r="E48" i="1"/>
  <c r="G50" i="1"/>
  <c r="D53" i="1"/>
  <c r="F55" i="1"/>
  <c r="H57" i="1"/>
  <c r="E60" i="1"/>
  <c r="G62" i="1"/>
  <c r="D65" i="1"/>
  <c r="F72" i="1"/>
  <c r="H74" i="1"/>
  <c r="E77" i="1"/>
  <c r="G79" i="1"/>
  <c r="D82" i="1"/>
  <c r="F84" i="1"/>
  <c r="H86" i="1"/>
  <c r="N11" i="1"/>
  <c r="O75" i="1"/>
  <c r="N43" i="1"/>
  <c r="O72" i="1" l="1"/>
  <c r="P5" i="1" s="1"/>
  <c r="P13" i="2" s="1"/>
  <c r="O40" i="1"/>
  <c r="O5" i="1" s="1"/>
  <c r="P12" i="2" s="1"/>
  <c r="N72" i="1"/>
  <c r="P4" i="1" s="1"/>
  <c r="P7" i="2" s="1"/>
  <c r="N40" i="1"/>
  <c r="O4" i="1" s="1"/>
  <c r="P6" i="2" s="1"/>
  <c r="N8" i="1"/>
  <c r="N4" i="1" s="1"/>
  <c r="P5" i="2" s="1"/>
  <c r="D21" i="4" l="1"/>
  <c r="D31" i="4"/>
  <c r="D15" i="4"/>
  <c r="D16" i="4"/>
  <c r="D12" i="4"/>
  <c r="D13" i="4"/>
  <c r="D26" i="4"/>
  <c r="D23" i="4"/>
  <c r="D28" i="4"/>
  <c r="D25" i="4"/>
  <c r="D17" i="4"/>
  <c r="D9" i="4" l="1"/>
  <c r="D30" i="4"/>
  <c r="D14" i="4"/>
  <c r="D32" i="4"/>
  <c r="D10" i="4"/>
  <c r="D7" i="4"/>
  <c r="D20" i="4"/>
  <c r="D11" i="4"/>
  <c r="D24" i="4"/>
  <c r="D8" i="4"/>
  <c r="D19" i="4"/>
  <c r="D22" i="4"/>
  <c r="D6" i="4"/>
  <c r="D18" i="4"/>
  <c r="D29" i="4"/>
  <c r="D27" i="4"/>
  <c r="E7" i="4"/>
  <c r="E11" i="4" l="1"/>
  <c r="E26" i="4"/>
  <c r="E28" i="4"/>
  <c r="E9" i="4"/>
  <c r="E17" i="4"/>
  <c r="E22" i="4"/>
  <c r="E10" i="4"/>
  <c r="E31" i="4"/>
  <c r="E14" i="4"/>
  <c r="D85" i="4"/>
  <c r="D52" i="4"/>
  <c r="D95" i="4"/>
  <c r="D62" i="4"/>
  <c r="D92" i="4"/>
  <c r="D59" i="4"/>
  <c r="D42" i="4"/>
  <c r="D75" i="4"/>
  <c r="D97" i="4"/>
  <c r="D64" i="4"/>
  <c r="D46" i="4"/>
  <c r="D79" i="4"/>
  <c r="D43" i="4"/>
  <c r="D76" i="4"/>
  <c r="D83" i="4"/>
  <c r="D50" i="4"/>
  <c r="D49" i="4"/>
  <c r="D82" i="4"/>
  <c r="D39" i="4"/>
  <c r="D72" i="4"/>
  <c r="D87" i="4"/>
  <c r="D54" i="4"/>
  <c r="D73" i="4"/>
  <c r="D40" i="4"/>
  <c r="D53" i="4"/>
  <c r="D86" i="4"/>
  <c r="D91" i="4"/>
  <c r="D58" i="4"/>
  <c r="D94" i="4"/>
  <c r="D61" i="4"/>
  <c r="D60" i="4"/>
  <c r="D93" i="4"/>
  <c r="D65" i="4"/>
  <c r="D98" i="4"/>
  <c r="D77" i="4"/>
  <c r="D44" i="4"/>
  <c r="D96" i="4"/>
  <c r="D63" i="4"/>
  <c r="D84" i="4"/>
  <c r="D51" i="4"/>
  <c r="D41" i="4"/>
  <c r="D74" i="4"/>
  <c r="D56" i="4"/>
  <c r="D89" i="4"/>
  <c r="D48" i="4"/>
  <c r="D81" i="4"/>
  <c r="D78" i="4"/>
  <c r="D45" i="4"/>
  <c r="D55" i="4"/>
  <c r="D88" i="4"/>
  <c r="D80" i="4"/>
  <c r="D47" i="4"/>
  <c r="D90" i="4"/>
  <c r="D57" i="4"/>
  <c r="E18" i="4"/>
  <c r="E16" i="4"/>
  <c r="E15" i="4"/>
  <c r="E12" i="4"/>
  <c r="E13" i="4"/>
  <c r="E24" i="4"/>
  <c r="E19" i="4"/>
  <c r="E21" i="4"/>
  <c r="E29" i="4"/>
  <c r="E8" i="4"/>
  <c r="E23" i="4"/>
  <c r="E30" i="4"/>
  <c r="E20" i="4"/>
  <c r="E25" i="4"/>
  <c r="E32" i="4"/>
  <c r="E6" i="4"/>
  <c r="E27" i="4"/>
  <c r="F23" i="4"/>
  <c r="F19" i="4"/>
  <c r="F11" i="4" l="1"/>
  <c r="F28" i="4"/>
  <c r="F7" i="4"/>
  <c r="F20" i="4"/>
  <c r="F12" i="4"/>
  <c r="F15" i="4"/>
  <c r="F17" i="4"/>
  <c r="F9" i="4"/>
  <c r="F26" i="4"/>
  <c r="F18" i="4"/>
  <c r="E85" i="4"/>
  <c r="E52" i="4"/>
  <c r="E75" i="4"/>
  <c r="E42" i="4"/>
  <c r="E92" i="4"/>
  <c r="E59" i="4"/>
  <c r="E46" i="4"/>
  <c r="E79" i="4"/>
  <c r="E43" i="4"/>
  <c r="E76" i="4"/>
  <c r="E50" i="4"/>
  <c r="E83" i="4"/>
  <c r="E39" i="4"/>
  <c r="E72" i="4"/>
  <c r="E87" i="4"/>
  <c r="E54" i="4"/>
  <c r="E77" i="4"/>
  <c r="E44" i="4"/>
  <c r="E53" i="4"/>
  <c r="E86" i="4"/>
  <c r="E91" i="4"/>
  <c r="E58" i="4"/>
  <c r="E49" i="4"/>
  <c r="E82" i="4"/>
  <c r="E60" i="4"/>
  <c r="E93" i="4"/>
  <c r="E98" i="4"/>
  <c r="E65" i="4"/>
  <c r="E84" i="4"/>
  <c r="E51" i="4"/>
  <c r="E97" i="4"/>
  <c r="E64" i="4"/>
  <c r="E96" i="4"/>
  <c r="E63" i="4"/>
  <c r="E56" i="4"/>
  <c r="E89" i="4"/>
  <c r="E41" i="4"/>
  <c r="E74" i="4"/>
  <c r="E94" i="4"/>
  <c r="E61" i="4"/>
  <c r="E48" i="4"/>
  <c r="E81" i="4"/>
  <c r="E73" i="4"/>
  <c r="E40" i="4"/>
  <c r="E55" i="4"/>
  <c r="E88" i="4"/>
  <c r="E78" i="4"/>
  <c r="E45" i="4"/>
  <c r="E90" i="4"/>
  <c r="E57" i="4"/>
  <c r="E80" i="4"/>
  <c r="E47" i="4"/>
  <c r="E62" i="4"/>
  <c r="E95" i="4"/>
  <c r="F31" i="4"/>
  <c r="F16" i="4"/>
  <c r="F29" i="4"/>
  <c r="F27" i="4"/>
  <c r="F8" i="4"/>
  <c r="F25" i="4"/>
  <c r="F32" i="4"/>
  <c r="F6" i="4"/>
  <c r="F13" i="4"/>
  <c r="F21" i="4"/>
  <c r="F22" i="4"/>
  <c r="F10" i="4"/>
  <c r="F24" i="4"/>
  <c r="F30" i="4"/>
  <c r="F14" i="4"/>
  <c r="G12" i="4" l="1"/>
  <c r="G23" i="4"/>
  <c r="G32" i="4"/>
  <c r="G9" i="4"/>
  <c r="G17" i="4"/>
  <c r="G11" i="4"/>
  <c r="G16" i="4"/>
  <c r="G24" i="4"/>
  <c r="G13" i="4"/>
  <c r="G26" i="4"/>
  <c r="G21" i="4"/>
  <c r="G29" i="4"/>
  <c r="G8" i="4"/>
  <c r="G27" i="4"/>
  <c r="G6" i="4"/>
  <c r="F89" i="4"/>
  <c r="F56" i="4"/>
  <c r="F91" i="4"/>
  <c r="F58" i="4"/>
  <c r="F94" i="4"/>
  <c r="F61" i="4"/>
  <c r="F44" i="4"/>
  <c r="F77" i="4"/>
  <c r="F96" i="4"/>
  <c r="F63" i="4"/>
  <c r="F46" i="4"/>
  <c r="F79" i="4"/>
  <c r="F73" i="4"/>
  <c r="F40" i="4"/>
  <c r="F53" i="4"/>
  <c r="F86" i="4"/>
  <c r="F45" i="4"/>
  <c r="F78" i="4"/>
  <c r="F60" i="4"/>
  <c r="F93" i="4"/>
  <c r="F50" i="4"/>
  <c r="F83" i="4"/>
  <c r="F97" i="4"/>
  <c r="F64" i="4"/>
  <c r="F85" i="4"/>
  <c r="F52" i="4"/>
  <c r="F43" i="4"/>
  <c r="F76" i="4"/>
  <c r="F57" i="4"/>
  <c r="F90" i="4"/>
  <c r="F80" i="4"/>
  <c r="F47" i="4"/>
  <c r="F41" i="4"/>
  <c r="F74" i="4"/>
  <c r="F84" i="4"/>
  <c r="F51" i="4"/>
  <c r="F75" i="4"/>
  <c r="F42" i="4"/>
  <c r="F48" i="4"/>
  <c r="F81" i="4"/>
  <c r="F55" i="4"/>
  <c r="F88" i="4"/>
  <c r="F82" i="4"/>
  <c r="F49" i="4"/>
  <c r="F98" i="4"/>
  <c r="F65" i="4"/>
  <c r="F92" i="4"/>
  <c r="F59" i="4"/>
  <c r="F87" i="4"/>
  <c r="F54" i="4"/>
  <c r="F72" i="4"/>
  <c r="F39" i="4"/>
  <c r="F62" i="4"/>
  <c r="F95" i="4"/>
  <c r="G14" i="4"/>
  <c r="G25" i="4"/>
  <c r="G7" i="4"/>
  <c r="G20" i="4"/>
  <c r="G15" i="4"/>
  <c r="G19" i="4"/>
  <c r="G22" i="4"/>
  <c r="G10" i="4"/>
  <c r="G28" i="4"/>
  <c r="G30" i="4"/>
  <c r="G18" i="4"/>
  <c r="G31" i="4"/>
  <c r="H6" i="4"/>
  <c r="H13" i="4" l="1"/>
  <c r="H16" i="4"/>
  <c r="H27" i="4"/>
  <c r="H23" i="4"/>
  <c r="H20" i="4"/>
  <c r="H21" i="4"/>
  <c r="H31" i="4"/>
  <c r="H28" i="4"/>
  <c r="H29" i="4"/>
  <c r="H25" i="4"/>
  <c r="H8" i="4"/>
  <c r="H12" i="4"/>
  <c r="H7" i="4"/>
  <c r="H15" i="4"/>
  <c r="H10" i="4"/>
  <c r="G40" i="4"/>
  <c r="G73" i="4"/>
  <c r="G53" i="4"/>
  <c r="G86" i="4"/>
  <c r="G45" i="4"/>
  <c r="G78" i="4"/>
  <c r="G60" i="4"/>
  <c r="G93" i="4"/>
  <c r="G50" i="4"/>
  <c r="G83" i="4"/>
  <c r="G64" i="4"/>
  <c r="G97" i="4"/>
  <c r="G52" i="4"/>
  <c r="G85" i="4"/>
  <c r="G76" i="4"/>
  <c r="G43" i="4"/>
  <c r="G57" i="4"/>
  <c r="G90" i="4"/>
  <c r="G80" i="4"/>
  <c r="G47" i="4"/>
  <c r="G91" i="4"/>
  <c r="G58" i="4"/>
  <c r="G41" i="4"/>
  <c r="G74" i="4"/>
  <c r="G51" i="4"/>
  <c r="G84" i="4"/>
  <c r="G96" i="4"/>
  <c r="G63" i="4"/>
  <c r="G48" i="4"/>
  <c r="G81" i="4"/>
  <c r="G88" i="4"/>
  <c r="G55" i="4"/>
  <c r="G75" i="4"/>
  <c r="G42" i="4"/>
  <c r="G98" i="4"/>
  <c r="G65" i="4"/>
  <c r="G92" i="4"/>
  <c r="G59" i="4"/>
  <c r="G82" i="4"/>
  <c r="G49" i="4"/>
  <c r="G72" i="4"/>
  <c r="G39" i="4"/>
  <c r="G87" i="4"/>
  <c r="G54" i="4"/>
  <c r="G62" i="4"/>
  <c r="G95" i="4"/>
  <c r="G89" i="4"/>
  <c r="G56" i="4"/>
  <c r="G77" i="4"/>
  <c r="G44" i="4"/>
  <c r="G94" i="4"/>
  <c r="G61" i="4"/>
  <c r="G79" i="4"/>
  <c r="G46" i="4"/>
  <c r="H18" i="4"/>
  <c r="H11" i="4"/>
  <c r="H26" i="4"/>
  <c r="H14" i="4"/>
  <c r="H32" i="4"/>
  <c r="H30" i="4"/>
  <c r="H22" i="4"/>
  <c r="H17" i="4"/>
  <c r="H24" i="4"/>
  <c r="H19" i="4"/>
  <c r="H9" i="4"/>
  <c r="I9" i="4" l="1"/>
  <c r="I25" i="4"/>
  <c r="I23" i="4"/>
  <c r="I30" i="4"/>
  <c r="I27" i="4"/>
  <c r="I20" i="4"/>
  <c r="I28" i="4"/>
  <c r="I14" i="4"/>
  <c r="I21" i="4"/>
  <c r="I15" i="4"/>
  <c r="H45" i="4"/>
  <c r="H78" i="4"/>
  <c r="H96" i="4"/>
  <c r="H63" i="4"/>
  <c r="H83" i="4"/>
  <c r="H50" i="4"/>
  <c r="H72" i="4"/>
  <c r="H39" i="4"/>
  <c r="H52" i="4"/>
  <c r="H85" i="4"/>
  <c r="H76" i="4"/>
  <c r="H43" i="4"/>
  <c r="H57" i="4"/>
  <c r="H90" i="4"/>
  <c r="H47" i="4"/>
  <c r="H80" i="4"/>
  <c r="H41" i="4"/>
  <c r="H74" i="4"/>
  <c r="H84" i="4"/>
  <c r="H51" i="4"/>
  <c r="H91" i="4"/>
  <c r="H58" i="4"/>
  <c r="H48" i="4"/>
  <c r="H81" i="4"/>
  <c r="H55" i="4"/>
  <c r="H88" i="4"/>
  <c r="H75" i="4"/>
  <c r="H42" i="4"/>
  <c r="H98" i="4"/>
  <c r="H65" i="4"/>
  <c r="H59" i="4"/>
  <c r="H92" i="4"/>
  <c r="H82" i="4"/>
  <c r="H49" i="4"/>
  <c r="H95" i="4"/>
  <c r="H62" i="4"/>
  <c r="H64" i="4"/>
  <c r="H97" i="4"/>
  <c r="H87" i="4"/>
  <c r="H54" i="4"/>
  <c r="H77" i="4"/>
  <c r="H44" i="4"/>
  <c r="H89" i="4"/>
  <c r="H56" i="4"/>
  <c r="H79" i="4"/>
  <c r="H46" i="4"/>
  <c r="H94" i="4"/>
  <c r="H61" i="4"/>
  <c r="H86" i="4"/>
  <c r="H53" i="4"/>
  <c r="H40" i="4"/>
  <c r="H73" i="4"/>
  <c r="H60" i="4"/>
  <c r="H93" i="4"/>
  <c r="I16" i="4"/>
  <c r="I12" i="4"/>
  <c r="I10" i="4"/>
  <c r="I32" i="4"/>
  <c r="I13" i="4"/>
  <c r="I7" i="4"/>
  <c r="I26" i="4"/>
  <c r="I18" i="4"/>
  <c r="I19" i="4"/>
  <c r="I29" i="4"/>
  <c r="I24" i="4"/>
  <c r="I8" i="4"/>
  <c r="I6" i="4"/>
  <c r="I31" i="4"/>
  <c r="I11" i="4"/>
  <c r="I17" i="4"/>
  <c r="I22" i="4"/>
  <c r="J13" i="4" l="1"/>
  <c r="J28" i="4"/>
  <c r="J29" i="4"/>
  <c r="J27" i="4"/>
  <c r="J10" i="4"/>
  <c r="J31" i="4"/>
  <c r="J26" i="4"/>
  <c r="J16" i="4"/>
  <c r="J18" i="4"/>
  <c r="J9" i="4"/>
  <c r="I90" i="4"/>
  <c r="I57" i="4"/>
  <c r="I81" i="4"/>
  <c r="I48" i="4"/>
  <c r="I74" i="4"/>
  <c r="I41" i="4"/>
  <c r="I85" i="4"/>
  <c r="I52" i="4"/>
  <c r="I47" i="4"/>
  <c r="I80" i="4"/>
  <c r="I79" i="4"/>
  <c r="I46" i="4"/>
  <c r="I89" i="4"/>
  <c r="I56" i="4"/>
  <c r="I87" i="4"/>
  <c r="I54" i="4"/>
  <c r="I86" i="4"/>
  <c r="I53" i="4"/>
  <c r="I93" i="4"/>
  <c r="I60" i="4"/>
  <c r="I59" i="4"/>
  <c r="I92" i="4"/>
  <c r="I98" i="4"/>
  <c r="I65" i="4"/>
  <c r="I63" i="4"/>
  <c r="I96" i="4"/>
  <c r="I94" i="4"/>
  <c r="I61" i="4"/>
  <c r="I42" i="4"/>
  <c r="I75" i="4"/>
  <c r="I97" i="4"/>
  <c r="I64" i="4"/>
  <c r="I82" i="4"/>
  <c r="I49" i="4"/>
  <c r="I73" i="4"/>
  <c r="I40" i="4"/>
  <c r="I51" i="4"/>
  <c r="I84" i="4"/>
  <c r="I43" i="4"/>
  <c r="I76" i="4"/>
  <c r="I58" i="4"/>
  <c r="I91" i="4"/>
  <c r="I78" i="4"/>
  <c r="I45" i="4"/>
  <c r="I39" i="4"/>
  <c r="I72" i="4"/>
  <c r="J14" i="4"/>
  <c r="J25" i="4"/>
  <c r="I83" i="4"/>
  <c r="I50" i="4"/>
  <c r="I62" i="4"/>
  <c r="I95" i="4"/>
  <c r="J22" i="4"/>
  <c r="J23" i="4"/>
  <c r="I55" i="4"/>
  <c r="I88" i="4"/>
  <c r="I77" i="4"/>
  <c r="I44" i="4"/>
  <c r="J20" i="4"/>
  <c r="J7" i="4"/>
  <c r="J12" i="4"/>
  <c r="J6" i="4"/>
  <c r="J15" i="4"/>
  <c r="J8" i="4"/>
  <c r="J32" i="4"/>
  <c r="J30" i="4"/>
  <c r="J17" i="4"/>
  <c r="J19" i="4"/>
  <c r="J24" i="4"/>
  <c r="J11" i="4"/>
  <c r="J21" i="4"/>
  <c r="K28" i="4" l="1"/>
  <c r="K13" i="4"/>
  <c r="K31" i="4"/>
  <c r="K11" i="4"/>
  <c r="K21" i="4"/>
  <c r="K20" i="4"/>
  <c r="K12" i="4"/>
  <c r="K16" i="4"/>
  <c r="K30" i="4"/>
  <c r="K14" i="4"/>
  <c r="K22" i="4"/>
  <c r="K26" i="4"/>
  <c r="K6" i="4"/>
  <c r="J98" i="4"/>
  <c r="J65" i="4"/>
  <c r="J50" i="4"/>
  <c r="J83" i="4"/>
  <c r="J60" i="4"/>
  <c r="J93" i="4"/>
  <c r="K10" i="4"/>
  <c r="J46" i="4"/>
  <c r="J79" i="4"/>
  <c r="J88" i="4"/>
  <c r="J55" i="4"/>
  <c r="J96" i="4"/>
  <c r="J63" i="4"/>
  <c r="J86" i="4"/>
  <c r="J53" i="4"/>
  <c r="J90" i="4"/>
  <c r="J57" i="4"/>
  <c r="J80" i="4"/>
  <c r="J47" i="4"/>
  <c r="J42" i="4"/>
  <c r="J75" i="4"/>
  <c r="J54" i="4"/>
  <c r="J87" i="4"/>
  <c r="J82" i="4"/>
  <c r="J49" i="4"/>
  <c r="J59" i="4"/>
  <c r="J92" i="4"/>
  <c r="J51" i="4"/>
  <c r="J84" i="4"/>
  <c r="J94" i="4"/>
  <c r="J61" i="4"/>
  <c r="J58" i="4"/>
  <c r="J91" i="4"/>
  <c r="J64" i="4"/>
  <c r="J97" i="4"/>
  <c r="J72" i="4"/>
  <c r="J39" i="4"/>
  <c r="J40" i="4"/>
  <c r="J73" i="4"/>
  <c r="J44" i="4"/>
  <c r="J77" i="4"/>
  <c r="J62" i="4"/>
  <c r="J95" i="4"/>
  <c r="J48" i="4"/>
  <c r="J81" i="4"/>
  <c r="J43" i="4"/>
  <c r="J76" i="4"/>
  <c r="J52" i="4"/>
  <c r="J85" i="4"/>
  <c r="J74" i="4"/>
  <c r="J41" i="4"/>
  <c r="J78" i="4"/>
  <c r="J45" i="4"/>
  <c r="J56" i="4"/>
  <c r="J89" i="4"/>
  <c r="K18" i="4"/>
  <c r="K9" i="4"/>
  <c r="K8" i="4"/>
  <c r="K15" i="4"/>
  <c r="K25" i="4"/>
  <c r="K29" i="4"/>
  <c r="K32" i="4"/>
  <c r="K17" i="4"/>
  <c r="K19" i="4"/>
  <c r="K24" i="4"/>
  <c r="K7" i="4"/>
  <c r="K27" i="4"/>
  <c r="K23" i="4"/>
  <c r="L15" i="4" l="1"/>
  <c r="L11" i="4"/>
  <c r="L18" i="4"/>
  <c r="L31" i="4"/>
  <c r="L30" i="4"/>
  <c r="L13" i="4"/>
  <c r="L12" i="4"/>
  <c r="L17" i="4"/>
  <c r="L27" i="4"/>
  <c r="L20" i="4"/>
  <c r="K46" i="4"/>
  <c r="K79" i="4"/>
  <c r="K90" i="4"/>
  <c r="K57" i="4"/>
  <c r="K94" i="4"/>
  <c r="K61" i="4"/>
  <c r="K86" i="4"/>
  <c r="K53" i="4"/>
  <c r="K72" i="4"/>
  <c r="K39" i="4"/>
  <c r="K98" i="4"/>
  <c r="K65" i="4"/>
  <c r="L7" i="4"/>
  <c r="K96" i="4"/>
  <c r="K63" i="4"/>
  <c r="K42" i="4"/>
  <c r="K75" i="4"/>
  <c r="L23" i="4"/>
  <c r="K80" i="4"/>
  <c r="K47" i="4"/>
  <c r="K82" i="4"/>
  <c r="K49" i="4"/>
  <c r="L10" i="4"/>
  <c r="K54" i="4"/>
  <c r="K87" i="4"/>
  <c r="K51" i="4"/>
  <c r="K84" i="4"/>
  <c r="K59" i="4"/>
  <c r="K92" i="4"/>
  <c r="K91" i="4"/>
  <c r="K58" i="4"/>
  <c r="L26" i="4"/>
  <c r="K64" i="4"/>
  <c r="K97" i="4"/>
  <c r="K40" i="4"/>
  <c r="K73" i="4"/>
  <c r="L8" i="4"/>
  <c r="K95" i="4"/>
  <c r="K62" i="4"/>
  <c r="K44" i="4"/>
  <c r="K77" i="4"/>
  <c r="K76" i="4"/>
  <c r="K43" i="4"/>
  <c r="K48" i="4"/>
  <c r="K81" i="4"/>
  <c r="L19" i="4"/>
  <c r="K78" i="4"/>
  <c r="K45" i="4"/>
  <c r="K52" i="4"/>
  <c r="K85" i="4"/>
  <c r="L24" i="4"/>
  <c r="K50" i="4"/>
  <c r="K83" i="4"/>
  <c r="K56" i="4"/>
  <c r="K89" i="4"/>
  <c r="L21" i="4"/>
  <c r="K74" i="4"/>
  <c r="K41" i="4"/>
  <c r="K88" i="4"/>
  <c r="K55" i="4"/>
  <c r="K60" i="4"/>
  <c r="K93" i="4"/>
  <c r="L28" i="4"/>
  <c r="L16" i="4"/>
  <c r="L32" i="4"/>
  <c r="L25" i="4"/>
  <c r="L9" i="4"/>
  <c r="L29" i="4"/>
  <c r="L14" i="4"/>
  <c r="L6" i="4"/>
  <c r="L22" i="4"/>
  <c r="L51" i="4" l="1"/>
  <c r="L84" i="4"/>
  <c r="L60" i="4"/>
  <c r="L93" i="4"/>
  <c r="L91" i="4"/>
  <c r="L58" i="4"/>
  <c r="L40" i="4"/>
  <c r="L73" i="4"/>
  <c r="L96" i="4"/>
  <c r="L63" i="4"/>
  <c r="L47" i="4"/>
  <c r="L80" i="4"/>
  <c r="L75" i="4"/>
  <c r="L42" i="4"/>
  <c r="L87" i="4"/>
  <c r="L54" i="4"/>
  <c r="L94" i="4"/>
  <c r="L61" i="4"/>
  <c r="L56" i="4"/>
  <c r="L89" i="4"/>
  <c r="L52" i="4"/>
  <c r="L85" i="4"/>
  <c r="L74" i="4"/>
  <c r="L41" i="4"/>
  <c r="L59" i="4"/>
  <c r="L92" i="4"/>
  <c r="L78" i="4"/>
  <c r="L45" i="4"/>
  <c r="L95" i="4"/>
  <c r="L62" i="4"/>
  <c r="L82" i="4"/>
  <c r="L49" i="4"/>
  <c r="L98" i="4"/>
  <c r="L65" i="4"/>
  <c r="L43" i="4"/>
  <c r="L76" i="4"/>
  <c r="L86" i="4"/>
  <c r="L53" i="4"/>
  <c r="L39" i="4"/>
  <c r="L72" i="4"/>
  <c r="L48" i="4"/>
  <c r="L81" i="4"/>
  <c r="L90" i="4"/>
  <c r="L57" i="4"/>
  <c r="L44" i="4"/>
  <c r="L77" i="4"/>
  <c r="L83" i="4"/>
  <c r="L50" i="4"/>
  <c r="L64" i="4"/>
  <c r="L97" i="4"/>
  <c r="L79" i="4"/>
  <c r="L46" i="4"/>
  <c r="L55" i="4"/>
  <c r="L88" i="4"/>
</calcChain>
</file>

<file path=xl/sharedStrings.xml><?xml version="1.0" encoding="utf-8"?>
<sst xmlns="http://schemas.openxmlformats.org/spreadsheetml/2006/main" count="695" uniqueCount="96">
  <si>
    <t>Standard deviations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</si>
  <si>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</si>
  <si>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</si>
  <si>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</si>
  <si>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</si>
  <si>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</si>
  <si>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</si>
  <si>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</si>
  <si>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</si>
  <si>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</si>
  <si>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 xml:space="preserve">Generation Tariffs </t>
  </si>
  <si>
    <t>System Peak Tariff</t>
  </si>
  <si>
    <t>Zone</t>
  </si>
  <si>
    <t>Zone Name</t>
  </si>
  <si>
    <t>(£/kW)</t>
  </si>
  <si>
    <t>cap</t>
  </si>
  <si>
    <t>Floor</t>
  </si>
  <si>
    <t>North Scotland</t>
  </si>
  <si>
    <t>East Aberdeenshire</t>
  </si>
  <si>
    <t>Western Highlands</t>
  </si>
  <si>
    <t>mean</t>
  </si>
  <si>
    <t>SD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</si>
  <si>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</si>
  <si>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</si>
  <si>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</si>
  <si>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</si>
  <si>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</si>
  <si>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</si>
  <si>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</si>
  <si>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</si>
  <si>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</si>
  <si>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</si>
  <si>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</si>
  <si>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</si>
  <si>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</si>
  <si>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</si>
  <si>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</si>
  <si>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</si>
  <si>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</si>
  <si>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</si>
  <si>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</si>
  <si>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</si>
  <si>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</si>
  <si>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</si>
  <si>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</si>
  <si>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</si>
  <si>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Shared Year Round Tariff</t>
  </si>
  <si>
    <t>Not Shared Year Round Tariff</t>
  </si>
  <si>
    <t>ALF</t>
  </si>
  <si>
    <t>Intermittent</t>
  </si>
  <si>
    <t>PS</t>
  </si>
  <si>
    <t>YRS</t>
  </si>
  <si>
    <t>YRNS</t>
  </si>
  <si>
    <t>Notes</t>
  </si>
  <si>
    <t>The indexed cap/floor values are then applied to the wider tariffs - cells highighted in red indicate the value has been replaced with the cap, and cells in blue have been replaced with the floor</t>
  </si>
  <si>
    <t>2024 5-year forecast</t>
  </si>
  <si>
    <t>2023 10-year projection</t>
  </si>
  <si>
    <t>Conventional Low Carbon</t>
  </si>
  <si>
    <t>Conventional Carbon</t>
  </si>
  <si>
    <t>All of the combined tariffs are excluding the generator adjustemt tariff</t>
  </si>
  <si>
    <t>The 'Example Tariff Output' sheet calculates the overall wider tariff for different technology types, assuming a generic ALF</t>
  </si>
  <si>
    <t>Indexed Cap values (£/kW)</t>
  </si>
  <si>
    <t>Indexed Floor values (£/kW)</t>
  </si>
  <si>
    <t xml:space="preserve">Capped/Floored Peak Security Tariffs </t>
  </si>
  <si>
    <t xml:space="preserve">Capped/Floored Year Round Shared Tariffs </t>
  </si>
  <si>
    <t xml:space="preserve">Capped/Floored Year Round Not Shared Tariffs </t>
  </si>
  <si>
    <t>Inflation</t>
  </si>
  <si>
    <r>
      <t>PI</t>
    </r>
    <r>
      <rPr>
        <i/>
        <sz val="11"/>
        <color theme="1"/>
        <rFont val="Calibri"/>
        <family val="2"/>
        <scheme val="minor"/>
      </rPr>
      <t>t</t>
    </r>
  </si>
  <si>
    <r>
      <t>PI</t>
    </r>
    <r>
      <rPr>
        <i/>
        <sz val="11"/>
        <color theme="1"/>
        <rFont val="Calibri"/>
        <family val="2"/>
        <scheme val="minor"/>
      </rPr>
      <t>2025/26</t>
    </r>
  </si>
  <si>
    <t>25/26 prices</t>
  </si>
  <si>
    <t>Tariff_Input' sheet has the raw rates from the 2024 5-year forecast and the final 4-years of the 10-year projection, as well as an additional table with our inflation assumptions.</t>
  </si>
  <si>
    <t xml:space="preserve">The 'Derivation' sheet  strips out inflation from the 5-year forecast rates to 25/26 values, calculates the initial cap and floor values also in 25/26 values from the PS, YRS and YRNS tariff components from the 2024 5-year forecast. </t>
  </si>
  <si>
    <t>The '2xSD' sheet appplies the CPI-H inflation assumptions from the 'Tariff_Input' sheet to the cap/floor values from the 'Derivation' sheet - uses inflation assumptions used by the TOs in the 5-year forecast, then for future years assumes annual CPI-H inflation of 2%, in line with the Bank of England target</t>
  </si>
  <si>
    <t>Revised PS cap</t>
  </si>
  <si>
    <t>Revised YRS cap</t>
  </si>
  <si>
    <t>Revised YRNS cap</t>
  </si>
  <si>
    <t>Previous PS cap</t>
  </si>
  <si>
    <t>Previous YRS cap</t>
  </si>
  <si>
    <t>Previous YRNS cap</t>
  </si>
  <si>
    <t>Revised PS floor</t>
  </si>
  <si>
    <t>Revised YRS floor</t>
  </si>
  <si>
    <t>Revised YRNS floor</t>
  </si>
  <si>
    <t>Previous PS floor</t>
  </si>
  <si>
    <t>Previous YRS floor</t>
  </si>
  <si>
    <t>Previous YRNS floor</t>
  </si>
  <si>
    <t>Indexed Cap/floor values (£/kW)</t>
  </si>
  <si>
    <t>PS cap</t>
  </si>
  <si>
    <t>YRS cap</t>
  </si>
  <si>
    <t>YRNS cap</t>
  </si>
  <si>
    <t>PS floor</t>
  </si>
  <si>
    <t>YRS floor</t>
  </si>
  <si>
    <t>YRNS floor</t>
  </si>
  <si>
    <t>Revised</t>
  </si>
  <si>
    <t>Previous</t>
  </si>
  <si>
    <t>Change</t>
  </si>
  <si>
    <t>£/kW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</si>
</sst>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_)"/>
    <numFmt numFmtId="165" formatCode="_-* #,##0.000000_-;\-* #,##0.000000_-;_-* &quot;-&quot;??????_-;_-@_-"/>
    <numFmt numFmtId="166" formatCode="_-* #,##0.0000_-;\-* #,##0.0000_-;_-* &quot;-&quot;??????_-;_-@_-"/>
    <numFmt numFmtId="171" formatCode="0.0"/>
    <numFmt numFmtId="173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3" xfId="1" applyFont="1" applyFill="1" applyBorder="1" applyAlignment="1">
      <alignment horizontal="center" vertical="center" wrapText="1"/>
    </xf>
    <xf numFmtId="164" fontId="2" fillId="2" borderId="4" xfId="2" applyNumberFormat="1" applyFont="1" applyFill="1" applyBorder="1" applyAlignment="1" applyProtection="1">
      <alignment horizontal="center"/>
      <protection hidden="1"/>
    </xf>
    <xf numFmtId="0" fontId="2" fillId="2" borderId="4" xfId="2" applyFont="1" applyFill="1" applyBorder="1" applyProtection="1">
      <protection locked="0"/>
    </xf>
    <xf numFmtId="165" fontId="0" fillId="4" borderId="4" xfId="0" applyNumberFormat="1" applyFill="1" applyBorder="1" applyAlignment="1">
      <alignment horizontal="center"/>
    </xf>
    <xf numFmtId="164" fontId="2" fillId="2" borderId="5" xfId="2" applyNumberFormat="1" applyFont="1" applyFill="1" applyBorder="1" applyAlignment="1" applyProtection="1">
      <alignment horizontal="center"/>
      <protection hidden="1"/>
    </xf>
    <xf numFmtId="0" fontId="2" fillId="2" borderId="5" xfId="2" applyFont="1" applyFill="1" applyBorder="1" applyProtection="1">
      <protection locked="0"/>
    </xf>
    <xf numFmtId="165" fontId="0" fillId="5" borderId="5" xfId="0" applyNumberFormat="1" applyFill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165" fontId="0" fillId="0" borderId="0" xfId="0" applyNumberFormat="1"/>
    <xf numFmtId="0" fontId="2" fillId="2" borderId="2" xfId="1" applyFont="1" applyFill="1" applyBorder="1" applyAlignment="1">
      <alignment horizontal="center" vertical="center" wrapText="1"/>
    </xf>
    <xf numFmtId="0" fontId="0" fillId="6" borderId="0" xfId="0" applyFill="1"/>
    <xf numFmtId="165" fontId="0" fillId="4" borderId="1" xfId="0" applyNumberFormat="1" applyFill="1" applyBorder="1" applyAlignment="1">
      <alignment horizontal="center"/>
    </xf>
    <xf numFmtId="166" fontId="0" fillId="4" borderId="4" xfId="0" applyNumberFormat="1" applyFill="1" applyBorder="1" applyAlignment="1">
      <alignment horizontal="center"/>
    </xf>
    <xf numFmtId="166" fontId="0" fillId="5" borderId="5" xfId="0" applyNumberFormat="1" applyFill="1" applyBorder="1" applyAlignment="1">
      <alignment horizontal="center"/>
    </xf>
    <xf numFmtId="166" fontId="0" fillId="4" borderId="5" xfId="0" applyNumberFormat="1" applyFill="1" applyBorder="1" applyAlignment="1">
      <alignment horizontal="center"/>
    </xf>
    <xf numFmtId="2" fontId="0" fillId="0" borderId="0" xfId="0" applyNumberFormat="1"/>
    <xf numFmtId="0" fontId="6" fillId="0" borderId="0" xfId="0" applyFont="1"/>
    <xf numFmtId="0" fontId="0" fillId="0" borderId="0" xfId="0" applyAlignment="1">
      <alignment wrapText="1"/>
    </xf>
    <xf numFmtId="9" fontId="0" fillId="0" borderId="0" xfId="9" applyFont="1"/>
    <xf numFmtId="0" fontId="6" fillId="8" borderId="6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71" fontId="0" fillId="0" borderId="0" xfId="0" applyNumberFormat="1"/>
    <xf numFmtId="173" fontId="0" fillId="0" borderId="0" xfId="0" applyNumberFormat="1"/>
    <xf numFmtId="0" fontId="8" fillId="9" borderId="6" xfId="0" applyFont="1" applyFill="1" applyBorder="1" applyAlignment="1"/>
    <xf numFmtId="0" fontId="6" fillId="0" borderId="0" xfId="0" applyFont="1" applyAlignment="1">
      <alignment wrapText="1"/>
    </xf>
    <xf numFmtId="0" fontId="0" fillId="0" borderId="0" xfId="0" quotePrefix="1" applyFont="1" applyAlignment="1">
      <alignment wrapText="1"/>
    </xf>
    <xf numFmtId="0" fontId="2" fillId="2" borderId="2" xfId="1" applyFont="1" applyFill="1" applyBorder="1" applyAlignment="1">
      <alignment horizontal="center" vertical="center" wrapText="1"/>
    </xf>
    <xf numFmtId="0" fontId="0" fillId="0" borderId="0" xfId="0" applyBorder="1"/>
  </cellXfs>
  <cellStyles count="10">
    <cellStyle name="Comma 10" xfId="8" xr:uid="{8BF3CE17-9994-4B88-B3D0-AF2E4061E4E8}"/>
    <cellStyle name="Comma 2" xfId="3" xr:uid="{E72FD103-7E28-45A8-A447-31AA00C1F8C6}"/>
    <cellStyle name="Normal" xfId="0" builtinId="0"/>
    <cellStyle name="Normal 10 10" xfId="5" xr:uid="{76FE1793-94B0-47D8-90E3-C09B12126970}"/>
    <cellStyle name="Normal 3 25" xfId="6" xr:uid="{A9D82AA4-2A39-4D50-B2CA-8DEDB1E7118B}"/>
    <cellStyle name="Normal 3 25 2" xfId="7" xr:uid="{534C85D0-3EA5-4621-A0D6-8A72C8214ED4}"/>
    <cellStyle name="Normal 42" xfId="1" xr:uid="{DE105890-C32E-474D-BF23-0EF56D18BF75}"/>
    <cellStyle name="Normal_Template WILKS Tariff Model" xfId="2" xr:uid="{5088D9E9-DC46-4C98-8580-A53818FA2339}"/>
    <cellStyle name="Percent" xfId="9" builtinId="5"/>
    <cellStyle name="Percent 2" xfId="4" xr:uid="{31EE0A0E-E41C-4118-B5F6-5A6A407359FC}"/>
  </cellStyles>
  <dxfs count="18"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Intermittent Generator (45%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Output'!$D$6:$D$32</c:f>
              <c:numCache>
                <c:formatCode>_-* #,##0.0000_-;\-* #,##0.0000_-;_-* "-"??????_-;_-@_-</c:formatCode>
                <c:ptCount val="27"/>
                <c:pt idx="0">
                  <c:v>29.141335150000003</c:v>
                </c:pt>
                <c:pt idx="1">
                  <c:v>24.578979100000002</c:v>
                </c:pt>
                <c:pt idx="2">
                  <c:v>27.046051200000001</c:v>
                </c:pt>
                <c:pt idx="3">
                  <c:v>28.8228762</c:v>
                </c:pt>
                <c:pt idx="4">
                  <c:v>21.6738213</c:v>
                </c:pt>
                <c:pt idx="5">
                  <c:v>22.33954335</c:v>
                </c:pt>
                <c:pt idx="6">
                  <c:v>27.884464049999998</c:v>
                </c:pt>
                <c:pt idx="7">
                  <c:v>18.697955050000001</c:v>
                </c:pt>
                <c:pt idx="8">
                  <c:v>18.343064699999999</c:v>
                </c:pt>
                <c:pt idx="9">
                  <c:v>17.746350899999999</c:v>
                </c:pt>
                <c:pt idx="10">
                  <c:v>12.169393899999999</c:v>
                </c:pt>
                <c:pt idx="11">
                  <c:v>11.0805016</c:v>
                </c:pt>
                <c:pt idx="12">
                  <c:v>7.49260825</c:v>
                </c:pt>
                <c:pt idx="13">
                  <c:v>4.6233822499999997</c:v>
                </c:pt>
                <c:pt idx="14">
                  <c:v>1.6101846500000001</c:v>
                </c:pt>
                <c:pt idx="15">
                  <c:v>0.55024830000000002</c:v>
                </c:pt>
                <c:pt idx="16">
                  <c:v>0.20478869999999999</c:v>
                </c:pt>
                <c:pt idx="17">
                  <c:v>0.58650345000000004</c:v>
                </c:pt>
                <c:pt idx="18">
                  <c:v>0.29721375</c:v>
                </c:pt>
                <c:pt idx="19">
                  <c:v>-3.8156953500000004</c:v>
                </c:pt>
                <c:pt idx="20">
                  <c:v>-3.7139319000000004</c:v>
                </c:pt>
                <c:pt idx="21">
                  <c:v>-9.3714123999999988</c:v>
                </c:pt>
                <c:pt idx="22">
                  <c:v>-2.0499524000000005</c:v>
                </c:pt>
                <c:pt idx="23">
                  <c:v>1.3239306</c:v>
                </c:pt>
                <c:pt idx="24">
                  <c:v>-1.7817592499999999</c:v>
                </c:pt>
                <c:pt idx="25">
                  <c:v>-2.3534055</c:v>
                </c:pt>
                <c:pt idx="26">
                  <c:v>-5.45810175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4-4A10-A333-B24BD65AA32A}"/>
            </c:ext>
          </c:extLst>
        </c:ser>
        <c:ser>
          <c:idx val="1"/>
          <c:order val="1"/>
          <c:tx>
            <c:strRef>
              <c:f>'Example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Output'!$E$6:$E$32</c:f>
              <c:numCache>
                <c:formatCode>_-* #,##0.0000_-;\-* #,##0.0000_-;_-* "-"??????_-;_-@_-</c:formatCode>
                <c:ptCount val="27"/>
                <c:pt idx="0">
                  <c:v>29.865866449999999</c:v>
                </c:pt>
                <c:pt idx="1">
                  <c:v>25.906665199999999</c:v>
                </c:pt>
                <c:pt idx="2">
                  <c:v>28.4634429</c:v>
                </c:pt>
                <c:pt idx="3">
                  <c:v>36.207234667910384</c:v>
                </c:pt>
                <c:pt idx="4">
                  <c:v>23.199120149999999</c:v>
                </c:pt>
                <c:pt idx="5">
                  <c:v>22.88310105</c:v>
                </c:pt>
                <c:pt idx="6">
                  <c:v>31.079871000000001</c:v>
                </c:pt>
                <c:pt idx="7">
                  <c:v>19.538292999999999</c:v>
                </c:pt>
                <c:pt idx="8">
                  <c:v>19.543316900000001</c:v>
                </c:pt>
                <c:pt idx="9">
                  <c:v>18.957509250000001</c:v>
                </c:pt>
                <c:pt idx="10">
                  <c:v>13.728819250000001</c:v>
                </c:pt>
                <c:pt idx="11">
                  <c:v>12.66159575</c:v>
                </c:pt>
                <c:pt idx="12">
                  <c:v>7.8108476500000004</c:v>
                </c:pt>
                <c:pt idx="13">
                  <c:v>5.3593356500000002</c:v>
                </c:pt>
                <c:pt idx="14">
                  <c:v>1.73650115</c:v>
                </c:pt>
                <c:pt idx="15">
                  <c:v>0.92562545000000007</c:v>
                </c:pt>
                <c:pt idx="16">
                  <c:v>-9.325195E-2</c:v>
                </c:pt>
                <c:pt idx="17">
                  <c:v>0.3313586</c:v>
                </c:pt>
                <c:pt idx="18">
                  <c:v>1.3916346499999999</c:v>
                </c:pt>
                <c:pt idx="19">
                  <c:v>-3.2616382499999999</c:v>
                </c:pt>
                <c:pt idx="20">
                  <c:v>-3.5114773500000003</c:v>
                </c:pt>
                <c:pt idx="21">
                  <c:v>-8.4728339500000001</c:v>
                </c:pt>
                <c:pt idx="22">
                  <c:v>-2.3651779500000001</c:v>
                </c:pt>
                <c:pt idx="23">
                  <c:v>0.76940505000000003</c:v>
                </c:pt>
                <c:pt idx="24">
                  <c:v>-1.9923097500000002</c:v>
                </c:pt>
                <c:pt idx="25">
                  <c:v>-2.7296369999999999</c:v>
                </c:pt>
                <c:pt idx="26">
                  <c:v>-5.6331666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84-4A10-A333-B24BD65AA32A}"/>
            </c:ext>
          </c:extLst>
        </c:ser>
        <c:ser>
          <c:idx val="2"/>
          <c:order val="2"/>
          <c:tx>
            <c:strRef>
              <c:f>'Example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Output'!$F$6:$F$32</c:f>
              <c:numCache>
                <c:formatCode>_-* #,##0.0000_-;\-* #,##0.0000_-;_-* "-"??????_-;_-@_-</c:formatCode>
                <c:ptCount val="27"/>
                <c:pt idx="0">
                  <c:v>31.631431799999998</c:v>
                </c:pt>
                <c:pt idx="1">
                  <c:v>26.596577099999998</c:v>
                </c:pt>
                <c:pt idx="2">
                  <c:v>27.710295649999999</c:v>
                </c:pt>
                <c:pt idx="3">
                  <c:v>37.198488650000002</c:v>
                </c:pt>
                <c:pt idx="4">
                  <c:v>22.473503800000003</c:v>
                </c:pt>
                <c:pt idx="5">
                  <c:v>22.353517600000004</c:v>
                </c:pt>
                <c:pt idx="6">
                  <c:v>27.49143445</c:v>
                </c:pt>
                <c:pt idx="7">
                  <c:v>18.873864449999999</c:v>
                </c:pt>
                <c:pt idx="8">
                  <c:v>18.594505699999999</c:v>
                </c:pt>
                <c:pt idx="9">
                  <c:v>18.268165249999999</c:v>
                </c:pt>
                <c:pt idx="10">
                  <c:v>12.127709250000001</c:v>
                </c:pt>
                <c:pt idx="11">
                  <c:v>12.154807049999999</c:v>
                </c:pt>
                <c:pt idx="12">
                  <c:v>6.7202502000000006</c:v>
                </c:pt>
                <c:pt idx="13">
                  <c:v>4.5714632000000002</c:v>
                </c:pt>
                <c:pt idx="14">
                  <c:v>1.6049778000000001</c:v>
                </c:pt>
                <c:pt idx="15">
                  <c:v>0.85162860000000007</c:v>
                </c:pt>
                <c:pt idx="16">
                  <c:v>-0.21999915</c:v>
                </c:pt>
                <c:pt idx="17">
                  <c:v>0.19030905000000001</c:v>
                </c:pt>
                <c:pt idx="18">
                  <c:v>1.38211065</c:v>
                </c:pt>
                <c:pt idx="19">
                  <c:v>-3.5457781500000003</c:v>
                </c:pt>
                <c:pt idx="20">
                  <c:v>-3.4336269000000001</c:v>
                </c:pt>
                <c:pt idx="21">
                  <c:v>-7.3124650500000001</c:v>
                </c:pt>
                <c:pt idx="22">
                  <c:v>-2.7846190499999999</c:v>
                </c:pt>
                <c:pt idx="23">
                  <c:v>0.87996194999999999</c:v>
                </c:pt>
                <c:pt idx="24">
                  <c:v>-1.8618088500000001</c:v>
                </c:pt>
                <c:pt idx="25">
                  <c:v>-1.8011051999999999</c:v>
                </c:pt>
                <c:pt idx="26">
                  <c:v>-3.4356154499999998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84-4A10-A333-B24BD65AA32A}"/>
            </c:ext>
          </c:extLst>
        </c:ser>
        <c:ser>
          <c:idx val="3"/>
          <c:order val="3"/>
          <c:tx>
            <c:strRef>
              <c:f>'Example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Output'!$G$6:$G$32</c:f>
              <c:numCache>
                <c:formatCode>_-* #,##0.0000_-;\-* #,##0.0000_-;_-* "-"??????_-;_-@_-</c:formatCode>
                <c:ptCount val="27"/>
                <c:pt idx="0">
                  <c:v>41.133225350000004</c:v>
                </c:pt>
                <c:pt idx="1">
                  <c:v>31.132346599999998</c:v>
                </c:pt>
                <c:pt idx="2">
                  <c:v>29.4265629</c:v>
                </c:pt>
                <c:pt idx="3">
                  <c:v>37.891186737456692</c:v>
                </c:pt>
                <c:pt idx="4">
                  <c:v>23.694270700000001</c:v>
                </c:pt>
                <c:pt idx="5">
                  <c:v>23.523826150000001</c:v>
                </c:pt>
                <c:pt idx="6">
                  <c:v>27.4986964</c:v>
                </c:pt>
                <c:pt idx="7">
                  <c:v>19.8806194</c:v>
                </c:pt>
                <c:pt idx="8">
                  <c:v>18.311657400000001</c:v>
                </c:pt>
                <c:pt idx="9">
                  <c:v>19.113408550000003</c:v>
                </c:pt>
                <c:pt idx="10">
                  <c:v>13.127495550000001</c:v>
                </c:pt>
                <c:pt idx="11">
                  <c:v>12.934605449999999</c:v>
                </c:pt>
                <c:pt idx="12">
                  <c:v>7.2326737000000003</c:v>
                </c:pt>
                <c:pt idx="13">
                  <c:v>5.0143507000000005</c:v>
                </c:pt>
                <c:pt idx="14">
                  <c:v>1.92684655</c:v>
                </c:pt>
                <c:pt idx="15">
                  <c:v>1.155618</c:v>
                </c:pt>
                <c:pt idx="16">
                  <c:v>-0.10751895</c:v>
                </c:pt>
                <c:pt idx="17">
                  <c:v>0.1679436</c:v>
                </c:pt>
                <c:pt idx="18">
                  <c:v>1.69797825</c:v>
                </c:pt>
                <c:pt idx="19">
                  <c:v>-3.5009104500000001</c:v>
                </c:pt>
                <c:pt idx="20">
                  <c:v>-3.2851831499999999</c:v>
                </c:pt>
                <c:pt idx="21">
                  <c:v>-6.5942040999999998</c:v>
                </c:pt>
                <c:pt idx="22">
                  <c:v>-3.5119370999999999</c:v>
                </c:pt>
                <c:pt idx="23">
                  <c:v>0.35867790000000005</c:v>
                </c:pt>
                <c:pt idx="24">
                  <c:v>-1.9473574499999999</c:v>
                </c:pt>
                <c:pt idx="25">
                  <c:v>-1.6020198000000001</c:v>
                </c:pt>
                <c:pt idx="26">
                  <c:v>-3.2545863000000002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84-4A10-A333-B24BD65AA32A}"/>
            </c:ext>
          </c:extLst>
        </c:ser>
        <c:ser>
          <c:idx val="4"/>
          <c:order val="4"/>
          <c:tx>
            <c:strRef>
              <c:f>'Example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Output'!$H$6:$H$32</c:f>
              <c:numCache>
                <c:formatCode>_-* #,##0.0000_-;\-* #,##0.0000_-;_-* "-"??????_-;_-@_-</c:formatCode>
                <c:ptCount val="27"/>
                <c:pt idx="0">
                  <c:v>42.6358366479813</c:v>
                </c:pt>
                <c:pt idx="1">
                  <c:v>36.784630292630339</c:v>
                </c:pt>
                <c:pt idx="2">
                  <c:v>39.777404605350952</c:v>
                </c:pt>
                <c:pt idx="3">
                  <c:v>42.6358366479813</c:v>
                </c:pt>
                <c:pt idx="4">
                  <c:v>33.984013900000001</c:v>
                </c:pt>
                <c:pt idx="5">
                  <c:v>32.700486849999997</c:v>
                </c:pt>
                <c:pt idx="6">
                  <c:v>36.885908350000001</c:v>
                </c:pt>
                <c:pt idx="7">
                  <c:v>28.675238350000001</c:v>
                </c:pt>
                <c:pt idx="8">
                  <c:v>27.889448100000003</c:v>
                </c:pt>
                <c:pt idx="9">
                  <c:v>26.677620050000002</c:v>
                </c:pt>
                <c:pt idx="10">
                  <c:v>21.846941049999998</c:v>
                </c:pt>
                <c:pt idx="11">
                  <c:v>18.276578799999999</c:v>
                </c:pt>
                <c:pt idx="12">
                  <c:v>7.2721010000000001</c:v>
                </c:pt>
                <c:pt idx="13">
                  <c:v>7.3107889999999998</c:v>
                </c:pt>
                <c:pt idx="14">
                  <c:v>1.2523347</c:v>
                </c:pt>
                <c:pt idx="15">
                  <c:v>0.82881000000000005</c:v>
                </c:pt>
                <c:pt idx="16">
                  <c:v>-0.87045074999999994</c:v>
                </c:pt>
                <c:pt idx="17">
                  <c:v>-0.43145460000000002</c:v>
                </c:pt>
                <c:pt idx="18">
                  <c:v>1.23574725</c:v>
                </c:pt>
                <c:pt idx="19">
                  <c:v>-4.3583904000000002</c:v>
                </c:pt>
                <c:pt idx="20">
                  <c:v>-4.2639322499999999</c:v>
                </c:pt>
                <c:pt idx="21">
                  <c:v>-7.6200952500000003</c:v>
                </c:pt>
                <c:pt idx="22">
                  <c:v>-3.61320525</c:v>
                </c:pt>
                <c:pt idx="23">
                  <c:v>-3.7298249999999998E-2</c:v>
                </c:pt>
                <c:pt idx="24">
                  <c:v>-2.8629072</c:v>
                </c:pt>
                <c:pt idx="25">
                  <c:v>-2.6508914999999997</c:v>
                </c:pt>
                <c:pt idx="26">
                  <c:v>-4.3186000499999997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84-4A10-A333-B24BD65AA32A}"/>
            </c:ext>
          </c:extLst>
        </c:ser>
        <c:ser>
          <c:idx val="5"/>
          <c:order val="5"/>
          <c:tx>
            <c:strRef>
              <c:f>'Example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Output'!$I$6:$I$32</c:f>
              <c:numCache>
                <c:formatCode>_-* #,##0.0000_-;\-* #,##0.0000_-;_-* "-"??????_-;_-@_-</c:formatCode>
                <c:ptCount val="27"/>
                <c:pt idx="0">
                  <c:v>43.488553380940928</c:v>
                </c:pt>
                <c:pt idx="1">
                  <c:v>43.488553380940928</c:v>
                </c:pt>
                <c:pt idx="2">
                  <c:v>43.488553380940928</c:v>
                </c:pt>
                <c:pt idx="3">
                  <c:v>43.488553380940928</c:v>
                </c:pt>
                <c:pt idx="4">
                  <c:v>43.488553380940928</c:v>
                </c:pt>
                <c:pt idx="5">
                  <c:v>43.488553380940928</c:v>
                </c:pt>
                <c:pt idx="6">
                  <c:v>43.488553380940928</c:v>
                </c:pt>
                <c:pt idx="7">
                  <c:v>43.488553380940928</c:v>
                </c:pt>
                <c:pt idx="8">
                  <c:v>43.488553380940928</c:v>
                </c:pt>
                <c:pt idx="9">
                  <c:v>43.488553380940928</c:v>
                </c:pt>
                <c:pt idx="10">
                  <c:v>42.605381237457976</c:v>
                </c:pt>
                <c:pt idx="11">
                  <c:v>36.541259799999999</c:v>
                </c:pt>
                <c:pt idx="12">
                  <c:v>17.589921150000002</c:v>
                </c:pt>
                <c:pt idx="13">
                  <c:v>13.160384150000001</c:v>
                </c:pt>
                <c:pt idx="14">
                  <c:v>8.0309301000000008</c:v>
                </c:pt>
                <c:pt idx="15">
                  <c:v>2.1175009999999999</c:v>
                </c:pt>
                <c:pt idx="16">
                  <c:v>1.8453978</c:v>
                </c:pt>
                <c:pt idx="17">
                  <c:v>4.0135388499999998</c:v>
                </c:pt>
                <c:pt idx="18">
                  <c:v>1.3600371500000001</c:v>
                </c:pt>
                <c:pt idx="19">
                  <c:v>-2.21686425</c:v>
                </c:pt>
                <c:pt idx="20">
                  <c:v>-2.2412636999999997</c:v>
                </c:pt>
                <c:pt idx="21">
                  <c:v>-8.9929347499999999</c:v>
                </c:pt>
                <c:pt idx="22">
                  <c:v>1.28930525</c:v>
                </c:pt>
                <c:pt idx="23">
                  <c:v>-1.04195875</c:v>
                </c:pt>
                <c:pt idx="24">
                  <c:v>-2.5964025500000001</c:v>
                </c:pt>
                <c:pt idx="25">
                  <c:v>-2.9777444499999999</c:v>
                </c:pt>
                <c:pt idx="26">
                  <c:v>-3.9890708499999996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84-4A10-A333-B24BD65AA32A}"/>
            </c:ext>
          </c:extLst>
        </c:ser>
        <c:ser>
          <c:idx val="6"/>
          <c:order val="6"/>
          <c:tx>
            <c:strRef>
              <c:f>'Example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Output'!$J$6:$J$32</c:f>
              <c:numCache>
                <c:formatCode>_-* #,##0.0000_-;\-* #,##0.0000_-;_-* "-"??????_-;_-@_-</c:formatCode>
                <c:ptCount val="27"/>
                <c:pt idx="0">
                  <c:v>44.358324448559749</c:v>
                </c:pt>
                <c:pt idx="1">
                  <c:v>44.358324448559749</c:v>
                </c:pt>
                <c:pt idx="2">
                  <c:v>44.358324448559749</c:v>
                </c:pt>
                <c:pt idx="3">
                  <c:v>44.358324448559749</c:v>
                </c:pt>
                <c:pt idx="4">
                  <c:v>44.358324448559749</c:v>
                </c:pt>
                <c:pt idx="5">
                  <c:v>44.358324448559749</c:v>
                </c:pt>
                <c:pt idx="6">
                  <c:v>44.358324448559749</c:v>
                </c:pt>
                <c:pt idx="7">
                  <c:v>44.358324448559749</c:v>
                </c:pt>
                <c:pt idx="8">
                  <c:v>44.358324448559749</c:v>
                </c:pt>
                <c:pt idx="9">
                  <c:v>44.358324448559749</c:v>
                </c:pt>
                <c:pt idx="10">
                  <c:v>44.358324448559749</c:v>
                </c:pt>
                <c:pt idx="11">
                  <c:v>36.222464500000001</c:v>
                </c:pt>
                <c:pt idx="12">
                  <c:v>19.3761741</c:v>
                </c:pt>
                <c:pt idx="13">
                  <c:v>13.7597711</c:v>
                </c:pt>
                <c:pt idx="14">
                  <c:v>8.3198426500000018</c:v>
                </c:pt>
                <c:pt idx="15">
                  <c:v>2.4050445499999999</c:v>
                </c:pt>
                <c:pt idx="16">
                  <c:v>2.0513551999999997</c:v>
                </c:pt>
                <c:pt idx="17">
                  <c:v>4.2794194000000001</c:v>
                </c:pt>
                <c:pt idx="18">
                  <c:v>1.6310099</c:v>
                </c:pt>
                <c:pt idx="19">
                  <c:v>-3.1720396499999999</c:v>
                </c:pt>
                <c:pt idx="20">
                  <c:v>-3.2093495999999999</c:v>
                </c:pt>
                <c:pt idx="21">
                  <c:v>-10.146763850000001</c:v>
                </c:pt>
                <c:pt idx="22">
                  <c:v>1.6349931500000001</c:v>
                </c:pt>
                <c:pt idx="23">
                  <c:v>-1.2264488499999999</c:v>
                </c:pt>
                <c:pt idx="24">
                  <c:v>-2.6724638000000005</c:v>
                </c:pt>
                <c:pt idx="25">
                  <c:v>-3.0282052500000001</c:v>
                </c:pt>
                <c:pt idx="26">
                  <c:v>-4.0667103000000004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184-4A10-A333-B24BD65AA32A}"/>
            </c:ext>
          </c:extLst>
        </c:ser>
        <c:ser>
          <c:idx val="7"/>
          <c:order val="7"/>
          <c:tx>
            <c:strRef>
              <c:f>'Example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Output'!$K$6:$K$32</c:f>
              <c:numCache>
                <c:formatCode>_-* #,##0.0000_-;\-* #,##0.0000_-;_-* "-"??????_-;_-@_-</c:formatCode>
                <c:ptCount val="27"/>
                <c:pt idx="0">
                  <c:v>45.245490937530953</c:v>
                </c:pt>
                <c:pt idx="1">
                  <c:v>45.245490937530953</c:v>
                </c:pt>
                <c:pt idx="2">
                  <c:v>45.245490937530953</c:v>
                </c:pt>
                <c:pt idx="3">
                  <c:v>45.245490937530953</c:v>
                </c:pt>
                <c:pt idx="4">
                  <c:v>45.245490937530953</c:v>
                </c:pt>
                <c:pt idx="5">
                  <c:v>45.245490937530953</c:v>
                </c:pt>
                <c:pt idx="6">
                  <c:v>45.245490937530953</c:v>
                </c:pt>
                <c:pt idx="7">
                  <c:v>45.245490937530953</c:v>
                </c:pt>
                <c:pt idx="8">
                  <c:v>45.245490937530953</c:v>
                </c:pt>
                <c:pt idx="9">
                  <c:v>45.245490937530953</c:v>
                </c:pt>
                <c:pt idx="10">
                  <c:v>42.207781178651281</c:v>
                </c:pt>
                <c:pt idx="11">
                  <c:v>34.793460799999998</c:v>
                </c:pt>
                <c:pt idx="12">
                  <c:v>18.833865150000001</c:v>
                </c:pt>
                <c:pt idx="13">
                  <c:v>12.76806015</c:v>
                </c:pt>
                <c:pt idx="14">
                  <c:v>8.0528632500000015</c:v>
                </c:pt>
                <c:pt idx="15">
                  <c:v>1.7373307500000001</c:v>
                </c:pt>
                <c:pt idx="16">
                  <c:v>2.2705090500000003</c:v>
                </c:pt>
                <c:pt idx="17">
                  <c:v>4.0848366499999997</c:v>
                </c:pt>
                <c:pt idx="18">
                  <c:v>0.82209239999999995</c:v>
                </c:pt>
                <c:pt idx="19">
                  <c:v>-2.9615458500000003</c:v>
                </c:pt>
                <c:pt idx="20">
                  <c:v>-2.9862256500000002</c:v>
                </c:pt>
                <c:pt idx="21">
                  <c:v>-10.964659749999999</c:v>
                </c:pt>
                <c:pt idx="22">
                  <c:v>1.7863072499999999</c:v>
                </c:pt>
                <c:pt idx="23">
                  <c:v>-0.7128317500000001</c:v>
                </c:pt>
                <c:pt idx="24">
                  <c:v>-2.6482536499999996</c:v>
                </c:pt>
                <c:pt idx="25">
                  <c:v>-3.755255</c:v>
                </c:pt>
                <c:pt idx="26">
                  <c:v>-4.4161694000000002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184-4A10-A333-B24BD65AA32A}"/>
            </c:ext>
          </c:extLst>
        </c:ser>
        <c:ser>
          <c:idx val="8"/>
          <c:order val="8"/>
          <c:tx>
            <c:strRef>
              <c:f>'Example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Output'!$B$6:$B$32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Output'!$L$6:$L$32</c:f>
              <c:numCache>
                <c:formatCode>_-* #,##0.0000_-;\-* #,##0.0000_-;_-* "-"??????_-;_-@_-</c:formatCode>
                <c:ptCount val="27"/>
                <c:pt idx="0">
                  <c:v>46.15040075628157</c:v>
                </c:pt>
                <c:pt idx="1">
                  <c:v>46.15040075628157</c:v>
                </c:pt>
                <c:pt idx="2">
                  <c:v>46.15040075628157</c:v>
                </c:pt>
                <c:pt idx="3">
                  <c:v>46.15040075628157</c:v>
                </c:pt>
                <c:pt idx="4">
                  <c:v>46.15040075628157</c:v>
                </c:pt>
                <c:pt idx="5">
                  <c:v>46.15040075628157</c:v>
                </c:pt>
                <c:pt idx="6">
                  <c:v>46.15040075628157</c:v>
                </c:pt>
                <c:pt idx="7">
                  <c:v>46.15040075628157</c:v>
                </c:pt>
                <c:pt idx="8">
                  <c:v>46.15040075628157</c:v>
                </c:pt>
                <c:pt idx="9">
                  <c:v>46.15040075628157</c:v>
                </c:pt>
                <c:pt idx="10">
                  <c:v>46.15040075628157</c:v>
                </c:pt>
                <c:pt idx="11">
                  <c:v>34.554225649999999</c:v>
                </c:pt>
                <c:pt idx="12">
                  <c:v>19.39759295</c:v>
                </c:pt>
                <c:pt idx="13">
                  <c:v>11.920277949999999</c:v>
                </c:pt>
                <c:pt idx="14">
                  <c:v>6.95425395</c:v>
                </c:pt>
                <c:pt idx="15">
                  <c:v>1.1227401000000001</c:v>
                </c:pt>
                <c:pt idx="16">
                  <c:v>2.4489991</c:v>
                </c:pt>
                <c:pt idx="17">
                  <c:v>4.0988033000000001</c:v>
                </c:pt>
                <c:pt idx="18">
                  <c:v>-0.48443219999999998</c:v>
                </c:pt>
                <c:pt idx="19">
                  <c:v>-2.4430486500000002</c:v>
                </c:pt>
                <c:pt idx="20">
                  <c:v>-2.4512521500000002</c:v>
                </c:pt>
                <c:pt idx="21">
                  <c:v>-9.6899433000000013</c:v>
                </c:pt>
                <c:pt idx="22">
                  <c:v>1.7212767000000002</c:v>
                </c:pt>
                <c:pt idx="23">
                  <c:v>-0.97436829999999985</c:v>
                </c:pt>
                <c:pt idx="24">
                  <c:v>-3.4021204999999997</c:v>
                </c:pt>
                <c:pt idx="25">
                  <c:v>-4.3044006499999998</c:v>
                </c:pt>
                <c:pt idx="26">
                  <c:v>-1.3295056500000002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184-4A10-A333-B24BD65AA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Low Carbon Generator (75%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Output'!$D$39:$D$65</c:f>
              <c:numCache>
                <c:formatCode>_-* #,##0.0000_-;\-* #,##0.0000_-;_-* "-"??????_-;_-@_-</c:formatCode>
                <c:ptCount val="27"/>
                <c:pt idx="0">
                  <c:v>39.256950250000003</c:v>
                </c:pt>
                <c:pt idx="1">
                  <c:v>32.176648499999999</c:v>
                </c:pt>
                <c:pt idx="2">
                  <c:v>36.676675000000003</c:v>
                </c:pt>
                <c:pt idx="3">
                  <c:v>33.091920000000002</c:v>
                </c:pt>
                <c:pt idx="4">
                  <c:v>30.332080499999996</c:v>
                </c:pt>
                <c:pt idx="5">
                  <c:v>31.202930249999998</c:v>
                </c:pt>
                <c:pt idx="6">
                  <c:v>34.35106175</c:v>
                </c:pt>
                <c:pt idx="7">
                  <c:v>26.36730575</c:v>
                </c:pt>
                <c:pt idx="8">
                  <c:v>25.0582505</c:v>
                </c:pt>
                <c:pt idx="9">
                  <c:v>23.423116499999999</c:v>
                </c:pt>
                <c:pt idx="10">
                  <c:v>19.6721395</c:v>
                </c:pt>
                <c:pt idx="11">
                  <c:v>14.674516999999998</c:v>
                </c:pt>
                <c:pt idx="12">
                  <c:v>13.22891375</c:v>
                </c:pt>
                <c:pt idx="13">
                  <c:v>7.2813317499999997</c:v>
                </c:pt>
                <c:pt idx="14">
                  <c:v>6.7008437499999998</c:v>
                </c:pt>
                <c:pt idx="15">
                  <c:v>3.6343005000000002</c:v>
                </c:pt>
                <c:pt idx="16">
                  <c:v>3.0135405000000004</c:v>
                </c:pt>
                <c:pt idx="17">
                  <c:v>2.00394775</c:v>
                </c:pt>
                <c:pt idx="18">
                  <c:v>5.66198025</c:v>
                </c:pt>
                <c:pt idx="19">
                  <c:v>1.0645377499999995</c:v>
                </c:pt>
                <c:pt idx="20">
                  <c:v>-0.67623649999999991</c:v>
                </c:pt>
                <c:pt idx="21">
                  <c:v>-5.3738689999999991</c:v>
                </c:pt>
                <c:pt idx="22">
                  <c:v>-3.8865750000000001</c:v>
                </c:pt>
                <c:pt idx="23">
                  <c:v>-0.54134299999999991</c:v>
                </c:pt>
                <c:pt idx="24">
                  <c:v>-3.09287175</c:v>
                </c:pt>
                <c:pt idx="25">
                  <c:v>-6.7894565</c:v>
                </c:pt>
                <c:pt idx="26">
                  <c:v>-10.776982250000001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FE-427A-821C-935AF78A6CFF}"/>
            </c:ext>
          </c:extLst>
        </c:ser>
        <c:ser>
          <c:idx val="1"/>
          <c:order val="1"/>
          <c:tx>
            <c:strRef>
              <c:f>'Example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Output'!$E$39:$E$65</c:f>
              <c:numCache>
                <c:formatCode>_-* #,##0.0000_-;\-* #,##0.0000_-;_-* "-"??????_-;_-@_-</c:formatCode>
                <c:ptCount val="27"/>
                <c:pt idx="0">
                  <c:v>38.681376749999998</c:v>
                </c:pt>
                <c:pt idx="1">
                  <c:v>33.725715999999998</c:v>
                </c:pt>
                <c:pt idx="2">
                  <c:v>37.123859499999995</c:v>
                </c:pt>
                <c:pt idx="3">
                  <c:v>44.794505267910381</c:v>
                </c:pt>
                <c:pt idx="4">
                  <c:v>32.93801225</c:v>
                </c:pt>
                <c:pt idx="5">
                  <c:v>31.796713750000002</c:v>
                </c:pt>
                <c:pt idx="6">
                  <c:v>36.964289000000001</c:v>
                </c:pt>
                <c:pt idx="7">
                  <c:v>26.837651999999999</c:v>
                </c:pt>
                <c:pt idx="8">
                  <c:v>25.956819500000002</c:v>
                </c:pt>
                <c:pt idx="9">
                  <c:v>24.06339475</c:v>
                </c:pt>
                <c:pt idx="10">
                  <c:v>21.439163749999999</c:v>
                </c:pt>
                <c:pt idx="11">
                  <c:v>16.867413249999998</c:v>
                </c:pt>
                <c:pt idx="12">
                  <c:v>13.781645750000001</c:v>
                </c:pt>
                <c:pt idx="13">
                  <c:v>8.3342207500000001</c:v>
                </c:pt>
                <c:pt idx="14">
                  <c:v>7.1321242500000004</c:v>
                </c:pt>
                <c:pt idx="15">
                  <c:v>4.3217237500000003</c:v>
                </c:pt>
                <c:pt idx="16">
                  <c:v>3.2018457499999999</c:v>
                </c:pt>
                <c:pt idx="17">
                  <c:v>1.1648739999999997</c:v>
                </c:pt>
                <c:pt idx="18">
                  <c:v>5.8567747499999996</c:v>
                </c:pt>
                <c:pt idx="19">
                  <c:v>2.136339159984689</c:v>
                </c:pt>
                <c:pt idx="20">
                  <c:v>0.29386574999999926</c:v>
                </c:pt>
                <c:pt idx="21">
                  <c:v>-4.3996912500000001</c:v>
                </c:pt>
                <c:pt idx="22">
                  <c:v>-4.890793337597712</c:v>
                </c:pt>
                <c:pt idx="23">
                  <c:v>-1.2839972500000001</c:v>
                </c:pt>
                <c:pt idx="24">
                  <c:v>-3.5103642500000003</c:v>
                </c:pt>
                <c:pt idx="25">
                  <c:v>-7.5879470875977111</c:v>
                </c:pt>
                <c:pt idx="26">
                  <c:v>-10.855894000000001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FE-427A-821C-935AF78A6CFF}"/>
            </c:ext>
          </c:extLst>
        </c:ser>
        <c:ser>
          <c:idx val="2"/>
          <c:order val="2"/>
          <c:tx>
            <c:strRef>
              <c:f>'Example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Output'!$F$39:$F$65</c:f>
              <c:numCache>
                <c:formatCode>_-* #,##0.0000_-;\-* #,##0.0000_-;_-* "-"??????_-;_-@_-</c:formatCode>
                <c:ptCount val="27"/>
                <c:pt idx="0">
                  <c:v>41.722038999999995</c:v>
                </c:pt>
                <c:pt idx="1">
                  <c:v>34.762103499999995</c:v>
                </c:pt>
                <c:pt idx="2">
                  <c:v>37.413937750000002</c:v>
                </c:pt>
                <c:pt idx="3">
                  <c:v>46.879704750000002</c:v>
                </c:pt>
                <c:pt idx="4">
                  <c:v>33.278486000000001</c:v>
                </c:pt>
                <c:pt idx="5">
                  <c:v>32.567971999999997</c:v>
                </c:pt>
                <c:pt idx="6">
                  <c:v>34.821372749999995</c:v>
                </c:pt>
                <c:pt idx="7">
                  <c:v>27.593533749999999</c:v>
                </c:pt>
                <c:pt idx="8">
                  <c:v>25.750845499999997</c:v>
                </c:pt>
                <c:pt idx="9">
                  <c:v>25.157654749999999</c:v>
                </c:pt>
                <c:pt idx="10">
                  <c:v>18.999272749999999</c:v>
                </c:pt>
                <c:pt idx="11">
                  <c:v>16.915940749999997</c:v>
                </c:pt>
                <c:pt idx="12">
                  <c:v>12.313863</c:v>
                </c:pt>
                <c:pt idx="13">
                  <c:v>7.4556389999999997</c:v>
                </c:pt>
                <c:pt idx="14">
                  <c:v>6.5750960000000012</c:v>
                </c:pt>
                <c:pt idx="15">
                  <c:v>3.8709099999999999</c:v>
                </c:pt>
                <c:pt idx="16">
                  <c:v>2.6969707499999998</c:v>
                </c:pt>
                <c:pt idx="17">
                  <c:v>0.64036874999999993</c:v>
                </c:pt>
                <c:pt idx="18">
                  <c:v>5.7220697500000002</c:v>
                </c:pt>
                <c:pt idx="19">
                  <c:v>1.8143363852378647</c:v>
                </c:pt>
                <c:pt idx="20">
                  <c:v>0.64126650000000041</c:v>
                </c:pt>
                <c:pt idx="21">
                  <c:v>-2.1705287500000008</c:v>
                </c:pt>
                <c:pt idx="22">
                  <c:v>-5.2973472926706426</c:v>
                </c:pt>
                <c:pt idx="23">
                  <c:v>-1.3742477499999999</c:v>
                </c:pt>
                <c:pt idx="24">
                  <c:v>-3.6177297499999996</c:v>
                </c:pt>
                <c:pt idx="25">
                  <c:v>-1.3629629999999999</c:v>
                </c:pt>
                <c:pt idx="26">
                  <c:v>-2.8843657499999997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FE-427A-821C-935AF78A6CFF}"/>
            </c:ext>
          </c:extLst>
        </c:ser>
        <c:ser>
          <c:idx val="3"/>
          <c:order val="3"/>
          <c:tx>
            <c:strRef>
              <c:f>'Example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Output'!$G$39:$G$65</c:f>
              <c:numCache>
                <c:formatCode>_-* #,##0.0000_-;\-* #,##0.0000_-;_-* "-"??????_-;_-@_-</c:formatCode>
                <c:ptCount val="27"/>
                <c:pt idx="0">
                  <c:v>51.543969250000004</c:v>
                </c:pt>
                <c:pt idx="1">
                  <c:v>36.634539000000004</c:v>
                </c:pt>
                <c:pt idx="2">
                  <c:v>37.852743500000003</c:v>
                </c:pt>
                <c:pt idx="3">
                  <c:v>46.30619633745669</c:v>
                </c:pt>
                <c:pt idx="4">
                  <c:v>33.476757499999998</c:v>
                </c:pt>
                <c:pt idx="5">
                  <c:v>32.735700250000001</c:v>
                </c:pt>
                <c:pt idx="6">
                  <c:v>34.060998999999995</c:v>
                </c:pt>
                <c:pt idx="7">
                  <c:v>27.642645999999999</c:v>
                </c:pt>
                <c:pt idx="8">
                  <c:v>24.368290999999999</c:v>
                </c:pt>
                <c:pt idx="9">
                  <c:v>25.192905249999999</c:v>
                </c:pt>
                <c:pt idx="10">
                  <c:v>19.219810250000002</c:v>
                </c:pt>
                <c:pt idx="11">
                  <c:v>17.010780750000002</c:v>
                </c:pt>
                <c:pt idx="12">
                  <c:v>12.1260645</c:v>
                </c:pt>
                <c:pt idx="13">
                  <c:v>7.2455745</c:v>
                </c:pt>
                <c:pt idx="14">
                  <c:v>6.2476622500000003</c:v>
                </c:pt>
                <c:pt idx="15">
                  <c:v>3.2824659999999999</c:v>
                </c:pt>
                <c:pt idx="16">
                  <c:v>2.3221847499999999</c:v>
                </c:pt>
                <c:pt idx="17">
                  <c:v>0.70167399999999991</c:v>
                </c:pt>
                <c:pt idx="18">
                  <c:v>5.4548007500000004</c:v>
                </c:pt>
                <c:pt idx="19">
                  <c:v>2.0436709998052498</c:v>
                </c:pt>
                <c:pt idx="20">
                  <c:v>1.2366247499999998</c:v>
                </c:pt>
                <c:pt idx="21">
                  <c:v>-1.7828044999999992</c:v>
                </c:pt>
                <c:pt idx="22">
                  <c:v>-5.0623974999999994</c:v>
                </c:pt>
                <c:pt idx="23">
                  <c:v>-0.61737350000000002</c:v>
                </c:pt>
                <c:pt idx="24">
                  <c:v>-3.7969307499999996</c:v>
                </c:pt>
                <c:pt idx="25">
                  <c:v>0.44006799999999968</c:v>
                </c:pt>
                <c:pt idx="26">
                  <c:v>-1.9369515000000006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FE-427A-821C-935AF78A6CFF}"/>
            </c:ext>
          </c:extLst>
        </c:ser>
        <c:ser>
          <c:idx val="4"/>
          <c:order val="4"/>
          <c:tx>
            <c:strRef>
              <c:f>'Example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Output'!$H$39:$H$65</c:f>
              <c:numCache>
                <c:formatCode>_-* #,##0.0000_-;\-* #,##0.0000_-;_-* "-"??????_-;_-@_-</c:formatCode>
                <c:ptCount val="27"/>
                <c:pt idx="0">
                  <c:v>54.741512384881929</c:v>
                </c:pt>
                <c:pt idx="1">
                  <c:v>45.430470792630345</c:v>
                </c:pt>
                <c:pt idx="2">
                  <c:v>52.35313834225159</c:v>
                </c:pt>
                <c:pt idx="3">
                  <c:v>55.133097384881935</c:v>
                </c:pt>
                <c:pt idx="4">
                  <c:v>45.935976499999995</c:v>
                </c:pt>
                <c:pt idx="5">
                  <c:v>45.424668749999995</c:v>
                </c:pt>
                <c:pt idx="6">
                  <c:v>47.235943250000005</c:v>
                </c:pt>
                <c:pt idx="7">
                  <c:v>39.489212250000001</c:v>
                </c:pt>
                <c:pt idx="8">
                  <c:v>36.973681499999998</c:v>
                </c:pt>
                <c:pt idx="9">
                  <c:v>35.134527750000004</c:v>
                </c:pt>
                <c:pt idx="10">
                  <c:v>30.43510075</c:v>
                </c:pt>
                <c:pt idx="11">
                  <c:v>24.029831999999999</c:v>
                </c:pt>
                <c:pt idx="12">
                  <c:v>12.277953</c:v>
                </c:pt>
                <c:pt idx="13">
                  <c:v>9.9338049999999996</c:v>
                </c:pt>
                <c:pt idx="14">
                  <c:v>5.6224255000000003</c:v>
                </c:pt>
                <c:pt idx="15">
                  <c:v>2.9650290000000004</c:v>
                </c:pt>
                <c:pt idx="16">
                  <c:v>1.6265167500000002</c:v>
                </c:pt>
                <c:pt idx="17">
                  <c:v>-0.26453499999999991</c:v>
                </c:pt>
                <c:pt idx="18">
                  <c:v>4.37649475</c:v>
                </c:pt>
                <c:pt idx="19">
                  <c:v>0.77208425368683908</c:v>
                </c:pt>
                <c:pt idx="20">
                  <c:v>-0.53738375000000005</c:v>
                </c:pt>
                <c:pt idx="21">
                  <c:v>-3.1127327500000002</c:v>
                </c:pt>
                <c:pt idx="22">
                  <c:v>-6.8626762363405582</c:v>
                </c:pt>
                <c:pt idx="23">
                  <c:v>-2.35370575</c:v>
                </c:pt>
                <c:pt idx="24">
                  <c:v>-5.0597709999999996</c:v>
                </c:pt>
                <c:pt idx="25">
                  <c:v>-1.7082714999999995</c:v>
                </c:pt>
                <c:pt idx="26">
                  <c:v>-3.8222587499999996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FE-427A-821C-935AF78A6CFF}"/>
            </c:ext>
          </c:extLst>
        </c:ser>
        <c:ser>
          <c:idx val="5"/>
          <c:order val="5"/>
          <c:tx>
            <c:strRef>
              <c:f>'Example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Output'!$I$39:$I$65</c:f>
              <c:numCache>
                <c:formatCode>_-* #,##0.0000_-;\-* #,##0.0000_-;_-* "-"??????_-;_-@_-</c:formatCode>
                <c:ptCount val="27"/>
                <c:pt idx="0">
                  <c:v>61.274962491340155</c:v>
                </c:pt>
                <c:pt idx="1">
                  <c:v>61.274962491340155</c:v>
                </c:pt>
                <c:pt idx="2">
                  <c:v>61.212959872579582</c:v>
                </c:pt>
                <c:pt idx="3">
                  <c:v>61.227288872579578</c:v>
                </c:pt>
                <c:pt idx="4">
                  <c:v>61.274962491340155</c:v>
                </c:pt>
                <c:pt idx="5">
                  <c:v>61.274962491340155</c:v>
                </c:pt>
                <c:pt idx="6">
                  <c:v>61.274962491340155</c:v>
                </c:pt>
                <c:pt idx="7">
                  <c:v>61.274962491340155</c:v>
                </c:pt>
                <c:pt idx="8">
                  <c:v>61.274962491340155</c:v>
                </c:pt>
                <c:pt idx="9">
                  <c:v>60.606393872579581</c:v>
                </c:pt>
                <c:pt idx="10">
                  <c:v>59.715530729096628</c:v>
                </c:pt>
                <c:pt idx="11">
                  <c:v>48.730615999999998</c:v>
                </c:pt>
                <c:pt idx="12">
                  <c:v>29.008823250000003</c:v>
                </c:pt>
                <c:pt idx="13">
                  <c:v>21.226638250000001</c:v>
                </c:pt>
                <c:pt idx="14">
                  <c:v>16.625742500000001</c:v>
                </c:pt>
                <c:pt idx="15">
                  <c:v>6.762791</c:v>
                </c:pt>
                <c:pt idx="16">
                  <c:v>2.9812509999999999</c:v>
                </c:pt>
                <c:pt idx="17">
                  <c:v>4.1475337499999991</c:v>
                </c:pt>
                <c:pt idx="18">
                  <c:v>7.2750632499999996</c:v>
                </c:pt>
                <c:pt idx="19">
                  <c:v>4.5020158687605782</c:v>
                </c:pt>
                <c:pt idx="20">
                  <c:v>0.75516749999999977</c:v>
                </c:pt>
                <c:pt idx="21">
                  <c:v>-5.3148532500000005</c:v>
                </c:pt>
                <c:pt idx="22">
                  <c:v>-1.3618288460673704</c:v>
                </c:pt>
                <c:pt idx="23">
                  <c:v>-3.6930928460673704</c:v>
                </c:pt>
                <c:pt idx="24">
                  <c:v>-7.4231798460673701</c:v>
                </c:pt>
                <c:pt idx="25">
                  <c:v>-0.40888574999999977</c:v>
                </c:pt>
                <c:pt idx="26">
                  <c:v>-2.1843857499999997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FE-427A-821C-935AF78A6CFF}"/>
            </c:ext>
          </c:extLst>
        </c:ser>
        <c:ser>
          <c:idx val="6"/>
          <c:order val="6"/>
          <c:tx>
            <c:strRef>
              <c:f>'Example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Output'!$J$39:$J$65</c:f>
              <c:numCache>
                <c:formatCode>_-* #,##0.0000_-;\-* #,##0.0000_-;_-* "-"??????_-;_-@_-</c:formatCode>
                <c:ptCount val="27"/>
                <c:pt idx="0">
                  <c:v>62.500461741166959</c:v>
                </c:pt>
                <c:pt idx="1">
                  <c:v>62.500461741166959</c:v>
                </c:pt>
                <c:pt idx="2">
                  <c:v>62.500461741166959</c:v>
                </c:pt>
                <c:pt idx="3">
                  <c:v>62.500461741166959</c:v>
                </c:pt>
                <c:pt idx="4">
                  <c:v>62.500461741166959</c:v>
                </c:pt>
                <c:pt idx="5">
                  <c:v>62.500461741166959</c:v>
                </c:pt>
                <c:pt idx="6">
                  <c:v>62.500461741166959</c:v>
                </c:pt>
                <c:pt idx="7">
                  <c:v>62.500461741166959</c:v>
                </c:pt>
                <c:pt idx="8">
                  <c:v>62.500461741166959</c:v>
                </c:pt>
                <c:pt idx="9">
                  <c:v>61.649848330031169</c:v>
                </c:pt>
                <c:pt idx="10">
                  <c:v>61.278849330031171</c:v>
                </c:pt>
                <c:pt idx="11">
                  <c:v>48.222915499999999</c:v>
                </c:pt>
                <c:pt idx="12">
                  <c:v>30.178153500000001</c:v>
                </c:pt>
                <c:pt idx="13">
                  <c:v>21.860214499999998</c:v>
                </c:pt>
                <c:pt idx="14">
                  <c:v>16.854350750000002</c:v>
                </c:pt>
                <c:pt idx="15">
                  <c:v>7.0033252499999996</c:v>
                </c:pt>
                <c:pt idx="16">
                  <c:v>4.3298680000000003</c:v>
                </c:pt>
                <c:pt idx="17">
                  <c:v>5.0927309999999997</c:v>
                </c:pt>
                <c:pt idx="18">
                  <c:v>7.6478484999999994</c:v>
                </c:pt>
                <c:pt idx="19">
                  <c:v>3.0739926611357893</c:v>
                </c:pt>
                <c:pt idx="20">
                  <c:v>-0.94224999999999959</c:v>
                </c:pt>
                <c:pt idx="21">
                  <c:v>-8.3635557499999997</c:v>
                </c:pt>
                <c:pt idx="22">
                  <c:v>-0.98748829798871796</c:v>
                </c:pt>
                <c:pt idx="23">
                  <c:v>-3.8489302979887179</c:v>
                </c:pt>
                <c:pt idx="24">
                  <c:v>-7.5847645479887182</c:v>
                </c:pt>
                <c:pt idx="25">
                  <c:v>-1.0539047499999996</c:v>
                </c:pt>
                <c:pt idx="26">
                  <c:v>-2.8318564999999998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2FE-427A-821C-935AF78A6CFF}"/>
            </c:ext>
          </c:extLst>
        </c:ser>
        <c:ser>
          <c:idx val="7"/>
          <c:order val="7"/>
          <c:tx>
            <c:strRef>
              <c:f>'Example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Output'!$K$39:$K$65</c:f>
              <c:numCache>
                <c:formatCode>_-* #,##0.0000_-;\-* #,##0.0000_-;_-* "-"??????_-;_-@_-</c:formatCode>
                <c:ptCount val="27"/>
                <c:pt idx="0">
                  <c:v>63.750470975990311</c:v>
                </c:pt>
                <c:pt idx="1">
                  <c:v>63.750470975990311</c:v>
                </c:pt>
                <c:pt idx="2">
                  <c:v>63.750470975990311</c:v>
                </c:pt>
                <c:pt idx="3">
                  <c:v>63.750470975990311</c:v>
                </c:pt>
                <c:pt idx="4">
                  <c:v>63.750470975990311</c:v>
                </c:pt>
                <c:pt idx="5">
                  <c:v>63.750470975990311</c:v>
                </c:pt>
                <c:pt idx="6">
                  <c:v>63.750470975990311</c:v>
                </c:pt>
                <c:pt idx="7">
                  <c:v>63.750470975990311</c:v>
                </c:pt>
                <c:pt idx="8">
                  <c:v>63.750470975990311</c:v>
                </c:pt>
                <c:pt idx="9">
                  <c:v>63.750470975990311</c:v>
                </c:pt>
                <c:pt idx="10">
                  <c:v>60.712761217110639</c:v>
                </c:pt>
                <c:pt idx="11">
                  <c:v>49.429399000000004</c:v>
                </c:pt>
                <c:pt idx="12">
                  <c:v>30.549413250000001</c:v>
                </c:pt>
                <c:pt idx="13">
                  <c:v>22.69552925</c:v>
                </c:pt>
                <c:pt idx="14">
                  <c:v>17.414777750000002</c:v>
                </c:pt>
                <c:pt idx="15">
                  <c:v>7.3810382499999996</c:v>
                </c:pt>
                <c:pt idx="16">
                  <c:v>2.20445475</c:v>
                </c:pt>
                <c:pt idx="17">
                  <c:v>4.5426307500000007</c:v>
                </c:pt>
                <c:pt idx="18">
                  <c:v>8.2179589999999987</c:v>
                </c:pt>
                <c:pt idx="19">
                  <c:v>3.5920301693585053</c:v>
                </c:pt>
                <c:pt idx="20">
                  <c:v>-0.68811175000000002</c:v>
                </c:pt>
                <c:pt idx="21">
                  <c:v>-8.6779242500000002</c:v>
                </c:pt>
                <c:pt idx="22">
                  <c:v>-0.83153038894849285</c:v>
                </c:pt>
                <c:pt idx="23">
                  <c:v>-3.3306693889484928</c:v>
                </c:pt>
                <c:pt idx="24">
                  <c:v>-7.6314058889484926</c:v>
                </c:pt>
                <c:pt idx="25">
                  <c:v>-2.4157829999999998</c:v>
                </c:pt>
                <c:pt idx="26">
                  <c:v>-5.8000490000000005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FE-427A-821C-935AF78A6CFF}"/>
            </c:ext>
          </c:extLst>
        </c:ser>
        <c:ser>
          <c:idx val="8"/>
          <c:order val="8"/>
          <c:tx>
            <c:strRef>
              <c:f>'Example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Output'!$B$39:$B$65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Output'!$L$39:$L$65</c:f>
              <c:numCache>
                <c:formatCode>_-* #,##0.0000_-;\-* #,##0.0000_-;_-* "-"??????_-;_-@_-</c:formatCode>
                <c:ptCount val="27"/>
                <c:pt idx="0">
                  <c:v>65.025480395510115</c:v>
                </c:pt>
                <c:pt idx="1">
                  <c:v>65.025480395510115</c:v>
                </c:pt>
                <c:pt idx="2">
                  <c:v>65.025480395510115</c:v>
                </c:pt>
                <c:pt idx="3">
                  <c:v>65.025480395510115</c:v>
                </c:pt>
                <c:pt idx="4">
                  <c:v>65.025480395510115</c:v>
                </c:pt>
                <c:pt idx="5">
                  <c:v>65.025480395510115</c:v>
                </c:pt>
                <c:pt idx="6">
                  <c:v>65.025480395510115</c:v>
                </c:pt>
                <c:pt idx="7">
                  <c:v>65.025480395510115</c:v>
                </c:pt>
                <c:pt idx="8">
                  <c:v>65.025480395510115</c:v>
                </c:pt>
                <c:pt idx="9">
                  <c:v>65.025480395510115</c:v>
                </c:pt>
                <c:pt idx="10">
                  <c:v>65.025480395510115</c:v>
                </c:pt>
                <c:pt idx="11">
                  <c:v>50.514979467745675</c:v>
                </c:pt>
                <c:pt idx="12">
                  <c:v>31.039534249999999</c:v>
                </c:pt>
                <c:pt idx="13">
                  <c:v>24.065136249999998</c:v>
                </c:pt>
                <c:pt idx="14">
                  <c:v>15.56006125</c:v>
                </c:pt>
                <c:pt idx="15">
                  <c:v>6.6154514999999989</c:v>
                </c:pt>
                <c:pt idx="16">
                  <c:v>2.6768585000000003</c:v>
                </c:pt>
                <c:pt idx="17">
                  <c:v>4.5580264999999995</c:v>
                </c:pt>
                <c:pt idx="18">
                  <c:v>7.6824617177456762</c:v>
                </c:pt>
                <c:pt idx="19">
                  <c:v>4.6267509677456768</c:v>
                </c:pt>
                <c:pt idx="20">
                  <c:v>-0.58524825000000025</c:v>
                </c:pt>
                <c:pt idx="21">
                  <c:v>-8.2826125000000008</c:v>
                </c:pt>
                <c:pt idx="22">
                  <c:v>-1.0720821817274624</c:v>
                </c:pt>
                <c:pt idx="23">
                  <c:v>-3.7677271817274622</c:v>
                </c:pt>
                <c:pt idx="24">
                  <c:v>-7.8489461817274631</c:v>
                </c:pt>
                <c:pt idx="25">
                  <c:v>-2.07502275</c:v>
                </c:pt>
                <c:pt idx="26">
                  <c:v>-2.7070857500000005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2FE-427A-821C-935AF78A6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Example Wider tariff - Conventional Carbon Generator (40% ALF)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Output'!$D$3:$D$5</c:f>
              <c:strCache>
                <c:ptCount val="3"/>
                <c:pt idx="0">
                  <c:v>2025/26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Output'!$D$72:$D$98</c:f>
              <c:numCache>
                <c:formatCode>_-* #,##0.0000_-;\-* #,##0.0000_-;_-* "-"??????_-;_-@_-</c:formatCode>
                <c:ptCount val="27"/>
                <c:pt idx="0">
                  <c:v>19.8443006</c:v>
                </c:pt>
                <c:pt idx="1">
                  <c:v>16.312498000000001</c:v>
                </c:pt>
                <c:pt idx="2">
                  <c:v>18.6975902</c:v>
                </c:pt>
                <c:pt idx="3">
                  <c:v>14.0467402</c:v>
                </c:pt>
                <c:pt idx="4">
                  <c:v>15.965828200000001</c:v>
                </c:pt>
                <c:pt idx="5">
                  <c:v>16.403416799999999</c:v>
                </c:pt>
                <c:pt idx="6">
                  <c:v>16.407504200000002</c:v>
                </c:pt>
                <c:pt idx="7">
                  <c:v>13.935653600000002</c:v>
                </c:pt>
                <c:pt idx="8">
                  <c:v>12.865265600000001</c:v>
                </c:pt>
                <c:pt idx="9">
                  <c:v>11.6406706</c:v>
                </c:pt>
                <c:pt idx="10">
                  <c:v>11.235867800000001</c:v>
                </c:pt>
                <c:pt idx="11">
                  <c:v>7.2690234</c:v>
                </c:pt>
                <c:pt idx="12">
                  <c:v>8.1727068000000003</c:v>
                </c:pt>
                <c:pt idx="13">
                  <c:v>3.9466603999999998</c:v>
                </c:pt>
                <c:pt idx="14">
                  <c:v>5.5065604000000006</c:v>
                </c:pt>
                <c:pt idx="15">
                  <c:v>3.2063296000000001</c:v>
                </c:pt>
                <c:pt idx="16">
                  <c:v>2.8542604000000003</c:v>
                </c:pt>
                <c:pt idx="17">
                  <c:v>1.5477784000000001</c:v>
                </c:pt>
                <c:pt idx="18">
                  <c:v>5.4308139999999998</c:v>
                </c:pt>
                <c:pt idx="19">
                  <c:v>4.0323007999999998</c:v>
                </c:pt>
                <c:pt idx="20">
                  <c:v>2.2123771999999997</c:v>
                </c:pt>
                <c:pt idx="21">
                  <c:v>1.3613000000000319E-2</c:v>
                </c:pt>
                <c:pt idx="22">
                  <c:v>-2.891969</c:v>
                </c:pt>
                <c:pt idx="23">
                  <c:v>-1.5710668000000001</c:v>
                </c:pt>
                <c:pt idx="24">
                  <c:v>-1.7070589999999999</c:v>
                </c:pt>
                <c:pt idx="25">
                  <c:v>-4.9590300000000003</c:v>
                </c:pt>
                <c:pt idx="26">
                  <c:v>-6.5317920000000003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8A-42D9-98D2-2E33110C244A}"/>
            </c:ext>
          </c:extLst>
        </c:ser>
        <c:ser>
          <c:idx val="1"/>
          <c:order val="1"/>
          <c:tx>
            <c:strRef>
              <c:f>'Example Tariff Output'!$E$3:$E$5</c:f>
              <c:strCache>
                <c:ptCount val="3"/>
                <c:pt idx="0">
                  <c:v>2026/27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Output'!$E$72:$E$98</c:f>
              <c:numCache>
                <c:formatCode>_-* #,##0.0000_-;\-* #,##0.0000_-;_-* "-"??????_-;_-@_-</c:formatCode>
                <c:ptCount val="27"/>
                <c:pt idx="0">
                  <c:v>19.006923999999998</c:v>
                </c:pt>
                <c:pt idx="1">
                  <c:v>17.130641999999998</c:v>
                </c:pt>
                <c:pt idx="2">
                  <c:v>18.388886400000001</c:v>
                </c:pt>
                <c:pt idx="3">
                  <c:v>21.413257107164149</c:v>
                </c:pt>
                <c:pt idx="4">
                  <c:v>17.685862800000002</c:v>
                </c:pt>
                <c:pt idx="5">
                  <c:v>16.748655600000003</c:v>
                </c:pt>
                <c:pt idx="6">
                  <c:v>17.149955200000001</c:v>
                </c:pt>
                <c:pt idx="7">
                  <c:v>13.948264999999999</c:v>
                </c:pt>
                <c:pt idx="8">
                  <c:v>13.064102800000002</c:v>
                </c:pt>
                <c:pt idx="9">
                  <c:v>11.5663096</c:v>
                </c:pt>
                <c:pt idx="10">
                  <c:v>12.0792926</c:v>
                </c:pt>
                <c:pt idx="11">
                  <c:v>8.4682050000000011</c:v>
                </c:pt>
                <c:pt idx="12">
                  <c:v>8.5234158000000004</c:v>
                </c:pt>
                <c:pt idx="13">
                  <c:v>4.5468980000000006</c:v>
                </c:pt>
                <c:pt idx="14">
                  <c:v>5.8264422000000007</c:v>
                </c:pt>
                <c:pt idx="15">
                  <c:v>3.5986251999999999</c:v>
                </c:pt>
                <c:pt idx="16">
                  <c:v>3.2712074000000002</c:v>
                </c:pt>
                <c:pt idx="17">
                  <c:v>0.90398299999999998</c:v>
                </c:pt>
                <c:pt idx="18">
                  <c:v>4.7712246</c:v>
                </c:pt>
                <c:pt idx="19">
                  <c:v>4.6731689099846889</c:v>
                </c:pt>
                <c:pt idx="20">
                  <c:v>3.0250147999999992</c:v>
                </c:pt>
                <c:pt idx="21">
                  <c:v>0.54722599999999977</c:v>
                </c:pt>
                <c:pt idx="22">
                  <c:v>-3.6084696875977116</c:v>
                </c:pt>
                <c:pt idx="23">
                  <c:v>-1.8824234</c:v>
                </c:pt>
                <c:pt idx="24">
                  <c:v>-1.9607900000000003</c:v>
                </c:pt>
                <c:pt idx="25">
                  <c:v>-5.4648960875977117</c:v>
                </c:pt>
                <c:pt idx="26">
                  <c:v>-6.4745422000000001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8A-42D9-98D2-2E33110C244A}"/>
            </c:ext>
          </c:extLst>
        </c:ser>
        <c:ser>
          <c:idx val="2"/>
          <c:order val="2"/>
          <c:tx>
            <c:strRef>
              <c:f>'Example Tariff Output'!$F$3:$F$5</c:f>
              <c:strCache>
                <c:ptCount val="3"/>
                <c:pt idx="0">
                  <c:v>2027/28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Output'!$F$72:$F$98</c:f>
              <c:numCache>
                <c:formatCode>_-* #,##0.0000_-;\-* #,##0.0000_-;_-* "-"??????_-;_-@_-</c:formatCode>
                <c:ptCount val="27"/>
                <c:pt idx="0">
                  <c:v>20.732958800000002</c:v>
                </c:pt>
                <c:pt idx="1">
                  <c:v>17.689021399999998</c:v>
                </c:pt>
                <c:pt idx="2">
                  <c:v>19.004421399999998</c:v>
                </c:pt>
                <c:pt idx="3">
                  <c:v>22.7772726</c:v>
                </c:pt>
                <c:pt idx="4">
                  <c:v>18.283620200000001</c:v>
                </c:pt>
                <c:pt idx="5">
                  <c:v>17.649936</c:v>
                </c:pt>
                <c:pt idx="6">
                  <c:v>16.959705599999999</c:v>
                </c:pt>
                <c:pt idx="7">
                  <c:v>14.902408600000001</c:v>
                </c:pt>
                <c:pt idx="8">
                  <c:v>13.243375200000001</c:v>
                </c:pt>
                <c:pt idx="9">
                  <c:v>12.8682832</c:v>
                </c:pt>
                <c:pt idx="10">
                  <c:v>10.3941748</c:v>
                </c:pt>
                <c:pt idx="11">
                  <c:v>8.6752701999999999</c:v>
                </c:pt>
                <c:pt idx="12">
                  <c:v>7.6491132000000004</c:v>
                </c:pt>
                <c:pt idx="13">
                  <c:v>4.0801613999999997</c:v>
                </c:pt>
                <c:pt idx="14">
                  <c:v>5.3534962000000004</c:v>
                </c:pt>
                <c:pt idx="15">
                  <c:v>3.2085322000000001</c:v>
                </c:pt>
                <c:pt idx="16">
                  <c:v>2.8680811999999998</c:v>
                </c:pt>
                <c:pt idx="17">
                  <c:v>0.49235059999999997</c:v>
                </c:pt>
                <c:pt idx="18">
                  <c:v>4.6470947999999996</c:v>
                </c:pt>
                <c:pt idx="19">
                  <c:v>4.5721638352378644</c:v>
                </c:pt>
                <c:pt idx="20">
                  <c:v>3.3118652000000002</c:v>
                </c:pt>
                <c:pt idx="21">
                  <c:v>2.0605126</c:v>
                </c:pt>
                <c:pt idx="22">
                  <c:v>-3.7830135426706426</c:v>
                </c:pt>
                <c:pt idx="23">
                  <c:v>-2.0586625999999999</c:v>
                </c:pt>
                <c:pt idx="24">
                  <c:v>-2.1696562000000004</c:v>
                </c:pt>
                <c:pt idx="25">
                  <c:v>3.7896600000000058E-2</c:v>
                </c:pt>
                <c:pt idx="26">
                  <c:v>-0.21222040000000009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8A-42D9-98D2-2E33110C244A}"/>
            </c:ext>
          </c:extLst>
        </c:ser>
        <c:ser>
          <c:idx val="3"/>
          <c:order val="3"/>
          <c:tx>
            <c:strRef>
              <c:f>'Example Tariff Output'!$G$3:$G$5</c:f>
              <c:strCache>
                <c:ptCount val="3"/>
                <c:pt idx="0">
                  <c:v>2028/29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Output'!$G$72:$G$98</c:f>
              <c:numCache>
                <c:formatCode>_-* #,##0.0000_-;\-* #,##0.0000_-;_-* "-"??????_-;_-@_-</c:formatCode>
                <c:ptCount val="27"/>
                <c:pt idx="0">
                  <c:v>24.502489800000003</c:v>
                </c:pt>
                <c:pt idx="1">
                  <c:v>17.371520799999999</c:v>
                </c:pt>
                <c:pt idx="2">
                  <c:v>18.433760800000002</c:v>
                </c:pt>
                <c:pt idx="3">
                  <c:v>21.80843933498268</c:v>
                </c:pt>
                <c:pt idx="4">
                  <c:v>17.759866600000002</c:v>
                </c:pt>
                <c:pt idx="5">
                  <c:v>17.127231200000001</c:v>
                </c:pt>
                <c:pt idx="6">
                  <c:v>16.198177000000001</c:v>
                </c:pt>
                <c:pt idx="7">
                  <c:v>14.3506702</c:v>
                </c:pt>
                <c:pt idx="8">
                  <c:v>12.0983164</c:v>
                </c:pt>
                <c:pt idx="9">
                  <c:v>12.3900282</c:v>
                </c:pt>
                <c:pt idx="10">
                  <c:v>10.008481000000002</c:v>
                </c:pt>
                <c:pt idx="11">
                  <c:v>8.2697982000000003</c:v>
                </c:pt>
                <c:pt idx="12">
                  <c:v>7.1132645999999999</c:v>
                </c:pt>
                <c:pt idx="13">
                  <c:v>3.5637684000000003</c:v>
                </c:pt>
                <c:pt idx="14">
                  <c:v>4.7813895999999998</c:v>
                </c:pt>
                <c:pt idx="15">
                  <c:v>2.3836519999999997</c:v>
                </c:pt>
                <c:pt idx="16">
                  <c:v>2.4058106000000001</c:v>
                </c:pt>
                <c:pt idx="17">
                  <c:v>0.57105119999999998</c:v>
                </c:pt>
                <c:pt idx="18">
                  <c:v>4.1341510000000001</c:v>
                </c:pt>
                <c:pt idx="19">
                  <c:v>4.7666013498052493</c:v>
                </c:pt>
                <c:pt idx="20">
                  <c:v>3.7917671999999998</c:v>
                </c:pt>
                <c:pt idx="21">
                  <c:v>2.1099530000000004</c:v>
                </c:pt>
                <c:pt idx="22">
                  <c:v>-3.0190001999999998</c:v>
                </c:pt>
                <c:pt idx="23">
                  <c:v>-0.89634520000000006</c:v>
                </c:pt>
                <c:pt idx="24">
                  <c:v>-2.2823194</c:v>
                </c:pt>
                <c:pt idx="25">
                  <c:v>1.6860833999999998</c:v>
                </c:pt>
                <c:pt idx="26">
                  <c:v>0.59439339999999996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8A-42D9-98D2-2E33110C244A}"/>
            </c:ext>
          </c:extLst>
        </c:ser>
        <c:ser>
          <c:idx val="4"/>
          <c:order val="4"/>
          <c:tx>
            <c:strRef>
              <c:f>'Example Tariff Output'!$H$3:$H$5</c:f>
              <c:strCache>
                <c:ptCount val="3"/>
                <c:pt idx="0">
                  <c:v>2029/30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Output'!$H$72:$H$98</c:f>
              <c:numCache>
                <c:formatCode>_-* #,##0.0000_-;\-* #,##0.0000_-;_-* "-"??????_-;_-@_-</c:formatCode>
                <c:ptCount val="27"/>
                <c:pt idx="0">
                  <c:v>26.652920332919653</c:v>
                </c:pt>
                <c:pt idx="1">
                  <c:v>21.892817017052142</c:v>
                </c:pt>
                <c:pt idx="2">
                  <c:v>25.979605515867515</c:v>
                </c:pt>
                <c:pt idx="3">
                  <c:v>27.044505332919655</c:v>
                </c:pt>
                <c:pt idx="4">
                  <c:v>23.3602192</c:v>
                </c:pt>
                <c:pt idx="5">
                  <c:v>23.681138799999999</c:v>
                </c:pt>
                <c:pt idx="6">
                  <c:v>23.174526</c:v>
                </c:pt>
                <c:pt idx="7">
                  <c:v>20.354197000000003</c:v>
                </c:pt>
                <c:pt idx="8">
                  <c:v>18.358718400000001</c:v>
                </c:pt>
                <c:pt idx="9">
                  <c:v>17.345470200000001</c:v>
                </c:pt>
                <c:pt idx="10">
                  <c:v>15.544450599999999</c:v>
                </c:pt>
                <c:pt idx="11">
                  <c:v>11.795214</c:v>
                </c:pt>
                <c:pt idx="12">
                  <c:v>7.2858156000000003</c:v>
                </c:pt>
                <c:pt idx="13">
                  <c:v>4.9184548000000001</c:v>
                </c:pt>
                <c:pt idx="14">
                  <c:v>4.6710514000000005</c:v>
                </c:pt>
                <c:pt idx="15">
                  <c:v>2.3203990000000001</c:v>
                </c:pt>
                <c:pt idx="16">
                  <c:v>2.303534</c:v>
                </c:pt>
                <c:pt idx="17">
                  <c:v>7.1040800000000015E-2</c:v>
                </c:pt>
                <c:pt idx="18">
                  <c:v>3.4153580000000003</c:v>
                </c:pt>
                <c:pt idx="19">
                  <c:v>4.1619434536868383</c:v>
                </c:pt>
                <c:pt idx="20">
                  <c:v>2.7790079999999993</c:v>
                </c:pt>
                <c:pt idx="21">
                  <c:v>1.4659551999999998</c:v>
                </c:pt>
                <c:pt idx="22">
                  <c:v>-4.6881222863405592</c:v>
                </c:pt>
                <c:pt idx="23">
                  <c:v>-2.3246960000000003</c:v>
                </c:pt>
                <c:pt idx="24">
                  <c:v>-2.8330654000000002</c:v>
                </c:pt>
                <c:pt idx="25">
                  <c:v>0.3535330000000001</c:v>
                </c:pt>
                <c:pt idx="26">
                  <c:v>-0.46334759999999964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8A-42D9-98D2-2E33110C244A}"/>
            </c:ext>
          </c:extLst>
        </c:ser>
        <c:ser>
          <c:idx val="5"/>
          <c:order val="5"/>
          <c:tx>
            <c:strRef>
              <c:f>'Example Tariff Output'!$I$3:$I$5</c:f>
              <c:strCache>
                <c:ptCount val="3"/>
                <c:pt idx="0">
                  <c:v>2030/31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Output'!$I$72:$I$98</c:f>
              <c:numCache>
                <c:formatCode>_-* #,##0.0000_-;\-* #,##0.0000_-;_-* "-"??????_-;_-@_-</c:formatCode>
                <c:ptCount val="27"/>
                <c:pt idx="0">
                  <c:v>32.624598598338629</c:v>
                </c:pt>
                <c:pt idx="1">
                  <c:v>32.624598598338629</c:v>
                </c:pt>
                <c:pt idx="2">
                  <c:v>32.562595979578049</c:v>
                </c:pt>
                <c:pt idx="3">
                  <c:v>32.576924979578052</c:v>
                </c:pt>
                <c:pt idx="4">
                  <c:v>32.624598598338629</c:v>
                </c:pt>
                <c:pt idx="5">
                  <c:v>32.624598598338629</c:v>
                </c:pt>
                <c:pt idx="6">
                  <c:v>32.624598598338629</c:v>
                </c:pt>
                <c:pt idx="7">
                  <c:v>32.624598598338629</c:v>
                </c:pt>
                <c:pt idx="8">
                  <c:v>32.624598598338629</c:v>
                </c:pt>
                <c:pt idx="9">
                  <c:v>31.956029979578048</c:v>
                </c:pt>
                <c:pt idx="10">
                  <c:v>31.595070122184872</c:v>
                </c:pt>
                <c:pt idx="11">
                  <c:v>24.742031000000001</c:v>
                </c:pt>
                <c:pt idx="12">
                  <c:v>17.2051452</c:v>
                </c:pt>
                <c:pt idx="13">
                  <c:v>12.080682400000001</c:v>
                </c:pt>
                <c:pt idx="14">
                  <c:v>11.083223</c:v>
                </c:pt>
                <c:pt idx="15">
                  <c:v>5.2295480000000003</c:v>
                </c:pt>
                <c:pt idx="16">
                  <c:v>1.6390248000000001</c:v>
                </c:pt>
                <c:pt idx="17">
                  <c:v>1.2776781999999998</c:v>
                </c:pt>
                <c:pt idx="18">
                  <c:v>6.3309588000000003</c:v>
                </c:pt>
                <c:pt idx="19">
                  <c:v>6.2262436187605781</c:v>
                </c:pt>
                <c:pt idx="20">
                  <c:v>2.4983725999999997</c:v>
                </c:pt>
                <c:pt idx="21">
                  <c:v>-8.9215999999999962E-2</c:v>
                </c:pt>
                <c:pt idx="22">
                  <c:v>-2.3055355960673705</c:v>
                </c:pt>
                <c:pt idx="23">
                  <c:v>-3.2380411960673703</c:v>
                </c:pt>
                <c:pt idx="24">
                  <c:v>-5.4552903960673707</c:v>
                </c:pt>
                <c:pt idx="25">
                  <c:v>1.8727258</c:v>
                </c:pt>
                <c:pt idx="26">
                  <c:v>0.8838130000000004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8A-42D9-98D2-2E33110C244A}"/>
            </c:ext>
          </c:extLst>
        </c:ser>
        <c:ser>
          <c:idx val="6"/>
          <c:order val="6"/>
          <c:tx>
            <c:strRef>
              <c:f>'Example Tariff Output'!$J$3:$J$5</c:f>
              <c:strCache>
                <c:ptCount val="3"/>
                <c:pt idx="0">
                  <c:v>2031/32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Output'!$J$72:$J$98</c:f>
              <c:numCache>
                <c:formatCode>_-* #,##0.0000_-;\-* #,##0.0000_-;_-* "-"??????_-;_-@_-</c:formatCode>
                <c:ptCount val="27"/>
                <c:pt idx="0">
                  <c:v>33.277090570305404</c:v>
                </c:pt>
                <c:pt idx="1">
                  <c:v>33.277090570305404</c:v>
                </c:pt>
                <c:pt idx="2">
                  <c:v>33.277090570305404</c:v>
                </c:pt>
                <c:pt idx="3">
                  <c:v>33.277090570305404</c:v>
                </c:pt>
                <c:pt idx="4">
                  <c:v>33.277090570305404</c:v>
                </c:pt>
                <c:pt idx="5">
                  <c:v>33.277090570305404</c:v>
                </c:pt>
                <c:pt idx="6">
                  <c:v>33.277090570305404</c:v>
                </c:pt>
                <c:pt idx="7">
                  <c:v>33.277090570305404</c:v>
                </c:pt>
                <c:pt idx="8">
                  <c:v>33.277090570305404</c:v>
                </c:pt>
                <c:pt idx="9">
                  <c:v>32.426477159169615</c:v>
                </c:pt>
                <c:pt idx="10">
                  <c:v>32.05547815916961</c:v>
                </c:pt>
                <c:pt idx="11">
                  <c:v>24.528608800000001</c:v>
                </c:pt>
                <c:pt idx="12">
                  <c:v>17.302089199999998</c:v>
                </c:pt>
                <c:pt idx="13">
                  <c:v>12.353992000000002</c:v>
                </c:pt>
                <c:pt idx="14">
                  <c:v>11.149567000000001</c:v>
                </c:pt>
                <c:pt idx="15">
                  <c:v>5.2819722000000002</c:v>
                </c:pt>
                <c:pt idx="16">
                  <c:v>2.8537736000000002</c:v>
                </c:pt>
                <c:pt idx="17">
                  <c:v>2.0634191999999998</c:v>
                </c:pt>
                <c:pt idx="18">
                  <c:v>6.5285223999999999</c:v>
                </c:pt>
                <c:pt idx="19">
                  <c:v>5.5411346111357886</c:v>
                </c:pt>
                <c:pt idx="20">
                  <c:v>1.5539108000000001</c:v>
                </c:pt>
                <c:pt idx="21">
                  <c:v>-2.4708036000000009</c:v>
                </c:pt>
                <c:pt idx="22">
                  <c:v>-2.1637903479887179</c:v>
                </c:pt>
                <c:pt idx="23">
                  <c:v>-3.3083671479887178</c:v>
                </c:pt>
                <c:pt idx="24">
                  <c:v>-5.5659739479887183</c:v>
                </c:pt>
                <c:pt idx="25">
                  <c:v>1.3013659999999998</c:v>
                </c:pt>
                <c:pt idx="26">
                  <c:v>0.33114039999999978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8A-42D9-98D2-2E33110C244A}"/>
            </c:ext>
          </c:extLst>
        </c:ser>
        <c:ser>
          <c:idx val="7"/>
          <c:order val="7"/>
          <c:tx>
            <c:strRef>
              <c:f>'Example Tariff Output'!$K$3:$K$5</c:f>
              <c:strCache>
                <c:ptCount val="3"/>
                <c:pt idx="0">
                  <c:v>2032/33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Output'!$K$72:$K$98</c:f>
              <c:numCache>
                <c:formatCode>_-* #,##0.0000_-;\-* #,##0.0000_-;_-* "-"??????_-;_-@_-</c:formatCode>
                <c:ptCount val="27"/>
                <c:pt idx="0">
                  <c:v>33.942632381711512</c:v>
                </c:pt>
                <c:pt idx="1">
                  <c:v>33.942632381711512</c:v>
                </c:pt>
                <c:pt idx="2">
                  <c:v>33.942632381711512</c:v>
                </c:pt>
                <c:pt idx="3">
                  <c:v>33.942632381711512</c:v>
                </c:pt>
                <c:pt idx="4">
                  <c:v>33.942632381711512</c:v>
                </c:pt>
                <c:pt idx="5">
                  <c:v>33.942632381711512</c:v>
                </c:pt>
                <c:pt idx="6">
                  <c:v>33.942632381711512</c:v>
                </c:pt>
                <c:pt idx="7">
                  <c:v>33.942632381711512</c:v>
                </c:pt>
                <c:pt idx="8">
                  <c:v>33.942632381711512</c:v>
                </c:pt>
                <c:pt idx="9">
                  <c:v>33.942632381711512</c:v>
                </c:pt>
                <c:pt idx="10">
                  <c:v>32.727548478159648</c:v>
                </c:pt>
                <c:pt idx="11">
                  <c:v>26.419567000000001</c:v>
                </c:pt>
                <c:pt idx="12">
                  <c:v>17.946392800000002</c:v>
                </c:pt>
                <c:pt idx="13">
                  <c:v>13.731991800000001</c:v>
                </c:pt>
                <c:pt idx="14">
                  <c:v>11.871697800000002</c:v>
                </c:pt>
                <c:pt idx="15">
                  <c:v>6.1158977999999999</c:v>
                </c:pt>
                <c:pt idx="16">
                  <c:v>0.56969260000000022</c:v>
                </c:pt>
                <c:pt idx="17">
                  <c:v>1.6494106000000002</c:v>
                </c:pt>
                <c:pt idx="18">
                  <c:v>7.6646706</c:v>
                </c:pt>
                <c:pt idx="19">
                  <c:v>5.8954547193585061</c:v>
                </c:pt>
                <c:pt idx="20">
                  <c:v>1.6345081999999995</c:v>
                </c:pt>
                <c:pt idx="21">
                  <c:v>-2.3135656</c:v>
                </c:pt>
                <c:pt idx="22">
                  <c:v>-2.1177519389484925</c:v>
                </c:pt>
                <c:pt idx="23">
                  <c:v>-3.117407538948493</c:v>
                </c:pt>
                <c:pt idx="24">
                  <c:v>-5.6261403389484927</c:v>
                </c:pt>
                <c:pt idx="25">
                  <c:v>0.35877479999999995</c:v>
                </c:pt>
                <c:pt idx="26">
                  <c:v>-2.5740647999999999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8A-42D9-98D2-2E33110C244A}"/>
            </c:ext>
          </c:extLst>
        </c:ser>
        <c:ser>
          <c:idx val="8"/>
          <c:order val="8"/>
          <c:tx>
            <c:strRef>
              <c:f>'Example Tariff Output'!$L$3:$L$5</c:f>
              <c:strCache>
                <c:ptCount val="3"/>
                <c:pt idx="0">
                  <c:v>2033/34</c:v>
                </c:pt>
                <c:pt idx="2">
                  <c:v>(£/kW)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Output'!$B$72:$B$98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Output'!$L$72:$L$98</c:f>
              <c:numCache>
                <c:formatCode>_-* #,##0.0000_-;\-* #,##0.0000_-;_-* "-"??????_-;_-@_-</c:formatCode>
                <c:ptCount val="27"/>
                <c:pt idx="0">
                  <c:v>34.621485029345749</c:v>
                </c:pt>
                <c:pt idx="1">
                  <c:v>34.621485029345749</c:v>
                </c:pt>
                <c:pt idx="2">
                  <c:v>34.621485029345749</c:v>
                </c:pt>
                <c:pt idx="3">
                  <c:v>34.621485029345749</c:v>
                </c:pt>
                <c:pt idx="4">
                  <c:v>34.621485029345749</c:v>
                </c:pt>
                <c:pt idx="5">
                  <c:v>34.621485029345749</c:v>
                </c:pt>
                <c:pt idx="6">
                  <c:v>34.621485029345749</c:v>
                </c:pt>
                <c:pt idx="7">
                  <c:v>34.621485029345749</c:v>
                </c:pt>
                <c:pt idx="8">
                  <c:v>34.621485029345749</c:v>
                </c:pt>
                <c:pt idx="9">
                  <c:v>34.621485029345749</c:v>
                </c:pt>
                <c:pt idx="10">
                  <c:v>34.621485029345749</c:v>
                </c:pt>
                <c:pt idx="11">
                  <c:v>27.845842717745676</c:v>
                </c:pt>
                <c:pt idx="12">
                  <c:v>18.187724800000002</c:v>
                </c:pt>
                <c:pt idx="13">
                  <c:v>15.6997158</c:v>
                </c:pt>
                <c:pt idx="14">
                  <c:v>10.809163999999999</c:v>
                </c:pt>
                <c:pt idx="15">
                  <c:v>5.7978491999999999</c:v>
                </c:pt>
                <c:pt idx="16">
                  <c:v>0.94801920000000017</c:v>
                </c:pt>
                <c:pt idx="17">
                  <c:v>1.6995498000000002</c:v>
                </c:pt>
                <c:pt idx="18">
                  <c:v>8.1148823177456766</c:v>
                </c:pt>
                <c:pt idx="19">
                  <c:v>6.526899917745677</c:v>
                </c:pt>
                <c:pt idx="20">
                  <c:v>1.3212812</c:v>
                </c:pt>
                <c:pt idx="21">
                  <c:v>-2.6545285999999999</c:v>
                </c:pt>
                <c:pt idx="22">
                  <c:v>-2.2907302817274626</c:v>
                </c:pt>
                <c:pt idx="23">
                  <c:v>-3.3689882817274626</c:v>
                </c:pt>
                <c:pt idx="24">
                  <c:v>-5.5526314817274631</c:v>
                </c:pt>
                <c:pt idx="25">
                  <c:v>0.7785021999999997</c:v>
                </c:pt>
                <c:pt idx="26">
                  <c:v>-1.6714642000000002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18A-42D9-98D2-2E33110C2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41600"/>
        <c:axId val="444441960"/>
      </c:lineChart>
      <c:catAx>
        <c:axId val="44444160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960"/>
        <c:crosses val="autoZero"/>
        <c:auto val="1"/>
        <c:lblAlgn val="ctr"/>
        <c:lblOffset val="100"/>
        <c:noMultiLvlLbl val="0"/>
      </c:catAx>
      <c:valAx>
        <c:axId val="4444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00_-;\-* #,##0.0000_-;_-* &quot;-&quot;????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4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437918066678675E-2"/>
          <c:y val="2.512301290311892E-2"/>
          <c:w val="0.87292928848324414"/>
          <c:h val="0.79473934806582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'WG1 v WG2'!$G$2</c:f>
              <c:strCache>
                <c:ptCount val="1"/>
                <c:pt idx="0">
                  <c:v>Revised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'WG1 v WG2'!$F$3:$F$8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'WG1 v WG2'!$G$3:$G$8</c:f>
              <c:numCache>
                <c:formatCode>0.0</c:formatCode>
                <c:ptCount val="6"/>
                <c:pt idx="0">
                  <c:v>7.4240300000000001</c:v>
                </c:pt>
                <c:pt idx="1">
                  <c:v>28.951832</c:v>
                </c:pt>
                <c:pt idx="2">
                  <c:v>26.360306999999999</c:v>
                </c:pt>
                <c:pt idx="3">
                  <c:v>-2.979015</c:v>
                </c:pt>
                <c:pt idx="4">
                  <c:v>-13.514564999999999</c:v>
                </c:pt>
                <c:pt idx="5">
                  <c:v>-12.323992000000001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9-44A7-B41A-1E3E7F60C807}"/>
            </c:ext>
          </c:extLst>
        </c:ser>
        <c:ser>
          <c:idx val="1"/>
          <c:order val="1"/>
          <c:tx>
            <c:strRef>
              <c:f>'WG1 v WG2'!$H$2</c:f>
              <c:strCache>
                <c:ptCount val="1"/>
                <c:pt idx="0">
                  <c:v>Previous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'WG1 v WG2'!$F$3:$F$8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'WG1 v WG2'!$H$3:$H$8</c:f>
              <c:numCache>
                <c:formatCode>0.0</c:formatCode>
                <c:ptCount val="6"/>
                <c:pt idx="0">
                  <c:v>7.7169449999999999</c:v>
                </c:pt>
                <c:pt idx="1">
                  <c:v>30.358643000000001</c:v>
                </c:pt>
                <c:pt idx="2">
                  <c:v>27.646975999999999</c:v>
                </c:pt>
                <c:pt idx="3">
                  <c:v>-3.0854970000000002</c:v>
                </c:pt>
                <c:pt idx="4">
                  <c:v>-14.239105</c:v>
                </c:pt>
                <c:pt idx="5">
                  <c:v>-12.985374999999999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09-44A7-B41A-1E3E7F60C807}"/>
            </c:ext>
          </c:extLst>
        </c:ser>
        <c:ser>
          <c:idx val="2"/>
          <c:order val="2"/>
          <c:tx>
            <c:strRef>
              <c:f>'WG1 v WG2'!$I$2</c:f>
              <c:strCache>
                <c:ptCount val="1"/>
                <c:pt idx="0">
                  <c:v>Change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'WG1 v WG2'!$F$3:$F$8</c:f>
              <c:strCache>
                <c:ptCount val="6"/>
                <c:pt idx="0">
                  <c:v>PS cap</c:v>
                </c:pt>
                <c:pt idx="1">
                  <c:v>YRS cap</c:v>
                </c:pt>
                <c:pt idx="2">
                  <c:v>YRNS cap</c:v>
                </c:pt>
                <c:pt idx="3">
                  <c:v>PS floor</c:v>
                </c:pt>
                <c:pt idx="4">
                  <c:v>YRS floor</c:v>
                </c:pt>
                <c:pt idx="5">
                  <c:v>YRNS floor</c:v>
                </c:pt>
              </c:strCache>
            </c:strRef>
          </c:cat>
          <c:val>
            <c:numRef>
              <c:f>'WG1 v WG2'!$I$3:$I$8</c:f>
              <c:numCache>
                <c:formatCode>0.0</c:formatCode>
                <c:ptCount val="6"/>
                <c:pt idx="0">
                  <c:v>-0.29291499999999981</c:v>
                </c:pt>
                <c:pt idx="1">
                  <c:v>-1.4068110000000011</c:v>
                </c:pt>
                <c:pt idx="2">
                  <c:v>-1.2866689999999998</c:v>
                </c:pt>
                <c:pt idx="3">
                  <c:v>0.10648200000000019</c:v>
                </c:pt>
                <c:pt idx="4">
                  <c:v>0.72454000000000107</c:v>
                </c:pt>
                <c:pt idx="5">
                  <c:v>0.66138299999999894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09-44A7-B41A-1E3E7F60C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4504744"/>
        <c:axId val="864503304"/>
      </c:barChart>
      <c:catAx>
        <c:axId val="86450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03304"/>
        <c:crosses val="autoZero"/>
        <c:auto val="1"/>
        <c:lblAlgn val="ctr"/>
        <c:lblOffset val="100"/>
        <c:noMultiLvlLbl val="0"/>
      </c:catAx>
      <c:valAx>
        <c:axId val="86450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0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444500</xdr:colOff>
      <xdr:row>2</xdr:row>
      <xdr:rowOff>31750</xdr:rowOff>
    </xdr:from>
    <xdr:to>
      <xdr:col>31</xdr:col>
      <xdr:colOff>269875</xdr:colOff>
      <xdr:row>31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FF1C18-C978-443A-879C-A4D925D55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476250</xdr:colOff>
      <xdr:row>35</xdr:row>
      <xdr:rowOff>79375</xdr:rowOff>
    </xdr:from>
    <xdr:to>
      <xdr:col>31</xdr:col>
      <xdr:colOff>301625</xdr:colOff>
      <xdr:row>65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55A631-E31F-4220-A8EA-B20708C10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68</xdr:row>
      <xdr:rowOff>0</xdr:rowOff>
    </xdr:from>
    <xdr:to>
      <xdr:col>31</xdr:col>
      <xdr:colOff>428625</xdr:colOff>
      <xdr:row>97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F976E5-942F-498A-9339-2F96455D54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433387</xdr:colOff>
      <xdr:row>9</xdr:row>
      <xdr:rowOff>0</xdr:rowOff>
    </xdr:from>
    <xdr:to>
      <xdr:col>19</xdr:col>
      <xdr:colOff>9525</xdr:colOff>
      <xdr:row>18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139D814-F7CB-CCE7-E81E-C6513D1096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2EE17-0B21-4E85-966F-69F2504E8F66}">
  <dimension ref="A1:A11"/>
  <sheetViews>
    <sheetView tabSelected="1" workbookViewId="0">
      <selection activeCell="A14" sqref="A14"/>
    </sheetView>
  </sheetViews>
  <sheetFormatPr defaultRowHeight="15" x14ac:dyDescent="0.25"/>
  <cols>
    <col min="1" max="1" width="136.5703125" bestFit="1" customWidth="1"/>
  </cols>
  <sheetData>
    <row r="1" spans="1:1" x14ac:dyDescent="0.25">
      <c r="A1" s="34" t="s">
        <v>53</v>
      </c>
    </row>
    <row r="2" spans="1:1" ht="30" x14ac:dyDescent="0.25">
      <c r="A2" s="35" t="s">
        <v>70</v>
      </c>
    </row>
    <row r="3" spans="1:1" ht="30" x14ac:dyDescent="0.25">
      <c r="A3" s="18" t="s">
        <v>71</v>
      </c>
    </row>
    <row r="4" spans="1:1" ht="45" x14ac:dyDescent="0.25">
      <c r="A4" s="18" t="s">
        <v>72</v>
      </c>
    </row>
    <row r="5" spans="1:1" ht="30" x14ac:dyDescent="0.25">
      <c r="A5" s="18" t="s">
        <v>54</v>
      </c>
    </row>
    <row r="6" spans="1:1" x14ac:dyDescent="0.25">
      <c r="A6" s="18" t="s">
        <v>60</v>
      </c>
    </row>
    <row r="7" spans="1:1" x14ac:dyDescent="0.25">
      <c r="A7" s="18" t="s">
        <v>59</v>
      </c>
    </row>
    <row r="8" spans="1:1" x14ac:dyDescent="0.25">
      <c r="A8" s="18"/>
    </row>
    <row r="9" spans="1:1" x14ac:dyDescent="0.25">
      <c r="A9" s="18"/>
    </row>
    <row r="10" spans="1:1" x14ac:dyDescent="0.25">
      <c r="A10" s="18"/>
    </row>
    <row r="11" spans="1:1" x14ac:dyDescent="0.25">
      <c r="A11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28168-F57F-4C60-B8EA-322D94992AD2}">
  <dimension ref="B2:T113"/>
  <sheetViews>
    <sheetView topLeftCell="A50" zoomScale="70" zoomScaleNormal="70" workbookViewId="0">
      <selection activeCell="C113" sqref="C113"/>
    </sheetView>
  </sheetViews>
  <sheetFormatPr defaultRowHeight="15" x14ac:dyDescent="0.25"/>
  <cols>
    <col min="2" max="2" width="5.140625" bestFit="1" customWidth="1"/>
    <col min="3" max="3" width="35.5703125" bestFit="1" customWidth="1"/>
    <col min="4" max="13" width="16.85546875" customWidth="1"/>
    <col min="14" max="14" width="13.42578125" customWidth="1"/>
    <col min="15" max="15" width="13.42578125" bestFit="1" customWidth="1"/>
    <col min="16" max="16" width="12.85546875" bestFit="1" customWidth="1"/>
    <col min="17" max="17" width="10.5703125" bestFit="1" customWidth="1"/>
    <col min="18" max="20" width="17.28515625" customWidth="1"/>
  </cols>
  <sheetData>
    <row r="2" spans="2:12" x14ac:dyDescent="0.25">
      <c r="D2" s="20" t="s">
        <v>55</v>
      </c>
      <c r="E2" s="20"/>
      <c r="F2" s="20"/>
      <c r="G2" s="20"/>
      <c r="H2" s="20"/>
      <c r="I2" s="21" t="s">
        <v>56</v>
      </c>
      <c r="J2" s="21"/>
      <c r="K2" s="21"/>
      <c r="L2" s="21"/>
    </row>
    <row r="3" spans="2:12" x14ac:dyDescent="0.25"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</row>
    <row r="4" spans="2:12" x14ac:dyDescent="0.25">
      <c r="D4" s="23"/>
      <c r="E4" s="23"/>
      <c r="F4" s="23"/>
      <c r="G4" s="23"/>
      <c r="H4" s="23"/>
      <c r="I4" s="23"/>
      <c r="J4" s="23"/>
      <c r="K4" s="23"/>
      <c r="L4" s="23"/>
    </row>
    <row r="5" spans="2:12" ht="14.45" customHeight="1" x14ac:dyDescent="0.25">
      <c r="B5" s="24" t="s">
        <v>10</v>
      </c>
      <c r="C5" s="25"/>
      <c r="D5" s="22" t="s">
        <v>11</v>
      </c>
      <c r="E5" s="22" t="s">
        <v>11</v>
      </c>
      <c r="F5" s="22" t="s">
        <v>11</v>
      </c>
      <c r="G5" s="22" t="s">
        <v>11</v>
      </c>
      <c r="H5" s="22" t="s">
        <v>11</v>
      </c>
      <c r="I5" s="22" t="s">
        <v>11</v>
      </c>
      <c r="J5" s="22" t="s">
        <v>11</v>
      </c>
      <c r="K5" s="22" t="s">
        <v>11</v>
      </c>
      <c r="L5" s="22" t="s">
        <v>11</v>
      </c>
    </row>
    <row r="6" spans="2:12" x14ac:dyDescent="0.25">
      <c r="B6" s="26"/>
      <c r="C6" s="26"/>
      <c r="D6" s="23"/>
      <c r="E6" s="23"/>
      <c r="F6" s="23"/>
      <c r="G6" s="23"/>
      <c r="H6" s="23"/>
      <c r="I6" s="23"/>
      <c r="J6" s="23"/>
      <c r="K6" s="23"/>
      <c r="L6" s="23"/>
    </row>
    <row r="7" spans="2:12" ht="15.6" customHeight="1" thickBot="1" x14ac:dyDescent="0.3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</row>
    <row r="8" spans="2:12" ht="15.75" thickTop="1" x14ac:dyDescent="0.25">
      <c r="B8" s="2">
        <v>1</v>
      </c>
      <c r="C8" s="3" t="s">
        <v>17</v>
      </c>
      <c r="D8" s="4">
        <v>2.8861829999999999</v>
      </c>
      <c r="E8" s="4">
        <v>2.2345120000000001</v>
      </c>
      <c r="F8" s="4">
        <v>2.5522779999999998</v>
      </c>
      <c r="G8" s="4">
        <v>1.554953</v>
      </c>
      <c r="H8" s="4">
        <v>2.704088</v>
      </c>
      <c r="I8" s="4">
        <v>8.9134650000000004</v>
      </c>
      <c r="J8" s="4">
        <v>9.3792899999999992</v>
      </c>
      <c r="K8" s="4">
        <v>12.647283</v>
      </c>
      <c r="L8" s="4">
        <v>25.540512</v>
      </c>
    </row>
    <row r="9" spans="2:12" x14ac:dyDescent="0.25">
      <c r="B9" s="5">
        <v>2</v>
      </c>
      <c r="C9" s="6" t="s">
        <v>18</v>
      </c>
      <c r="D9" s="7">
        <v>3.409808</v>
      </c>
      <c r="E9" s="7">
        <v>3.8775200000000001</v>
      </c>
      <c r="F9" s="7">
        <v>3.9837669999999998</v>
      </c>
      <c r="G9" s="7">
        <v>3.3136540000000001</v>
      </c>
      <c r="H9" s="7">
        <v>3.145057</v>
      </c>
      <c r="I9" s="7">
        <v>12.09291</v>
      </c>
      <c r="J9" s="7">
        <v>12.568077000000001</v>
      </c>
      <c r="K9" s="7">
        <v>9.3391470000000005</v>
      </c>
      <c r="L9" s="7">
        <v>22.449752</v>
      </c>
    </row>
    <row r="10" spans="2:12" x14ac:dyDescent="0.25">
      <c r="B10" s="5">
        <v>3</v>
      </c>
      <c r="C10" s="6" t="s">
        <v>19</v>
      </c>
      <c r="D10" s="8">
        <v>3.0626709999999999</v>
      </c>
      <c r="E10" s="8">
        <v>2.4470139999999998</v>
      </c>
      <c r="F10" s="8">
        <v>3.0161210000000001</v>
      </c>
      <c r="G10" s="8">
        <v>1.814762</v>
      </c>
      <c r="H10" s="8">
        <v>3.1741459999999999</v>
      </c>
      <c r="I10" s="8">
        <v>8.1347869999999993</v>
      </c>
      <c r="J10" s="8">
        <v>8.5267789999999994</v>
      </c>
      <c r="K10" s="8">
        <v>11.640233</v>
      </c>
      <c r="L10" s="8">
        <v>23.181851000000002</v>
      </c>
    </row>
    <row r="11" spans="2:12" x14ac:dyDescent="0.25">
      <c r="B11" s="5">
        <v>4</v>
      </c>
      <c r="C11" s="6" t="s">
        <v>22</v>
      </c>
      <c r="D11" s="7">
        <v>-2.2989090000000001</v>
      </c>
      <c r="E11" s="7">
        <v>2.3738679999999999</v>
      </c>
      <c r="F11" s="7">
        <v>2.9936950000000002</v>
      </c>
      <c r="G11" s="7">
        <v>1.8035909999999999</v>
      </c>
      <c r="H11" s="7">
        <v>3.0956730000000001</v>
      </c>
      <c r="I11" s="7">
        <v>8.1491159999999994</v>
      </c>
      <c r="J11" s="7">
        <v>8.5426230000000007</v>
      </c>
      <c r="K11" s="7">
        <v>10.75938</v>
      </c>
      <c r="L11" s="7">
        <v>22.558779000000001</v>
      </c>
    </row>
    <row r="12" spans="2:12" x14ac:dyDescent="0.25">
      <c r="B12" s="5">
        <v>5</v>
      </c>
      <c r="C12" s="6" t="s">
        <v>23</v>
      </c>
      <c r="D12" s="8">
        <v>3.5509110000000002</v>
      </c>
      <c r="E12" s="8">
        <v>4.741352</v>
      </c>
      <c r="F12" s="8">
        <v>5.1396189999999997</v>
      </c>
      <c r="G12" s="8">
        <v>4.1562549999999998</v>
      </c>
      <c r="H12" s="8">
        <v>3.756904</v>
      </c>
      <c r="I12" s="8">
        <v>8.9985210000000002</v>
      </c>
      <c r="J12" s="8">
        <v>8.9164469999999998</v>
      </c>
      <c r="K12" s="8">
        <v>11.722465</v>
      </c>
      <c r="L12" s="8">
        <v>22.754007000000001</v>
      </c>
    </row>
    <row r="13" spans="2:12" x14ac:dyDescent="0.25">
      <c r="B13" s="5">
        <v>6</v>
      </c>
      <c r="C13" s="6" t="s">
        <v>24</v>
      </c>
      <c r="D13" s="7">
        <v>3.629184</v>
      </c>
      <c r="E13" s="7">
        <v>3.9703719999999998</v>
      </c>
      <c r="F13" s="7">
        <v>4.567234</v>
      </c>
      <c r="G13" s="7">
        <v>3.608724</v>
      </c>
      <c r="H13" s="7">
        <v>4.7620399999999998</v>
      </c>
      <c r="I13" s="7">
        <v>11.968211999999999</v>
      </c>
      <c r="J13" s="7">
        <v>12.267144999999999</v>
      </c>
      <c r="K13" s="7">
        <v>14.530276000000001</v>
      </c>
      <c r="L13" s="7">
        <v>23.194697999999999</v>
      </c>
    </row>
    <row r="14" spans="2:12" x14ac:dyDescent="0.25">
      <c r="B14" s="5">
        <v>7</v>
      </c>
      <c r="C14" s="6" t="s">
        <v>25</v>
      </c>
      <c r="D14" s="8">
        <v>1.918301</v>
      </c>
      <c r="E14" s="8">
        <v>1.5103759999999999</v>
      </c>
      <c r="F14" s="8">
        <v>2.2044139999999999</v>
      </c>
      <c r="G14" s="8">
        <v>1.448787</v>
      </c>
      <c r="H14" s="8">
        <v>3.1130140000000002</v>
      </c>
      <c r="I14" s="8">
        <v>11.587320999999999</v>
      </c>
      <c r="J14" s="8">
        <v>11.88875</v>
      </c>
      <c r="K14" s="8">
        <v>13.323230000000001</v>
      </c>
      <c r="L14" s="8">
        <v>21.091736999999998</v>
      </c>
    </row>
    <row r="15" spans="2:12" x14ac:dyDescent="0.25">
      <c r="B15" s="5">
        <v>8</v>
      </c>
      <c r="C15" s="6" t="s">
        <v>26</v>
      </c>
      <c r="D15" s="7">
        <v>3.121054</v>
      </c>
      <c r="E15" s="7">
        <v>2.9253170000000002</v>
      </c>
      <c r="F15" s="7">
        <v>3.5941450000000001</v>
      </c>
      <c r="G15" s="7">
        <v>2.6485110000000001</v>
      </c>
      <c r="H15" s="7">
        <v>3.576953</v>
      </c>
      <c r="I15" s="7">
        <v>10.924809</v>
      </c>
      <c r="J15" s="7">
        <v>11.28895</v>
      </c>
      <c r="K15" s="7">
        <v>13.315903</v>
      </c>
      <c r="L15" s="7">
        <v>21.021826000000001</v>
      </c>
    </row>
    <row r="16" spans="2:12" x14ac:dyDescent="0.25">
      <c r="B16" s="5">
        <v>9</v>
      </c>
      <c r="C16" s="6" t="s">
        <v>27</v>
      </c>
      <c r="D16" s="8">
        <v>2.263388</v>
      </c>
      <c r="E16" s="8">
        <v>2.038278</v>
      </c>
      <c r="F16" s="8">
        <v>2.090964</v>
      </c>
      <c r="G16" s="8">
        <v>1.245458</v>
      </c>
      <c r="H16" s="8">
        <v>2.0293800000000002</v>
      </c>
      <c r="I16" s="8">
        <v>8.7509139999999999</v>
      </c>
      <c r="J16" s="8">
        <v>9.2142940000000007</v>
      </c>
      <c r="K16" s="8">
        <v>11.13411</v>
      </c>
      <c r="L16" s="8">
        <v>19.034876000000001</v>
      </c>
    </row>
    <row r="17" spans="2:12" x14ac:dyDescent="0.25">
      <c r="B17" s="5">
        <v>10</v>
      </c>
      <c r="C17" s="6" t="s">
        <v>28</v>
      </c>
      <c r="D17" s="7">
        <v>1.421883</v>
      </c>
      <c r="E17" s="7">
        <v>0.89621200000000001</v>
      </c>
      <c r="F17" s="7">
        <v>1.907718</v>
      </c>
      <c r="G17" s="7">
        <v>1.073877</v>
      </c>
      <c r="H17" s="7">
        <v>1.7725869999999999</v>
      </c>
      <c r="I17" s="7">
        <v>7.5282210000000003</v>
      </c>
      <c r="J17" s="7">
        <v>7.5101120000000003</v>
      </c>
      <c r="K17" s="7">
        <v>9.1803220000000003</v>
      </c>
      <c r="L17" s="7">
        <v>13.567652000000001</v>
      </c>
    </row>
    <row r="18" spans="2:12" x14ac:dyDescent="0.25">
      <c r="B18" s="5">
        <v>11</v>
      </c>
      <c r="C18" s="6" t="s">
        <v>29</v>
      </c>
      <c r="D18" s="8">
        <v>3.2478630000000002</v>
      </c>
      <c r="E18" s="8">
        <v>3.5006710000000001</v>
      </c>
      <c r="F18" s="8">
        <v>1.8897919999999999</v>
      </c>
      <c r="G18" s="8">
        <v>1.086695</v>
      </c>
      <c r="H18" s="8">
        <v>1.9038390000000001</v>
      </c>
      <c r="I18" s="8">
        <v>7.5205299999999999</v>
      </c>
      <c r="J18" s="8">
        <v>7.139113</v>
      </c>
      <c r="K18" s="8">
        <v>8.5501529999999999</v>
      </c>
      <c r="L18" s="8">
        <v>12.248521</v>
      </c>
    </row>
    <row r="19" spans="2:12" x14ac:dyDescent="0.25">
      <c r="B19" s="5">
        <v>12</v>
      </c>
      <c r="C19" s="6" t="s">
        <v>30</v>
      </c>
      <c r="D19" s="7">
        <v>0.75454299999999996</v>
      </c>
      <c r="E19" s="7">
        <v>1.1973769999999999</v>
      </c>
      <c r="F19" s="7">
        <v>1.2069350000000001</v>
      </c>
      <c r="G19" s="7">
        <v>0.40035300000000001</v>
      </c>
      <c r="H19" s="7">
        <v>0.99573800000000001</v>
      </c>
      <c r="I19" s="7">
        <v>4.4499969999999998</v>
      </c>
      <c r="J19" s="7">
        <v>4.6473459999999998</v>
      </c>
      <c r="K19" s="7">
        <v>6.6343550000000002</v>
      </c>
      <c r="L19" s="7">
        <v>9.3849850000000004</v>
      </c>
    </row>
    <row r="20" spans="2:12" x14ac:dyDescent="0.25">
      <c r="B20" s="5">
        <v>13</v>
      </c>
      <c r="C20" s="6" t="s">
        <v>31</v>
      </c>
      <c r="D20" s="8">
        <v>3.6338979999999999</v>
      </c>
      <c r="E20" s="8">
        <v>3.8268430000000002</v>
      </c>
      <c r="F20" s="8">
        <v>3.2213639999999999</v>
      </c>
      <c r="G20" s="8">
        <v>2.3689070000000001</v>
      </c>
      <c r="H20" s="8">
        <v>2.647564</v>
      </c>
      <c r="I20" s="8">
        <v>6.7324320000000002</v>
      </c>
      <c r="J20" s="8">
        <v>6.11313</v>
      </c>
      <c r="K20" s="8">
        <v>6.8304179999999999</v>
      </c>
      <c r="L20" s="8">
        <v>7.0922400000000003</v>
      </c>
    </row>
    <row r="21" spans="2:12" x14ac:dyDescent="0.25">
      <c r="B21" s="5">
        <v>14</v>
      </c>
      <c r="C21" s="6" t="s">
        <v>32</v>
      </c>
      <c r="D21" s="7">
        <v>0.55554199999999998</v>
      </c>
      <c r="E21" s="7">
        <v>0.83092999999999995</v>
      </c>
      <c r="F21" s="7">
        <v>0.51192700000000002</v>
      </c>
      <c r="G21" s="7">
        <v>-0.29326000000000002</v>
      </c>
      <c r="H21" s="7">
        <v>0.26472800000000002</v>
      </c>
      <c r="I21" s="7">
        <v>3.3797839999999999</v>
      </c>
      <c r="J21" s="7">
        <v>3.411594</v>
      </c>
      <c r="K21" s="7">
        <v>5.0423390000000001</v>
      </c>
      <c r="L21" s="7">
        <v>7.5951570000000004</v>
      </c>
    </row>
    <row r="22" spans="2:12" x14ac:dyDescent="0.25">
      <c r="B22" s="5">
        <v>15</v>
      </c>
      <c r="C22" s="6" t="s">
        <v>33</v>
      </c>
      <c r="D22" s="8">
        <v>4.2350120000000002</v>
      </c>
      <c r="E22" s="8">
        <v>4.4064430000000003</v>
      </c>
      <c r="F22" s="8">
        <v>4.0003190000000002</v>
      </c>
      <c r="G22" s="8">
        <v>3.1576979999999999</v>
      </c>
      <c r="H22" s="8">
        <v>3.6201910000000002</v>
      </c>
      <c r="I22" s="8">
        <v>5.8799570000000001</v>
      </c>
      <c r="J22" s="8">
        <v>5.8612149999999996</v>
      </c>
      <c r="K22" s="8">
        <v>6.6943070000000002</v>
      </c>
      <c r="L22" s="8">
        <v>6.4370139999999996</v>
      </c>
    </row>
    <row r="23" spans="2:12" x14ac:dyDescent="0.25">
      <c r="B23" s="5">
        <v>16</v>
      </c>
      <c r="C23" s="6" t="s">
        <v>34</v>
      </c>
      <c r="D23" s="7">
        <v>2.7172200000000002</v>
      </c>
      <c r="E23" s="7">
        <v>2.7671359999999998</v>
      </c>
      <c r="F23" s="7">
        <v>2.4515289999999998</v>
      </c>
      <c r="G23" s="7">
        <v>1.356436</v>
      </c>
      <c r="H23" s="7">
        <v>1.5836790000000001</v>
      </c>
      <c r="I23" s="7">
        <v>3.6600060000000001</v>
      </c>
      <c r="J23" s="7">
        <v>3.554557</v>
      </c>
      <c r="K23" s="7">
        <v>4.8084249999999997</v>
      </c>
      <c r="L23" s="7">
        <v>4.9528679999999996</v>
      </c>
    </row>
    <row r="24" spans="2:12" x14ac:dyDescent="0.25">
      <c r="B24" s="5">
        <v>17</v>
      </c>
      <c r="C24" s="6" t="s">
        <v>35</v>
      </c>
      <c r="D24" s="8">
        <v>2.6722260000000002</v>
      </c>
      <c r="E24" s="8">
        <v>3.3453870000000001</v>
      </c>
      <c r="F24" s="8">
        <v>3.0636359999999998</v>
      </c>
      <c r="G24" s="8">
        <v>2.5013830000000001</v>
      </c>
      <c r="H24" s="8">
        <v>3.0772680000000001</v>
      </c>
      <c r="I24" s="8">
        <v>0.25464999999999999</v>
      </c>
      <c r="J24" s="8">
        <v>1.358708</v>
      </c>
      <c r="K24" s="8">
        <v>-1.0877669999999999</v>
      </c>
      <c r="L24" s="8">
        <v>-0.74504000000000004</v>
      </c>
    </row>
    <row r="25" spans="2:12" x14ac:dyDescent="0.25">
      <c r="B25" s="5">
        <v>18</v>
      </c>
      <c r="C25" s="6" t="s">
        <v>36</v>
      </c>
      <c r="D25" s="7">
        <v>1.0264420000000001</v>
      </c>
      <c r="E25" s="7">
        <v>0.60073100000000001</v>
      </c>
      <c r="F25" s="7">
        <v>0.323187</v>
      </c>
      <c r="G25" s="7">
        <v>0.42176799999999998</v>
      </c>
      <c r="H25" s="7">
        <v>0.45455600000000002</v>
      </c>
      <c r="I25" s="7">
        <v>-1.5975010000000001</v>
      </c>
      <c r="J25" s="7">
        <v>-0.91791400000000001</v>
      </c>
      <c r="K25" s="7">
        <v>-1.2008989999999999</v>
      </c>
      <c r="L25" s="7">
        <v>-1.037757</v>
      </c>
    </row>
    <row r="26" spans="2:12" x14ac:dyDescent="0.25">
      <c r="B26" s="5">
        <v>19</v>
      </c>
      <c r="C26" s="6" t="s">
        <v>37</v>
      </c>
      <c r="D26" s="8">
        <v>5.1666239999999997</v>
      </c>
      <c r="E26" s="8">
        <v>3.5255049999999999</v>
      </c>
      <c r="F26" s="8">
        <v>3.418552</v>
      </c>
      <c r="G26" s="8">
        <v>2.6248369999999999</v>
      </c>
      <c r="H26" s="8">
        <v>2.316916</v>
      </c>
      <c r="I26" s="8">
        <v>5.4347180000000002</v>
      </c>
      <c r="J26" s="8">
        <v>5.4891379999999996</v>
      </c>
      <c r="K26" s="8">
        <v>7.1707429999999999</v>
      </c>
      <c r="L26" s="8">
        <v>10.187875</v>
      </c>
    </row>
    <row r="27" spans="2:12" x14ac:dyDescent="0.25">
      <c r="B27" s="5">
        <v>20</v>
      </c>
      <c r="C27" s="6" t="s">
        <v>38</v>
      </c>
      <c r="D27" s="7">
        <v>9.4138559999999991</v>
      </c>
      <c r="E27" s="7">
        <v>9.7839430000000007</v>
      </c>
      <c r="F27" s="7">
        <v>10.11769</v>
      </c>
      <c r="G27" s="7">
        <v>10.191864000000001</v>
      </c>
      <c r="H27" s="7">
        <v>10.445186</v>
      </c>
      <c r="I27" s="7">
        <v>9.7251030000000007</v>
      </c>
      <c r="J27" s="7">
        <v>9.9616399999999992</v>
      </c>
      <c r="K27" s="7">
        <v>10.055906</v>
      </c>
      <c r="L27" s="7">
        <v>9.3559140000000003</v>
      </c>
    </row>
    <row r="28" spans="2:12" x14ac:dyDescent="0.25">
      <c r="B28" s="5">
        <v>21</v>
      </c>
      <c r="C28" s="6" t="s">
        <v>39</v>
      </c>
      <c r="D28" s="8">
        <v>5.5136500000000002</v>
      </c>
      <c r="E28" s="8">
        <v>6.1463279999999996</v>
      </c>
      <c r="F28" s="8">
        <v>6.3639780000000004</v>
      </c>
      <c r="G28" s="8">
        <v>6.7119299999999997</v>
      </c>
      <c r="H28" s="8">
        <v>6.5691699999999997</v>
      </c>
      <c r="I28" s="8">
        <v>4.4906069999999998</v>
      </c>
      <c r="J28" s="8">
        <v>4.4066660000000004</v>
      </c>
      <c r="K28" s="8">
        <v>4.2889309999999998</v>
      </c>
      <c r="L28" s="8">
        <v>3.5001720000000001</v>
      </c>
    </row>
    <row r="29" spans="2:12" x14ac:dyDescent="0.25">
      <c r="B29" s="5">
        <v>22</v>
      </c>
      <c r="C29" s="6" t="s">
        <v>40</v>
      </c>
      <c r="D29" s="7">
        <v>3.1149230000000001</v>
      </c>
      <c r="E29" s="7">
        <v>3.560206</v>
      </c>
      <c r="F29" s="7">
        <v>4.5552950000000001</v>
      </c>
      <c r="G29" s="7">
        <v>4.5722810000000003</v>
      </c>
      <c r="H29" s="7">
        <v>4.5322279999999999</v>
      </c>
      <c r="I29" s="7">
        <v>3.0401180000000001</v>
      </c>
      <c r="J29" s="7">
        <v>1.05081</v>
      </c>
      <c r="K29" s="7">
        <v>1.482596</v>
      </c>
      <c r="L29" s="7">
        <v>0.71027300000000004</v>
      </c>
    </row>
    <row r="30" spans="2:12" x14ac:dyDescent="0.25">
      <c r="B30" s="5">
        <v>23</v>
      </c>
      <c r="C30" s="6" t="s">
        <v>41</v>
      </c>
      <c r="D30" s="8">
        <v>-2.7192430000000001</v>
      </c>
      <c r="E30" s="8">
        <v>-4.4113059999999997</v>
      </c>
      <c r="F30" s="8">
        <v>-4.7652000000000001</v>
      </c>
      <c r="G30" s="8">
        <v>-1.789579</v>
      </c>
      <c r="H30" s="8">
        <v>-4.4588400000000004</v>
      </c>
      <c r="I30" s="8">
        <v>-6.2762669999999998</v>
      </c>
      <c r="J30" s="8">
        <v>-4.3167689999999999</v>
      </c>
      <c r="K30" s="8">
        <v>-4.9166480000000004</v>
      </c>
      <c r="L30" s="8">
        <v>-4.8324069999999999</v>
      </c>
    </row>
    <row r="31" spans="2:12" x14ac:dyDescent="0.25">
      <c r="B31" s="5">
        <v>24</v>
      </c>
      <c r="C31" s="6" t="s">
        <v>42</v>
      </c>
      <c r="D31" s="7">
        <v>-2.7478940000000001</v>
      </c>
      <c r="E31" s="7">
        <v>-2.5663390000000001</v>
      </c>
      <c r="F31" s="7">
        <v>-2.8408509999999998</v>
      </c>
      <c r="G31" s="7">
        <v>-1.2151700000000001</v>
      </c>
      <c r="H31" s="7">
        <v>-2.2915420000000002</v>
      </c>
      <c r="I31" s="7">
        <v>-5.8848050000000001</v>
      </c>
      <c r="J31" s="7">
        <v>-5.5067750000000002</v>
      </c>
      <c r="K31" s="7">
        <v>-5.8818219999999997</v>
      </c>
      <c r="L31" s="7">
        <v>-5.9105270000000001</v>
      </c>
    </row>
    <row r="32" spans="2:12" x14ac:dyDescent="0.25">
      <c r="B32" s="5">
        <v>25</v>
      </c>
      <c r="C32" s="6" t="s">
        <v>43</v>
      </c>
      <c r="D32" s="8">
        <v>-0.12327299999999999</v>
      </c>
      <c r="E32" s="8">
        <v>-0.18984799999999999</v>
      </c>
      <c r="F32" s="8">
        <v>-0.51471500000000003</v>
      </c>
      <c r="G32" s="8">
        <v>-0.55133500000000002</v>
      </c>
      <c r="H32" s="8">
        <v>-0.28825899999999999</v>
      </c>
      <c r="I32" s="8">
        <v>-3.8371249999999999</v>
      </c>
      <c r="J32" s="8">
        <v>-3.742953</v>
      </c>
      <c r="K32" s="8">
        <v>-4.1054550000000001</v>
      </c>
      <c r="L32" s="8">
        <v>-4.6778630000000003</v>
      </c>
    </row>
    <row r="33" spans="2:12" x14ac:dyDescent="0.25">
      <c r="B33" s="5">
        <v>26</v>
      </c>
      <c r="C33" s="6" t="s">
        <v>44</v>
      </c>
      <c r="D33" s="7">
        <v>-2.8671139999999999</v>
      </c>
      <c r="E33" s="7">
        <v>-3.059742</v>
      </c>
      <c r="F33" s="7">
        <v>1.638879</v>
      </c>
      <c r="G33" s="7">
        <v>3.1101009999999998</v>
      </c>
      <c r="H33" s="7">
        <v>2.7098810000000002</v>
      </c>
      <c r="I33" s="7">
        <v>4.4249770000000002</v>
      </c>
      <c r="J33" s="7">
        <v>3.9931040000000002</v>
      </c>
      <c r="K33" s="7">
        <v>3.29474</v>
      </c>
      <c r="L33" s="7">
        <v>3.2451949999999998</v>
      </c>
    </row>
    <row r="34" spans="2:12" x14ac:dyDescent="0.25">
      <c r="B34" s="5">
        <v>27</v>
      </c>
      <c r="C34" s="6" t="s">
        <v>45</v>
      </c>
      <c r="D34" s="8">
        <v>-1.6801459999999999</v>
      </c>
      <c r="E34" s="8">
        <v>-1.4672829999999999</v>
      </c>
      <c r="F34" s="8">
        <v>2.8416600000000001</v>
      </c>
      <c r="G34" s="8">
        <v>3.4873590000000001</v>
      </c>
      <c r="H34" s="8">
        <v>3.3754080000000002</v>
      </c>
      <c r="I34" s="12">
        <v>4.3350210000000002</v>
      </c>
      <c r="J34" s="12">
        <v>3.9459939999999998</v>
      </c>
      <c r="K34" s="12">
        <v>0.77717999999999998</v>
      </c>
      <c r="L34" s="12">
        <v>-0.48538700000000001</v>
      </c>
    </row>
    <row r="36" spans="2:12" x14ac:dyDescent="0.25">
      <c r="D36" s="20" t="s">
        <v>55</v>
      </c>
      <c r="E36" s="20"/>
      <c r="F36" s="20"/>
      <c r="G36" s="20"/>
      <c r="H36" s="20"/>
      <c r="I36" s="21" t="s">
        <v>56</v>
      </c>
      <c r="J36" s="21"/>
      <c r="K36" s="21"/>
      <c r="L36" s="21"/>
    </row>
    <row r="37" spans="2:12" x14ac:dyDescent="0.25">
      <c r="B37" s="24" t="s">
        <v>10</v>
      </c>
      <c r="C37" s="25"/>
      <c r="D37" s="22" t="s">
        <v>46</v>
      </c>
      <c r="E37" s="22" t="s">
        <v>46</v>
      </c>
      <c r="F37" s="22" t="s">
        <v>46</v>
      </c>
      <c r="G37" s="22" t="s">
        <v>46</v>
      </c>
      <c r="H37" s="22" t="s">
        <v>46</v>
      </c>
      <c r="I37" s="22" t="s">
        <v>46</v>
      </c>
      <c r="J37" s="22" t="s">
        <v>46</v>
      </c>
      <c r="K37" s="22" t="s">
        <v>46</v>
      </c>
      <c r="L37" s="22" t="s">
        <v>46</v>
      </c>
    </row>
    <row r="38" spans="2:12" x14ac:dyDescent="0.25">
      <c r="B38" s="26"/>
      <c r="C38" s="26"/>
      <c r="D38" s="23"/>
      <c r="E38" s="23"/>
      <c r="F38" s="23"/>
      <c r="G38" s="23"/>
      <c r="H38" s="23"/>
      <c r="I38" s="23"/>
      <c r="J38" s="23"/>
      <c r="K38" s="23"/>
      <c r="L38" s="23"/>
    </row>
    <row r="39" spans="2:12" ht="30.75" thickBot="1" x14ac:dyDescent="0.3">
      <c r="B39" s="1" t="s">
        <v>12</v>
      </c>
      <c r="C39" s="1" t="s">
        <v>13</v>
      </c>
      <c r="D39" s="1" t="s">
        <v>14</v>
      </c>
      <c r="E39" s="1" t="s">
        <v>14</v>
      </c>
      <c r="F39" s="1" t="s">
        <v>14</v>
      </c>
      <c r="G39" s="1" t="s">
        <v>14</v>
      </c>
      <c r="H39" s="1" t="s">
        <v>14</v>
      </c>
      <c r="I39" s="1" t="s">
        <v>14</v>
      </c>
      <c r="J39" s="1" t="s">
        <v>14</v>
      </c>
      <c r="K39" s="1" t="s">
        <v>14</v>
      </c>
      <c r="L39" s="1" t="s">
        <v>14</v>
      </c>
    </row>
    <row r="40" spans="2:12" ht="15.75" thickTop="1" x14ac:dyDescent="0.25">
      <c r="B40" s="2">
        <v>1</v>
      </c>
      <c r="C40" s="3" t="s">
        <v>17</v>
      </c>
      <c r="D40" s="4">
        <v>24.098106999999999</v>
      </c>
      <c r="E40" s="4">
        <v>21.936661000000001</v>
      </c>
      <c r="F40" s="4">
        <v>25.127763999999999</v>
      </c>
      <c r="G40" s="4">
        <v>29.519303000000001</v>
      </c>
      <c r="H40" s="4">
        <v>39.463591999999998</v>
      </c>
      <c r="I40" s="4">
        <v>61.755887000000001</v>
      </c>
      <c r="J40" s="4">
        <v>59.925134999999997</v>
      </c>
      <c r="K40" s="4">
        <v>70.383154000000005</v>
      </c>
      <c r="L40" s="4">
        <v>59.342787000000001</v>
      </c>
    </row>
    <row r="41" spans="2:12" x14ac:dyDescent="0.25">
      <c r="B41" s="5">
        <v>2</v>
      </c>
      <c r="C41" s="6" t="s">
        <v>18</v>
      </c>
      <c r="D41" s="7">
        <v>13.959538</v>
      </c>
      <c r="E41" s="7">
        <v>13.138436</v>
      </c>
      <c r="F41" s="7">
        <v>13.939197999999999</v>
      </c>
      <c r="G41" s="7">
        <v>7.2951280000000001</v>
      </c>
      <c r="H41" s="7">
        <v>18.335944999999999</v>
      </c>
      <c r="I41" s="7">
        <v>52.255232999999997</v>
      </c>
      <c r="J41" s="7">
        <v>51.194124000000002</v>
      </c>
      <c r="K41" s="7">
        <v>59.584598999999997</v>
      </c>
      <c r="L41" s="7">
        <v>49.682175000000001</v>
      </c>
    </row>
    <row r="42" spans="2:12" x14ac:dyDescent="0.25">
      <c r="B42" s="5">
        <v>3</v>
      </c>
      <c r="C42" s="6" t="s">
        <v>19</v>
      </c>
      <c r="D42" s="8">
        <v>21.893176</v>
      </c>
      <c r="E42" s="8">
        <v>20.711341999999998</v>
      </c>
      <c r="F42" s="8">
        <v>22.291737000000001</v>
      </c>
      <c r="G42" s="8">
        <v>22.038062</v>
      </c>
      <c r="H42" s="8">
        <v>31.783283000000001</v>
      </c>
      <c r="I42" s="8">
        <v>52.182848</v>
      </c>
      <c r="J42" s="8">
        <v>50.182611999999999</v>
      </c>
      <c r="K42" s="8">
        <v>58.988954999999997</v>
      </c>
      <c r="L42" s="8">
        <v>49.604515999999997</v>
      </c>
    </row>
    <row r="43" spans="2:12" x14ac:dyDescent="0.25">
      <c r="B43" s="5">
        <v>4</v>
      </c>
      <c r="C43" s="6" t="s">
        <v>22</v>
      </c>
      <c r="D43" s="7">
        <v>21.893176</v>
      </c>
      <c r="E43" s="7">
        <v>20.711341999999998</v>
      </c>
      <c r="F43" s="7">
        <v>22.291737000000001</v>
      </c>
      <c r="G43" s="7">
        <v>22.038062</v>
      </c>
      <c r="H43" s="7">
        <v>31.783283000000001</v>
      </c>
      <c r="I43" s="7">
        <v>52.182848</v>
      </c>
      <c r="J43" s="7">
        <v>50.182611999999999</v>
      </c>
      <c r="K43" s="7">
        <v>58.988954999999997</v>
      </c>
      <c r="L43" s="7">
        <v>49.604515999999997</v>
      </c>
    </row>
    <row r="44" spans="2:12" x14ac:dyDescent="0.25">
      <c r="B44" s="5">
        <v>5</v>
      </c>
      <c r="C44" s="6" t="s">
        <v>23</v>
      </c>
      <c r="D44" s="8">
        <v>17.024494000000001</v>
      </c>
      <c r="E44" s="8">
        <v>16.658467000000002</v>
      </c>
      <c r="F44" s="8">
        <v>18.884544000000002</v>
      </c>
      <c r="G44" s="8">
        <v>18.754106</v>
      </c>
      <c r="H44" s="8">
        <v>27.316862</v>
      </c>
      <c r="I44" s="8">
        <v>51.000816</v>
      </c>
      <c r="J44" s="8">
        <v>50.125087999999998</v>
      </c>
      <c r="K44" s="8">
        <v>58.841366000000001</v>
      </c>
      <c r="L44" s="8">
        <v>53.878262999999997</v>
      </c>
    </row>
    <row r="45" spans="2:12" x14ac:dyDescent="0.25">
      <c r="B45" s="5">
        <v>6</v>
      </c>
      <c r="C45" s="6" t="s">
        <v>24</v>
      </c>
      <c r="D45" s="7">
        <v>17.447343</v>
      </c>
      <c r="E45" s="7">
        <v>16.477468999999999</v>
      </c>
      <c r="F45" s="7">
        <v>18.824068</v>
      </c>
      <c r="G45" s="7">
        <v>18.677167000000001</v>
      </c>
      <c r="H45" s="7">
        <v>26.540472999999999</v>
      </c>
      <c r="I45" s="7">
        <v>44.149864999999998</v>
      </c>
      <c r="J45" s="7">
        <v>42.466278000000003</v>
      </c>
      <c r="K45" s="7">
        <v>48.763060000000003</v>
      </c>
      <c r="L45" s="7">
        <v>42.461917</v>
      </c>
    </row>
    <row r="46" spans="2:12" x14ac:dyDescent="0.25">
      <c r="B46" s="5">
        <v>7</v>
      </c>
      <c r="C46" s="6" t="s">
        <v>25</v>
      </c>
      <c r="D46" s="8">
        <v>15.160989000000001</v>
      </c>
      <c r="E46" s="8">
        <v>14.58014</v>
      </c>
      <c r="F46" s="8">
        <v>17.085080999999999</v>
      </c>
      <c r="G46" s="8">
        <v>17.045051999999998</v>
      </c>
      <c r="H46" s="8">
        <v>24.123403</v>
      </c>
      <c r="I46" s="8">
        <v>43.289959000000003</v>
      </c>
      <c r="J46" s="8">
        <v>41.629196999999998</v>
      </c>
      <c r="K46" s="8">
        <v>47.504100999999999</v>
      </c>
      <c r="L46" s="8">
        <v>42.284706</v>
      </c>
    </row>
    <row r="47" spans="2:12" x14ac:dyDescent="0.25">
      <c r="B47" s="5">
        <v>8</v>
      </c>
      <c r="C47" s="6" t="s">
        <v>26</v>
      </c>
      <c r="D47" s="7">
        <v>15.160989000000001</v>
      </c>
      <c r="E47" s="7">
        <v>14.58014</v>
      </c>
      <c r="F47" s="7">
        <v>17.085080999999999</v>
      </c>
      <c r="G47" s="7">
        <v>17.045051999999998</v>
      </c>
      <c r="H47" s="7">
        <v>24.123403</v>
      </c>
      <c r="I47" s="7">
        <v>41.869033999999999</v>
      </c>
      <c r="J47" s="7">
        <v>40.256487999999997</v>
      </c>
      <c r="K47" s="7">
        <v>46.201244000000003</v>
      </c>
      <c r="L47" s="7">
        <v>40.823636</v>
      </c>
    </row>
    <row r="48" spans="2:12" x14ac:dyDescent="0.25">
      <c r="B48" s="5">
        <v>9</v>
      </c>
      <c r="C48" s="6" t="s">
        <v>27</v>
      </c>
      <c r="D48" s="8">
        <v>14.839326</v>
      </c>
      <c r="E48" s="8">
        <v>14.584082</v>
      </c>
      <c r="F48" s="8">
        <v>16.884585999999999</v>
      </c>
      <c r="G48" s="8">
        <v>16.037251999999999</v>
      </c>
      <c r="H48" s="8">
        <v>23.516178</v>
      </c>
      <c r="I48" s="8">
        <v>43.306465000000003</v>
      </c>
      <c r="J48" s="8">
        <v>41.609426999999997</v>
      </c>
      <c r="K48" s="8">
        <v>47.631594999999997</v>
      </c>
      <c r="L48" s="8">
        <v>41.685191000000003</v>
      </c>
    </row>
    <row r="49" spans="2:12" x14ac:dyDescent="0.25">
      <c r="B49" s="5">
        <v>10</v>
      </c>
      <c r="C49" s="6" t="s">
        <v>28</v>
      </c>
      <c r="D49" s="7">
        <v>14.182942000000001</v>
      </c>
      <c r="E49" s="7">
        <v>14.032245</v>
      </c>
      <c r="F49" s="7">
        <v>16.605905</v>
      </c>
      <c r="G49" s="7">
        <v>16.685399</v>
      </c>
      <c r="H49" s="7">
        <v>22.281068999999999</v>
      </c>
      <c r="I49" s="7">
        <v>36.547699000000001</v>
      </c>
      <c r="J49" s="7">
        <v>35.294331999999997</v>
      </c>
      <c r="K49" s="7">
        <v>39.999738999999998</v>
      </c>
      <c r="L49" s="7">
        <v>36.362715000000001</v>
      </c>
    </row>
    <row r="50" spans="2:12" x14ac:dyDescent="0.25">
      <c r="B50" s="5">
        <v>11</v>
      </c>
      <c r="C50" s="6" t="s">
        <v>29</v>
      </c>
      <c r="D50" s="8">
        <v>14.182942000000001</v>
      </c>
      <c r="E50" s="8">
        <v>14.032245</v>
      </c>
      <c r="F50" s="8">
        <v>16.605905</v>
      </c>
      <c r="G50" s="8">
        <v>16.685399</v>
      </c>
      <c r="H50" s="8">
        <v>22.281068999999999</v>
      </c>
      <c r="I50" s="8">
        <v>36.547699000000001</v>
      </c>
      <c r="J50" s="8">
        <v>35.294331999999997</v>
      </c>
      <c r="K50" s="8">
        <v>39.999738999999998</v>
      </c>
      <c r="L50" s="8">
        <v>36.362715000000001</v>
      </c>
    </row>
    <row r="51" spans="2:12" x14ac:dyDescent="0.25">
      <c r="B51" s="5">
        <v>12</v>
      </c>
      <c r="C51" s="6" t="s">
        <v>30</v>
      </c>
      <c r="D51" s="7">
        <v>9.4649079999999994</v>
      </c>
      <c r="E51" s="7">
        <v>10.028135000000001</v>
      </c>
      <c r="F51" s="7">
        <v>11.847329</v>
      </c>
      <c r="G51" s="7">
        <v>12.252741</v>
      </c>
      <c r="H51" s="7">
        <v>15.858383999999999</v>
      </c>
      <c r="I51" s="7">
        <v>25.797864000000001</v>
      </c>
      <c r="J51" s="7">
        <v>24.510349999999999</v>
      </c>
      <c r="K51" s="7">
        <v>26.671944</v>
      </c>
      <c r="L51" s="7">
        <v>24.207516999999999</v>
      </c>
    </row>
    <row r="52" spans="2:12" x14ac:dyDescent="0.25">
      <c r="B52" s="5">
        <v>13</v>
      </c>
      <c r="C52" s="6" t="s">
        <v>31</v>
      </c>
      <c r="D52" s="8">
        <v>7.0080249999999999</v>
      </c>
      <c r="E52" s="8">
        <v>7.1465170000000002</v>
      </c>
      <c r="F52" s="8">
        <v>7.9074960000000001</v>
      </c>
      <c r="G52" s="8">
        <v>8.4149460000000005</v>
      </c>
      <c r="H52" s="8">
        <v>7.8609600000000004</v>
      </c>
      <c r="I52" s="8">
        <v>15.621567000000001</v>
      </c>
      <c r="J52" s="8">
        <v>15.629498</v>
      </c>
      <c r="K52" s="8">
        <v>16.283767000000001</v>
      </c>
      <c r="L52" s="8">
        <v>15.165671</v>
      </c>
    </row>
    <row r="53" spans="2:12" x14ac:dyDescent="0.25">
      <c r="B53" s="5">
        <v>14</v>
      </c>
      <c r="C53" s="6" t="s">
        <v>32</v>
      </c>
      <c r="D53" s="7">
        <v>7.0080249999999999</v>
      </c>
      <c r="E53" s="7">
        <v>7.1465170000000002</v>
      </c>
      <c r="F53" s="7">
        <v>7.9074960000000001</v>
      </c>
      <c r="G53" s="7">
        <v>8.4149460000000005</v>
      </c>
      <c r="H53" s="7">
        <v>7.8609600000000004</v>
      </c>
      <c r="I53" s="7">
        <v>15.621567000000001</v>
      </c>
      <c r="J53" s="7">
        <v>15.629498</v>
      </c>
      <c r="K53" s="7">
        <v>16.283767000000001</v>
      </c>
      <c r="L53" s="7">
        <v>15.165671</v>
      </c>
    </row>
    <row r="54" spans="2:12" x14ac:dyDescent="0.25">
      <c r="B54" s="5">
        <v>15</v>
      </c>
      <c r="C54" s="6" t="s">
        <v>33</v>
      </c>
      <c r="D54" s="8">
        <v>2.8521570000000001</v>
      </c>
      <c r="E54" s="8">
        <v>3.2972670000000002</v>
      </c>
      <c r="F54" s="8">
        <v>3.2326640000000002</v>
      </c>
      <c r="G54" s="8">
        <v>3.877059</v>
      </c>
      <c r="H54" s="8">
        <v>2.4996659999999999</v>
      </c>
      <c r="I54" s="8">
        <v>9.0495180000000008</v>
      </c>
      <c r="J54" s="8">
        <v>8.9109770000000008</v>
      </c>
      <c r="K54" s="8">
        <v>8.8920250000000003</v>
      </c>
      <c r="L54" s="8">
        <v>7.229311</v>
      </c>
    </row>
    <row r="55" spans="2:12" x14ac:dyDescent="0.25">
      <c r="B55" s="5">
        <v>16</v>
      </c>
      <c r="C55" s="6" t="s">
        <v>34</v>
      </c>
      <c r="D55" s="7">
        <v>1.222774</v>
      </c>
      <c r="E55" s="7">
        <v>2.0965410000000002</v>
      </c>
      <c r="F55" s="7">
        <v>1.8925080000000001</v>
      </c>
      <c r="G55" s="7">
        <v>2.5680399999999999</v>
      </c>
      <c r="H55" s="7">
        <v>1.8418000000000001</v>
      </c>
      <c r="I55" s="7">
        <v>3.2842799999999999</v>
      </c>
      <c r="J55" s="7">
        <v>3.479079</v>
      </c>
      <c r="K55" s="7">
        <v>2.7842750000000001</v>
      </c>
      <c r="L55" s="7">
        <v>1.7994779999999999</v>
      </c>
    </row>
    <row r="56" spans="2:12" x14ac:dyDescent="0.25">
      <c r="B56" s="5">
        <v>17</v>
      </c>
      <c r="C56" s="6" t="s">
        <v>35</v>
      </c>
      <c r="D56" s="8">
        <v>0.45508599999999999</v>
      </c>
      <c r="E56" s="8">
        <v>-0.167631</v>
      </c>
      <c r="F56" s="8">
        <v>-0.48888700000000002</v>
      </c>
      <c r="G56" s="8">
        <v>-0.238931</v>
      </c>
      <c r="H56" s="8">
        <v>-1.9343349999999999</v>
      </c>
      <c r="I56" s="8">
        <v>2.937344</v>
      </c>
      <c r="J56" s="8">
        <v>3.0660159999999999</v>
      </c>
      <c r="K56" s="8">
        <v>3.4057089999999999</v>
      </c>
      <c r="L56" s="8">
        <v>3.242998</v>
      </c>
    </row>
    <row r="57" spans="2:12" x14ac:dyDescent="0.25">
      <c r="B57" s="5">
        <v>18</v>
      </c>
      <c r="C57" s="6" t="s">
        <v>36</v>
      </c>
      <c r="D57" s="7">
        <v>1.3033410000000001</v>
      </c>
      <c r="E57" s="7">
        <v>0.77594799999999997</v>
      </c>
      <c r="F57" s="7">
        <v>0.42290899999999998</v>
      </c>
      <c r="G57" s="7">
        <v>0.37320799999999998</v>
      </c>
      <c r="H57" s="7">
        <v>-0.95878799999999997</v>
      </c>
      <c r="I57" s="7">
        <v>5.7716529999999997</v>
      </c>
      <c r="J57" s="7">
        <v>5.7707519999999999</v>
      </c>
      <c r="K57" s="7">
        <v>5.5289770000000003</v>
      </c>
      <c r="L57" s="7">
        <v>4.9899339999999999</v>
      </c>
    </row>
    <row r="58" spans="2:12" x14ac:dyDescent="0.25">
      <c r="B58" s="5">
        <v>19</v>
      </c>
      <c r="C58" s="6" t="s">
        <v>37</v>
      </c>
      <c r="D58" s="8">
        <v>0.66047500000000003</v>
      </c>
      <c r="E58" s="8">
        <v>3.132117</v>
      </c>
      <c r="F58" s="8">
        <v>3.0713569999999999</v>
      </c>
      <c r="G58" s="8">
        <v>3.773285</v>
      </c>
      <c r="H58" s="8">
        <v>2.746105</v>
      </c>
      <c r="I58" s="8">
        <v>1.601027</v>
      </c>
      <c r="J58" s="8">
        <v>1.759002</v>
      </c>
      <c r="K58" s="8">
        <v>0.75041199999999997</v>
      </c>
      <c r="L58" s="8">
        <v>-1.772016</v>
      </c>
    </row>
    <row r="59" spans="2:12" x14ac:dyDescent="0.25">
      <c r="B59" s="5">
        <v>20</v>
      </c>
      <c r="C59" s="6" t="s">
        <v>38</v>
      </c>
      <c r="D59" s="7">
        <v>-8.4793230000000008</v>
      </c>
      <c r="E59" s="7">
        <v>-7.2480849999999997</v>
      </c>
      <c r="F59" s="7">
        <v>-7.8795070000000003</v>
      </c>
      <c r="G59" s="7">
        <v>-7.779801</v>
      </c>
      <c r="H59" s="7">
        <v>-9.6853119999999997</v>
      </c>
      <c r="I59" s="7">
        <v>-4.9263649999999997</v>
      </c>
      <c r="J59" s="7">
        <v>-7.0489769999999998</v>
      </c>
      <c r="K59" s="7">
        <v>-6.581213</v>
      </c>
      <c r="L59" s="7">
        <v>-5.4289969999999999</v>
      </c>
    </row>
    <row r="60" spans="2:12" x14ac:dyDescent="0.25">
      <c r="B60" s="5">
        <v>21</v>
      </c>
      <c r="C60" s="6" t="s">
        <v>39</v>
      </c>
      <c r="D60" s="8">
        <v>-8.2531820000000007</v>
      </c>
      <c r="E60" s="8">
        <v>-7.8032830000000004</v>
      </c>
      <c r="F60" s="8">
        <v>-7.6302820000000002</v>
      </c>
      <c r="G60" s="8">
        <v>-7.3004069999999999</v>
      </c>
      <c r="H60" s="8">
        <v>-9.4754050000000003</v>
      </c>
      <c r="I60" s="8">
        <v>-4.9805859999999997</v>
      </c>
      <c r="J60" s="8">
        <v>-7.131888</v>
      </c>
      <c r="K60" s="8">
        <v>-6.6360570000000001</v>
      </c>
      <c r="L60" s="8">
        <v>-5.4472269999999998</v>
      </c>
    </row>
    <row r="61" spans="2:12" x14ac:dyDescent="0.25">
      <c r="B61" s="5">
        <v>22</v>
      </c>
      <c r="C61" s="6" t="s">
        <v>40</v>
      </c>
      <c r="D61" s="7">
        <v>2.9420679999999999</v>
      </c>
      <c r="E61" s="7">
        <v>1.709789</v>
      </c>
      <c r="F61" s="7">
        <v>1.955471</v>
      </c>
      <c r="G61" s="7">
        <v>0.79706200000000005</v>
      </c>
      <c r="H61" s="7">
        <v>-8.2885E-2</v>
      </c>
      <c r="I61" s="7">
        <v>2.1265450000000001</v>
      </c>
      <c r="J61" s="7">
        <v>2.4413269999999998</v>
      </c>
      <c r="K61" s="7">
        <v>2.6804649999999999</v>
      </c>
      <c r="L61" s="7">
        <v>2.3235260000000002</v>
      </c>
    </row>
    <row r="62" spans="2:12" x14ac:dyDescent="0.25">
      <c r="B62" s="5">
        <v>23</v>
      </c>
      <c r="C62" s="6" t="s">
        <v>41</v>
      </c>
      <c r="D62" s="8">
        <v>2.9420679999999999</v>
      </c>
      <c r="E62" s="8">
        <v>1.709789</v>
      </c>
      <c r="F62" s="8">
        <v>1.955471</v>
      </c>
      <c r="G62" s="8">
        <v>0.79706200000000005</v>
      </c>
      <c r="H62" s="8">
        <v>-8.2885E-2</v>
      </c>
      <c r="I62" s="8">
        <v>2.1265450000000001</v>
      </c>
      <c r="J62" s="8">
        <v>2.4413269999999998</v>
      </c>
      <c r="K62" s="8">
        <v>2.6804649999999999</v>
      </c>
      <c r="L62" s="8">
        <v>2.3235260000000002</v>
      </c>
    </row>
    <row r="63" spans="2:12" x14ac:dyDescent="0.25">
      <c r="B63" s="5">
        <v>24</v>
      </c>
      <c r="C63" s="6" t="s">
        <v>42</v>
      </c>
      <c r="D63" s="7">
        <v>2.9420679999999999</v>
      </c>
      <c r="E63" s="7">
        <v>1.709789</v>
      </c>
      <c r="F63" s="7">
        <v>1.955471</v>
      </c>
      <c r="G63" s="7">
        <v>0.79706200000000005</v>
      </c>
      <c r="H63" s="7">
        <v>-8.2885E-2</v>
      </c>
      <c r="I63" s="7">
        <v>2.1265450000000001</v>
      </c>
      <c r="J63" s="7">
        <v>2.4413269999999998</v>
      </c>
      <c r="K63" s="7">
        <v>2.6804649999999999</v>
      </c>
      <c r="L63" s="7">
        <v>2.3235260000000002</v>
      </c>
    </row>
    <row r="64" spans="2:12" x14ac:dyDescent="0.25">
      <c r="B64" s="5">
        <v>25</v>
      </c>
      <c r="C64" s="6" t="s">
        <v>43</v>
      </c>
      <c r="D64" s="8">
        <v>-3.9594649999999998</v>
      </c>
      <c r="E64" s="8">
        <v>-4.4273550000000004</v>
      </c>
      <c r="F64" s="8">
        <v>-4.1373530000000001</v>
      </c>
      <c r="G64" s="8">
        <v>-4.3274609999999996</v>
      </c>
      <c r="H64" s="8">
        <v>-6.3620159999999997</v>
      </c>
      <c r="I64" s="8">
        <v>-5.1255990000000002</v>
      </c>
      <c r="J64" s="8">
        <v>-5.1914040000000004</v>
      </c>
      <c r="K64" s="8">
        <v>-5.2039169999999997</v>
      </c>
      <c r="L64" s="8">
        <v>-3.1880299999999999</v>
      </c>
    </row>
    <row r="65" spans="2:12" x14ac:dyDescent="0.25">
      <c r="B65" s="5">
        <v>26</v>
      </c>
      <c r="C65" s="6" t="s">
        <v>44</v>
      </c>
      <c r="D65" s="7">
        <v>-5.2297900000000004</v>
      </c>
      <c r="E65" s="7">
        <v>-6.0658599999999998</v>
      </c>
      <c r="F65" s="7">
        <v>-4.0024559999999996</v>
      </c>
      <c r="G65" s="7">
        <v>-3.560044</v>
      </c>
      <c r="H65" s="7">
        <v>-5.8908699999999996</v>
      </c>
      <c r="I65" s="7">
        <v>-6.1870609999999999</v>
      </c>
      <c r="J65" s="7">
        <v>-6.7293450000000004</v>
      </c>
      <c r="K65" s="7">
        <v>-6.5175599999999996</v>
      </c>
      <c r="L65" s="7">
        <v>-3.3860570000000001</v>
      </c>
    </row>
    <row r="66" spans="2:12" x14ac:dyDescent="0.25">
      <c r="B66" s="5">
        <v>27</v>
      </c>
      <c r="C66" s="6" t="s">
        <v>45</v>
      </c>
      <c r="D66" s="8">
        <v>-12.129115000000001</v>
      </c>
      <c r="E66" s="8">
        <v>-12.518148</v>
      </c>
      <c r="F66" s="8">
        <v>-7.6347009999999997</v>
      </c>
      <c r="G66" s="8">
        <v>-7.2324140000000003</v>
      </c>
      <c r="H66" s="8">
        <v>-9.5968889999999991</v>
      </c>
      <c r="I66" s="12">
        <v>-8.4344529999999995</v>
      </c>
      <c r="J66" s="12">
        <v>-9.037134</v>
      </c>
      <c r="K66" s="12">
        <v>-7.203532</v>
      </c>
      <c r="L66" s="12">
        <v>-2.9739770000000001</v>
      </c>
    </row>
    <row r="68" spans="2:12" x14ac:dyDescent="0.25">
      <c r="D68" s="20" t="s">
        <v>55</v>
      </c>
      <c r="E68" s="20"/>
      <c r="F68" s="20"/>
      <c r="G68" s="20"/>
      <c r="H68" s="20"/>
      <c r="I68" s="21" t="s">
        <v>56</v>
      </c>
      <c r="J68" s="21"/>
      <c r="K68" s="21"/>
      <c r="L68" s="21"/>
    </row>
    <row r="69" spans="2:12" x14ac:dyDescent="0.25">
      <c r="B69" s="24" t="s">
        <v>10</v>
      </c>
      <c r="C69" s="25"/>
      <c r="D69" s="22" t="s">
        <v>47</v>
      </c>
      <c r="E69" s="22" t="s">
        <v>47</v>
      </c>
      <c r="F69" s="22" t="s">
        <v>47</v>
      </c>
      <c r="G69" s="22" t="s">
        <v>47</v>
      </c>
      <c r="H69" s="22" t="s">
        <v>47</v>
      </c>
      <c r="I69" s="22" t="s">
        <v>47</v>
      </c>
      <c r="J69" s="22" t="s">
        <v>47</v>
      </c>
      <c r="K69" s="22" t="s">
        <v>47</v>
      </c>
      <c r="L69" s="22" t="s">
        <v>47</v>
      </c>
    </row>
    <row r="70" spans="2:12" x14ac:dyDescent="0.25">
      <c r="B70" s="26"/>
      <c r="C70" s="26"/>
      <c r="D70" s="23"/>
      <c r="E70" s="23"/>
      <c r="F70" s="23"/>
      <c r="G70" s="23"/>
      <c r="H70" s="23"/>
      <c r="I70" s="23"/>
      <c r="J70" s="23"/>
      <c r="K70" s="23"/>
      <c r="L70" s="23"/>
    </row>
    <row r="71" spans="2:12" ht="30.75" thickBot="1" x14ac:dyDescent="0.3">
      <c r="B71" s="1" t="s">
        <v>12</v>
      </c>
      <c r="C71" s="1" t="s">
        <v>13</v>
      </c>
      <c r="D71" s="1" t="s">
        <v>14</v>
      </c>
      <c r="E71" s="1" t="s">
        <v>14</v>
      </c>
      <c r="F71" s="1" t="s">
        <v>14</v>
      </c>
      <c r="G71" s="1" t="s">
        <v>14</v>
      </c>
      <c r="H71" s="1" t="s">
        <v>14</v>
      </c>
      <c r="I71" s="1" t="s">
        <v>14</v>
      </c>
      <c r="J71" s="1" t="s">
        <v>14</v>
      </c>
      <c r="K71" s="1" t="s">
        <v>14</v>
      </c>
      <c r="L71" s="1" t="s">
        <v>14</v>
      </c>
    </row>
    <row r="72" spans="2:12" ht="15.75" thickTop="1" x14ac:dyDescent="0.25">
      <c r="B72" s="2">
        <v>1</v>
      </c>
      <c r="C72" s="3" t="s">
        <v>17</v>
      </c>
      <c r="D72" s="4">
        <v>18.297187000000001</v>
      </c>
      <c r="E72" s="4">
        <v>19.994368999999999</v>
      </c>
      <c r="F72" s="4">
        <v>20.323937999999998</v>
      </c>
      <c r="G72" s="4">
        <v>27.849539</v>
      </c>
      <c r="H72" s="4">
        <v>34.670938</v>
      </c>
      <c r="I72" s="4">
        <v>70.035591999999994</v>
      </c>
      <c r="J72" s="4">
        <v>73.702280999999999</v>
      </c>
      <c r="K72" s="4">
        <v>63.090831000000001</v>
      </c>
      <c r="L72" s="4">
        <v>64.171245999999996</v>
      </c>
    </row>
    <row r="73" spans="2:12" x14ac:dyDescent="0.25">
      <c r="B73" s="5">
        <v>2</v>
      </c>
      <c r="C73" s="6" t="s">
        <v>18</v>
      </c>
      <c r="D73" s="7">
        <v>18.297187000000001</v>
      </c>
      <c r="E73" s="7">
        <v>19.994368999999999</v>
      </c>
      <c r="F73" s="7">
        <v>20.323937999999998</v>
      </c>
      <c r="G73" s="7">
        <v>27.849539</v>
      </c>
      <c r="H73" s="7">
        <v>34.670938</v>
      </c>
      <c r="I73" s="7">
        <v>61.007030999999998</v>
      </c>
      <c r="J73" s="7">
        <v>64.270422999999994</v>
      </c>
      <c r="K73" s="7">
        <v>61.213946999999997</v>
      </c>
      <c r="L73" s="7">
        <v>61.525339000000002</v>
      </c>
    </row>
    <row r="74" spans="2:12" x14ac:dyDescent="0.25">
      <c r="B74" s="5">
        <v>3</v>
      </c>
      <c r="C74" s="6" t="s">
        <v>19</v>
      </c>
      <c r="D74" s="8">
        <v>17.194122</v>
      </c>
      <c r="E74" s="8">
        <v>19.143339000000001</v>
      </c>
      <c r="F74" s="8">
        <v>17.679013999999999</v>
      </c>
      <c r="G74" s="8">
        <v>19.509435</v>
      </c>
      <c r="H74" s="8">
        <v>25.675022999999999</v>
      </c>
      <c r="I74" s="8">
        <v>60.106620999999997</v>
      </c>
      <c r="J74" s="8">
        <v>63.793315999999997</v>
      </c>
      <c r="K74" s="8">
        <v>55.432358999999998</v>
      </c>
      <c r="L74" s="8">
        <v>55.965221999999997</v>
      </c>
    </row>
    <row r="75" spans="2:12" x14ac:dyDescent="0.25">
      <c r="B75" s="5">
        <v>4</v>
      </c>
      <c r="C75" s="6" t="s">
        <v>22</v>
      </c>
      <c r="D75" s="7">
        <v>18.970946999999999</v>
      </c>
      <c r="E75" s="7">
        <v>28.425070000000002</v>
      </c>
      <c r="F75" s="7">
        <v>27.167207000000001</v>
      </c>
      <c r="G75" s="7">
        <v>29.043396000000001</v>
      </c>
      <c r="H75" s="7">
        <v>34.574100999999999</v>
      </c>
      <c r="I75" s="7">
        <v>68.729900999999998</v>
      </c>
      <c r="J75" s="7">
        <v>72.570783000000006</v>
      </c>
      <c r="K75" s="7">
        <v>63.987001999999997</v>
      </c>
      <c r="L75" s="7">
        <v>64.867092999999997</v>
      </c>
    </row>
    <row r="76" spans="2:12" x14ac:dyDescent="0.25">
      <c r="B76" s="5">
        <v>5</v>
      </c>
      <c r="C76" s="6" t="s">
        <v>23</v>
      </c>
      <c r="D76" s="8">
        <v>14.012798999999999</v>
      </c>
      <c r="E76" s="8">
        <v>15.702809999999999</v>
      </c>
      <c r="F76" s="8">
        <v>13.975459000000001</v>
      </c>
      <c r="G76" s="8">
        <v>15.254923</v>
      </c>
      <c r="H76" s="8">
        <v>21.691426</v>
      </c>
      <c r="I76" s="8">
        <v>58.713771999999999</v>
      </c>
      <c r="J76" s="8">
        <v>63.726939999999999</v>
      </c>
      <c r="K76" s="8">
        <v>55.334479999999999</v>
      </c>
      <c r="L76" s="8">
        <v>59.734001999999997</v>
      </c>
    </row>
    <row r="77" spans="2:12" x14ac:dyDescent="0.25">
      <c r="B77" s="5">
        <v>6</v>
      </c>
      <c r="C77" s="6" t="s">
        <v>24</v>
      </c>
      <c r="D77" s="7">
        <v>14.488239</v>
      </c>
      <c r="E77" s="7">
        <v>15.46824</v>
      </c>
      <c r="F77" s="7">
        <v>13.882687000000001</v>
      </c>
      <c r="G77" s="7">
        <v>15.119101000000001</v>
      </c>
      <c r="H77" s="7">
        <v>20.757273999999999</v>
      </c>
      <c r="I77" s="7">
        <v>48.313580000000002</v>
      </c>
      <c r="J77" s="7">
        <v>51.412463000000002</v>
      </c>
      <c r="K77" s="7">
        <v>45.538857999999998</v>
      </c>
      <c r="L77" s="7">
        <v>45.805667999999997</v>
      </c>
    </row>
    <row r="78" spans="2:12" x14ac:dyDescent="0.25">
      <c r="B78" s="5">
        <v>7</v>
      </c>
      <c r="C78" s="6" t="s">
        <v>25</v>
      </c>
      <c r="D78" s="8">
        <v>21.062018999999999</v>
      </c>
      <c r="E78" s="8">
        <v>24.518808</v>
      </c>
      <c r="F78" s="8">
        <v>19.803148</v>
      </c>
      <c r="G78" s="8">
        <v>19.828423000000001</v>
      </c>
      <c r="H78" s="8">
        <v>26.030377000000001</v>
      </c>
      <c r="I78" s="8">
        <v>54.555166999999997</v>
      </c>
      <c r="J78" s="8">
        <v>57.678674999999998</v>
      </c>
      <c r="K78" s="8">
        <v>52.372937999999998</v>
      </c>
      <c r="L78" s="8">
        <v>54.270209999999999</v>
      </c>
    </row>
    <row r="79" spans="2:12" x14ac:dyDescent="0.25">
      <c r="B79" s="5">
        <v>8</v>
      </c>
      <c r="C79" s="6" t="s">
        <v>26</v>
      </c>
      <c r="D79" s="7">
        <v>11.87551</v>
      </c>
      <c r="E79" s="7">
        <v>12.97723</v>
      </c>
      <c r="F79" s="7">
        <v>11.185578</v>
      </c>
      <c r="G79" s="7">
        <v>12.210345999999999</v>
      </c>
      <c r="H79" s="7">
        <v>17.819707000000001</v>
      </c>
      <c r="I79" s="7">
        <v>44.825989</v>
      </c>
      <c r="J79" s="7">
        <v>47.836405999999997</v>
      </c>
      <c r="K79" s="7">
        <v>43.031505000000003</v>
      </c>
      <c r="L79" s="7">
        <v>43.794387999999998</v>
      </c>
    </row>
    <row r="80" spans="2:12" x14ac:dyDescent="0.25">
      <c r="B80" s="5">
        <v>9</v>
      </c>
      <c r="C80" s="6" t="s">
        <v>27</v>
      </c>
      <c r="D80" s="8">
        <v>11.665368000000001</v>
      </c>
      <c r="E80" s="8">
        <v>12.98048</v>
      </c>
      <c r="F80" s="8">
        <v>10.996442</v>
      </c>
      <c r="G80" s="8">
        <v>11.094894</v>
      </c>
      <c r="H80" s="8">
        <v>17.307168000000001</v>
      </c>
      <c r="I80" s="8">
        <v>46.924565000000001</v>
      </c>
      <c r="J80" s="8">
        <v>49.932194000000003</v>
      </c>
      <c r="K80" s="8">
        <v>44.420045999999999</v>
      </c>
      <c r="L80" s="8">
        <v>44.829934000000002</v>
      </c>
    </row>
    <row r="81" spans="2:12" x14ac:dyDescent="0.25">
      <c r="B81" s="5">
        <v>10</v>
      </c>
      <c r="C81" s="6" t="s">
        <v>28</v>
      </c>
      <c r="D81" s="7">
        <v>11.364027</v>
      </c>
      <c r="E81" s="7">
        <v>12.642999</v>
      </c>
      <c r="F81" s="7">
        <v>10.795508</v>
      </c>
      <c r="G81" s="7">
        <v>11.604979</v>
      </c>
      <c r="H81" s="7">
        <v>16.651139000000001</v>
      </c>
      <c r="I81" s="7">
        <v>39.325042000000003</v>
      </c>
      <c r="J81" s="7">
        <v>42.282021999999998</v>
      </c>
      <c r="K81" s="7">
        <v>38.256459</v>
      </c>
      <c r="L81" s="7">
        <v>39.572254000000001</v>
      </c>
    </row>
    <row r="82" spans="2:12" x14ac:dyDescent="0.25">
      <c r="B82" s="5">
        <v>11</v>
      </c>
      <c r="C82" s="6" t="s">
        <v>29</v>
      </c>
      <c r="D82" s="8">
        <v>5.7870699999999999</v>
      </c>
      <c r="E82" s="8">
        <v>7.4143090000000003</v>
      </c>
      <c r="F82" s="8">
        <v>4.6550520000000004</v>
      </c>
      <c r="G82" s="8">
        <v>5.6190660000000001</v>
      </c>
      <c r="H82" s="8">
        <v>11.820460000000001</v>
      </c>
      <c r="I82" s="8">
        <v>28.220952</v>
      </c>
      <c r="J82" s="8">
        <v>31.002507999999999</v>
      </c>
      <c r="K82" s="8">
        <v>27.242221000000001</v>
      </c>
      <c r="L82" s="8">
        <v>31.479437999999998</v>
      </c>
    </row>
    <row r="83" spans="2:12" x14ac:dyDescent="0.25">
      <c r="B83" s="5">
        <v>12</v>
      </c>
      <c r="C83" s="6" t="s">
        <v>30</v>
      </c>
      <c r="D83" s="7">
        <v>6.8212929999999998</v>
      </c>
      <c r="E83" s="7">
        <v>8.1489349999999998</v>
      </c>
      <c r="F83" s="7">
        <v>6.8235089999999996</v>
      </c>
      <c r="G83" s="7">
        <v>7.4208720000000001</v>
      </c>
      <c r="H83" s="7">
        <v>11.140306000000001</v>
      </c>
      <c r="I83" s="7">
        <v>24.932220999999998</v>
      </c>
      <c r="J83" s="7">
        <v>25.192806999999998</v>
      </c>
      <c r="K83" s="7">
        <v>22.791086</v>
      </c>
      <c r="L83" s="7">
        <v>23.660843</v>
      </c>
    </row>
    <row r="84" spans="2:12" x14ac:dyDescent="0.25">
      <c r="B84" s="5">
        <v>13</v>
      </c>
      <c r="C84" s="6" t="s">
        <v>31</v>
      </c>
      <c r="D84" s="8">
        <v>4.338997</v>
      </c>
      <c r="E84" s="8">
        <v>4.5949150000000003</v>
      </c>
      <c r="F84" s="8">
        <v>3.161877</v>
      </c>
      <c r="G84" s="8">
        <v>3.445948</v>
      </c>
      <c r="H84" s="8">
        <v>3.7346689999999998</v>
      </c>
      <c r="I84" s="8">
        <v>10.560216</v>
      </c>
      <c r="J84" s="8">
        <v>12.3429</v>
      </c>
      <c r="K84" s="8">
        <v>11.506169999999999</v>
      </c>
      <c r="L84" s="8">
        <v>12.573041</v>
      </c>
    </row>
    <row r="85" spans="2:12" x14ac:dyDescent="0.25">
      <c r="B85" s="5">
        <v>14</v>
      </c>
      <c r="C85" s="6" t="s">
        <v>32</v>
      </c>
      <c r="D85" s="7">
        <v>1.4697709999999999</v>
      </c>
      <c r="E85" s="7">
        <v>2.1434030000000002</v>
      </c>
      <c r="F85" s="7">
        <v>1.01309</v>
      </c>
      <c r="G85" s="7">
        <v>1.227625</v>
      </c>
      <c r="H85" s="7">
        <v>3.7733569999999999</v>
      </c>
      <c r="I85" s="7">
        <v>6.1306789999999998</v>
      </c>
      <c r="J85" s="7">
        <v>6.7264970000000002</v>
      </c>
      <c r="K85" s="7">
        <v>5.4403649999999999</v>
      </c>
      <c r="L85" s="7">
        <v>5.095726</v>
      </c>
    </row>
    <row r="86" spans="2:12" x14ac:dyDescent="0.25">
      <c r="B86" s="5">
        <v>15</v>
      </c>
      <c r="C86" s="6" t="s">
        <v>33</v>
      </c>
      <c r="D86" s="8">
        <v>0.326714</v>
      </c>
      <c r="E86" s="8">
        <v>0.25273099999999998</v>
      </c>
      <c r="F86" s="8">
        <v>0.150279</v>
      </c>
      <c r="G86" s="8">
        <v>0.18217</v>
      </c>
      <c r="H86" s="8">
        <v>0.12748499999999999</v>
      </c>
      <c r="I86" s="8">
        <v>3.958647</v>
      </c>
      <c r="J86" s="8">
        <v>4.3099030000000003</v>
      </c>
      <c r="K86" s="8">
        <v>4.0514520000000003</v>
      </c>
      <c r="L86" s="8">
        <v>3.7010640000000001</v>
      </c>
    </row>
    <row r="87" spans="2:12" x14ac:dyDescent="0.25">
      <c r="B87" s="5">
        <v>16</v>
      </c>
      <c r="C87" s="6" t="s">
        <v>34</v>
      </c>
      <c r="D87" s="7">
        <v>0</v>
      </c>
      <c r="E87" s="7">
        <v>-1.7818000000000001E-2</v>
      </c>
      <c r="F87" s="7">
        <v>0</v>
      </c>
      <c r="G87" s="7">
        <v>0</v>
      </c>
      <c r="H87" s="7">
        <v>0</v>
      </c>
      <c r="I87" s="7">
        <v>0.639575</v>
      </c>
      <c r="J87" s="7">
        <v>0.83945899999999996</v>
      </c>
      <c r="K87" s="7">
        <v>0.48440699999999998</v>
      </c>
      <c r="L87" s="7">
        <v>0.312975</v>
      </c>
    </row>
    <row r="88" spans="2:12" x14ac:dyDescent="0.25">
      <c r="B88" s="5">
        <v>17</v>
      </c>
      <c r="C88" s="6" t="s">
        <v>35</v>
      </c>
      <c r="D88" s="8">
        <v>0</v>
      </c>
      <c r="E88" s="8">
        <v>-1.7818000000000001E-2</v>
      </c>
      <c r="F88" s="8">
        <v>0</v>
      </c>
      <c r="G88" s="8">
        <v>0</v>
      </c>
      <c r="H88" s="8">
        <v>0</v>
      </c>
      <c r="I88" s="8">
        <v>0.52359299999999998</v>
      </c>
      <c r="J88" s="8">
        <v>0.67164800000000002</v>
      </c>
      <c r="K88" s="8">
        <v>0.73794000000000004</v>
      </c>
      <c r="L88" s="8">
        <v>0.98965000000000003</v>
      </c>
    </row>
    <row r="89" spans="2:12" x14ac:dyDescent="0.25">
      <c r="B89" s="5">
        <v>18</v>
      </c>
      <c r="C89" s="6" t="s">
        <v>36</v>
      </c>
      <c r="D89" s="7">
        <v>0</v>
      </c>
      <c r="E89" s="7">
        <v>-1.7818000000000001E-2</v>
      </c>
      <c r="F89" s="7">
        <v>0</v>
      </c>
      <c r="G89" s="7">
        <v>0</v>
      </c>
      <c r="H89" s="7">
        <v>0</v>
      </c>
      <c r="I89" s="7">
        <v>1.4162950000000001</v>
      </c>
      <c r="J89" s="7">
        <v>1.6825810000000001</v>
      </c>
      <c r="K89" s="7">
        <v>1.596797</v>
      </c>
      <c r="L89" s="7">
        <v>1.8533329999999999</v>
      </c>
    </row>
    <row r="90" spans="2:12" x14ac:dyDescent="0.25">
      <c r="B90" s="5">
        <v>19</v>
      </c>
      <c r="C90" s="6" t="s">
        <v>37</v>
      </c>
      <c r="D90" s="8">
        <v>0</v>
      </c>
      <c r="E90" s="8">
        <v>-1.7818000000000001E-2</v>
      </c>
      <c r="F90" s="8">
        <v>0</v>
      </c>
      <c r="G90" s="8">
        <v>0</v>
      </c>
      <c r="H90" s="8">
        <v>0</v>
      </c>
      <c r="I90" s="8">
        <v>0.639575</v>
      </c>
      <c r="J90" s="8">
        <v>0.83945899999999996</v>
      </c>
      <c r="K90" s="8">
        <v>0.48440699999999998</v>
      </c>
      <c r="L90" s="8">
        <v>0.312975</v>
      </c>
    </row>
    <row r="91" spans="2:12" x14ac:dyDescent="0.25">
      <c r="B91" s="5">
        <v>20</v>
      </c>
      <c r="C91" s="6" t="s">
        <v>38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2:12" x14ac:dyDescent="0.25">
      <c r="B92" s="5">
        <v>21</v>
      </c>
      <c r="C92" s="6" t="s">
        <v>39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2:12" x14ac:dyDescent="0.25">
      <c r="B93" s="5">
        <v>22</v>
      </c>
      <c r="C93" s="6" t="s">
        <v>40</v>
      </c>
      <c r="D93" s="7">
        <v>-10.695342999999999</v>
      </c>
      <c r="E93" s="7">
        <v>-9.2422389999999996</v>
      </c>
      <c r="F93" s="7">
        <v>-8.1924270000000003</v>
      </c>
      <c r="G93" s="7">
        <v>-6.9528819999999998</v>
      </c>
      <c r="H93" s="7">
        <v>-7.5827970000000002</v>
      </c>
      <c r="I93" s="7">
        <v>-9.9498800000000003</v>
      </c>
      <c r="J93" s="7">
        <v>-11.245361000000001</v>
      </c>
      <c r="K93" s="7">
        <v>-12.170869</v>
      </c>
      <c r="L93" s="7">
        <v>-10.735530000000001</v>
      </c>
    </row>
    <row r="94" spans="2:12" x14ac:dyDescent="0.25">
      <c r="B94" s="5">
        <v>23</v>
      </c>
      <c r="C94" s="6" t="s">
        <v>41</v>
      </c>
      <c r="D94" s="8">
        <v>-3.3738830000000002</v>
      </c>
      <c r="E94" s="8">
        <v>-3.1345830000000001</v>
      </c>
      <c r="F94" s="8">
        <v>-3.6645810000000001</v>
      </c>
      <c r="G94" s="8">
        <v>-3.8706149999999999</v>
      </c>
      <c r="H94" s="8">
        <v>-3.5759069999999999</v>
      </c>
      <c r="I94" s="8">
        <v>0.33235999999999999</v>
      </c>
      <c r="J94" s="8">
        <v>0.53639599999999998</v>
      </c>
      <c r="K94" s="8">
        <v>0.580098</v>
      </c>
      <c r="L94" s="8">
        <v>0.67569000000000001</v>
      </c>
    </row>
    <row r="95" spans="2:12" x14ac:dyDescent="0.25">
      <c r="B95" s="5">
        <v>24</v>
      </c>
      <c r="C95" s="6" t="s">
        <v>42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-1.998904</v>
      </c>
      <c r="J95" s="7">
        <v>-2.3250459999999999</v>
      </c>
      <c r="K95" s="7">
        <v>-1.919041</v>
      </c>
      <c r="L95" s="7">
        <v>-2.0199549999999999</v>
      </c>
    </row>
    <row r="96" spans="2:12" x14ac:dyDescent="0.25">
      <c r="B96" s="5">
        <v>25</v>
      </c>
      <c r="C96" s="6" t="s">
        <v>43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-0.289883</v>
      </c>
      <c r="J96" s="8">
        <v>-0.33633200000000002</v>
      </c>
      <c r="K96" s="8">
        <v>-0.30649100000000001</v>
      </c>
      <c r="L96" s="8">
        <v>-1.9675069999999999</v>
      </c>
    </row>
    <row r="97" spans="2:20" x14ac:dyDescent="0.25">
      <c r="B97" s="5">
        <v>26</v>
      </c>
      <c r="C97" s="6" t="s">
        <v>44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-0.19356699999999999</v>
      </c>
      <c r="J97" s="7">
        <v>0</v>
      </c>
      <c r="K97" s="7">
        <v>-0.822353</v>
      </c>
      <c r="L97" s="7">
        <v>-2.780675</v>
      </c>
    </row>
    <row r="98" spans="2:20" x14ac:dyDescent="0.25">
      <c r="B98" s="5">
        <v>27</v>
      </c>
      <c r="C98" s="6" t="s">
        <v>45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12">
        <v>-0.19356699999999999</v>
      </c>
      <c r="J98" s="12">
        <v>0</v>
      </c>
      <c r="K98" s="12">
        <v>-1.17458</v>
      </c>
      <c r="L98" s="12">
        <v>8.7840000000000001E-3</v>
      </c>
    </row>
    <row r="109" spans="2:20" ht="15" customHeight="1" x14ac:dyDescent="0.25">
      <c r="C109" s="29" t="s">
        <v>66</v>
      </c>
      <c r="D109" s="28"/>
      <c r="E109" s="28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</row>
    <row r="110" spans="2:20" x14ac:dyDescent="0.25">
      <c r="C110" s="28"/>
      <c r="D110" s="29" t="s">
        <v>1</v>
      </c>
      <c r="E110" s="29" t="s">
        <v>2</v>
      </c>
      <c r="F110" s="29" t="s">
        <v>3</v>
      </c>
      <c r="G110" s="29" t="s">
        <v>4</v>
      </c>
      <c r="H110" s="29" t="s">
        <v>5</v>
      </c>
      <c r="I110" s="17" t="s">
        <v>6</v>
      </c>
      <c r="J110" s="17" t="s">
        <v>7</v>
      </c>
      <c r="K110" s="29" t="s">
        <v>8</v>
      </c>
      <c r="L110" s="29" t="s">
        <v>9</v>
      </c>
      <c r="M110" s="29"/>
      <c r="N110" s="29"/>
      <c r="O110" s="29"/>
      <c r="P110" s="29"/>
      <c r="Q110" s="29"/>
      <c r="R110" s="29"/>
      <c r="S110" s="29"/>
      <c r="T110" s="29"/>
    </row>
    <row r="111" spans="2:20" x14ac:dyDescent="0.25">
      <c r="C111" s="28" t="s">
        <v>68</v>
      </c>
      <c r="D111" s="28">
        <v>372.27</v>
      </c>
      <c r="E111" s="28">
        <v>372.27</v>
      </c>
      <c r="F111" s="28">
        <v>372.27</v>
      </c>
      <c r="G111" s="28">
        <v>372.27</v>
      </c>
      <c r="H111" s="28">
        <v>372.27</v>
      </c>
      <c r="I111" s="28">
        <v>372.27</v>
      </c>
      <c r="J111" s="28">
        <v>372.27</v>
      </c>
      <c r="K111" s="28">
        <v>372.27</v>
      </c>
      <c r="L111" s="28">
        <v>372.27</v>
      </c>
      <c r="M111" s="28"/>
      <c r="N111" s="28"/>
      <c r="O111" s="28"/>
      <c r="P111" s="28"/>
      <c r="Q111" s="28"/>
      <c r="R111" s="28"/>
      <c r="S111" s="28"/>
      <c r="T111" s="28"/>
    </row>
    <row r="112" spans="2:20" x14ac:dyDescent="0.25">
      <c r="C112" s="28" t="s">
        <v>67</v>
      </c>
      <c r="D112" s="28">
        <v>372.27</v>
      </c>
      <c r="E112" s="28">
        <v>379.71</v>
      </c>
      <c r="F112" s="28">
        <v>387.31</v>
      </c>
      <c r="G112" s="28">
        <v>395.06</v>
      </c>
      <c r="H112" s="28">
        <v>402.96</v>
      </c>
      <c r="I112" s="16">
        <f>H112*1.02</f>
        <v>411.01920000000001</v>
      </c>
      <c r="J112" s="16">
        <f t="shared" ref="J112:L112" si="0">I112*1.02</f>
        <v>419.23958400000004</v>
      </c>
      <c r="K112" s="16">
        <f t="shared" si="0"/>
        <v>427.62437568000007</v>
      </c>
      <c r="L112" s="16">
        <f t="shared" si="0"/>
        <v>436.17686319360007</v>
      </c>
      <c r="M112" s="28"/>
      <c r="N112" s="28"/>
      <c r="O112" s="28"/>
      <c r="P112" s="28"/>
      <c r="Q112" s="28"/>
      <c r="R112" s="28"/>
      <c r="S112" s="28"/>
      <c r="T112" s="28"/>
    </row>
    <row r="113" spans="4:13" x14ac:dyDescent="0.25">
      <c r="D113" s="32">
        <f>D112/D111</f>
        <v>1</v>
      </c>
      <c r="E113" s="32">
        <f t="shared" ref="E113:H113" si="1">E112/E111</f>
        <v>1.0199854943992264</v>
      </c>
      <c r="F113" s="32">
        <f t="shared" si="1"/>
        <v>1.0404007843769307</v>
      </c>
      <c r="G113" s="32">
        <f t="shared" si="1"/>
        <v>1.0612190077094583</v>
      </c>
      <c r="H113" s="32">
        <f t="shared" si="1"/>
        <v>1.0824401643968087</v>
      </c>
      <c r="I113" s="32">
        <f t="shared" ref="I113" si="2">I112/I111</f>
        <v>1.104088967684745</v>
      </c>
      <c r="J113" s="32">
        <f t="shared" ref="J113" si="3">J112/J111</f>
        <v>1.1261707470384399</v>
      </c>
      <c r="K113" s="32">
        <f t="shared" ref="K113" si="4">K112/K111</f>
        <v>1.1486941619792088</v>
      </c>
      <c r="L113" s="32">
        <f t="shared" ref="L113" si="5">L112/L111</f>
        <v>1.1716680452187931</v>
      </c>
      <c r="M113" s="32"/>
    </row>
  </sheetData>
  <mergeCells count="48">
    <mergeCell ref="P109:T109"/>
    <mergeCell ref="H69:H70"/>
    <mergeCell ref="I69:I70"/>
    <mergeCell ref="J69:J70"/>
    <mergeCell ref="K69:K70"/>
    <mergeCell ref="L69:L70"/>
    <mergeCell ref="F109:J109"/>
    <mergeCell ref="K109:O109"/>
    <mergeCell ref="J37:J38"/>
    <mergeCell ref="K37:K38"/>
    <mergeCell ref="L37:L38"/>
    <mergeCell ref="D68:H68"/>
    <mergeCell ref="I68:L68"/>
    <mergeCell ref="B69:C70"/>
    <mergeCell ref="D69:D70"/>
    <mergeCell ref="E69:E70"/>
    <mergeCell ref="F69:F70"/>
    <mergeCell ref="G69:G70"/>
    <mergeCell ref="L5:L6"/>
    <mergeCell ref="D36:H36"/>
    <mergeCell ref="I36:L36"/>
    <mergeCell ref="B37:C38"/>
    <mergeCell ref="D37:D38"/>
    <mergeCell ref="E37:E38"/>
    <mergeCell ref="F37:F38"/>
    <mergeCell ref="G37:G38"/>
    <mergeCell ref="H37:H38"/>
    <mergeCell ref="I37:I38"/>
    <mergeCell ref="L3:L4"/>
    <mergeCell ref="B5:C6"/>
    <mergeCell ref="D5:D6"/>
    <mergeCell ref="E5:E6"/>
    <mergeCell ref="F5:F6"/>
    <mergeCell ref="G5:G6"/>
    <mergeCell ref="H5:H6"/>
    <mergeCell ref="I5:I6"/>
    <mergeCell ref="J5:J6"/>
    <mergeCell ref="K5:K6"/>
    <mergeCell ref="D2:H2"/>
    <mergeCell ref="I2:L2"/>
    <mergeCell ref="D3:D4"/>
    <mergeCell ref="E3:E4"/>
    <mergeCell ref="F3:F4"/>
    <mergeCell ref="G3:G4"/>
    <mergeCell ref="H3:H4"/>
    <mergeCell ref="I3:I4"/>
    <mergeCell ref="J3:J4"/>
    <mergeCell ref="K3:K4"/>
  </mergeCells>
  <conditionalFormatting sqref="D8:L34 D40:L66 D72:L98">
    <cfRule type="cellIs" dxfId="17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4D6FB-BF9D-4C5C-84E9-1CA0FC7CCDEC}">
  <dimension ref="B2:P109"/>
  <sheetViews>
    <sheetView zoomScale="70" zoomScaleNormal="70" workbookViewId="0">
      <selection activeCell="E72" sqref="E72"/>
    </sheetView>
  </sheetViews>
  <sheetFormatPr defaultRowHeight="15" x14ac:dyDescent="0.25"/>
  <cols>
    <col min="2" max="2" width="5.140625" bestFit="1" customWidth="1"/>
    <col min="3" max="3" width="35.5703125" bestFit="1" customWidth="1"/>
    <col min="4" max="13" width="16.85546875" customWidth="1"/>
    <col min="14" max="14" width="13.42578125" customWidth="1"/>
    <col min="15" max="15" width="13.42578125" bestFit="1" customWidth="1"/>
    <col min="16" max="16" width="15.140625" customWidth="1"/>
    <col min="17" max="17" width="10.5703125" bestFit="1" customWidth="1"/>
    <col min="18" max="20" width="17.28515625" customWidth="1"/>
  </cols>
  <sheetData>
    <row r="2" spans="2:16" x14ac:dyDescent="0.25">
      <c r="D2" s="33" t="s">
        <v>69</v>
      </c>
      <c r="E2" s="33" t="s">
        <v>69</v>
      </c>
      <c r="F2" s="33" t="s">
        <v>69</v>
      </c>
      <c r="G2" s="33" t="s">
        <v>69</v>
      </c>
      <c r="H2" s="33" t="s">
        <v>69</v>
      </c>
      <c r="N2" s="11">
        <v>2</v>
      </c>
      <c r="O2" t="s">
        <v>0</v>
      </c>
    </row>
    <row r="3" spans="2:16" ht="15.75" thickBot="1" x14ac:dyDescent="0.3"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N3" s="1" t="s">
        <v>50</v>
      </c>
      <c r="O3" s="1" t="s">
        <v>51</v>
      </c>
      <c r="P3" s="1" t="s">
        <v>52</v>
      </c>
    </row>
    <row r="4" spans="2:16" ht="15.75" thickTop="1" x14ac:dyDescent="0.25">
      <c r="D4" s="23"/>
      <c r="E4" s="23"/>
      <c r="F4" s="23"/>
      <c r="G4" s="23"/>
      <c r="H4" s="23"/>
      <c r="N4" s="9">
        <f>N8</f>
        <v>7.4240298801005711</v>
      </c>
      <c r="O4" s="9">
        <f>N40</f>
        <v>28.951831786035207</v>
      </c>
      <c r="P4" s="9">
        <f>N72</f>
        <v>26.36030748579244</v>
      </c>
    </row>
    <row r="5" spans="2:16" ht="14.45" customHeight="1" x14ac:dyDescent="0.25">
      <c r="B5" s="24" t="s">
        <v>10</v>
      </c>
      <c r="C5" s="25"/>
      <c r="D5" s="22" t="s">
        <v>11</v>
      </c>
      <c r="E5" s="22" t="s">
        <v>11</v>
      </c>
      <c r="F5" s="22" t="s">
        <v>11</v>
      </c>
      <c r="G5" s="22" t="s">
        <v>11</v>
      </c>
      <c r="H5" s="22" t="s">
        <v>11</v>
      </c>
      <c r="N5">
        <f>O8</f>
        <v>-2.9790151460924386</v>
      </c>
      <c r="O5">
        <f>O40</f>
        <v>-13.514564984261421</v>
      </c>
      <c r="P5">
        <f>O72</f>
        <v>-12.323991667713303</v>
      </c>
    </row>
    <row r="6" spans="2:16" x14ac:dyDescent="0.25">
      <c r="B6" s="26"/>
      <c r="C6" s="26"/>
      <c r="D6" s="23"/>
      <c r="E6" s="23"/>
      <c r="F6" s="23"/>
      <c r="G6" s="23"/>
      <c r="H6" s="23"/>
    </row>
    <row r="7" spans="2:16" ht="15.6" customHeight="1" thickBot="1" x14ac:dyDescent="0.3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N7" s="1" t="s">
        <v>15</v>
      </c>
      <c r="O7" s="10" t="s">
        <v>16</v>
      </c>
    </row>
    <row r="8" spans="2:16" ht="15.75" thickTop="1" x14ac:dyDescent="0.25">
      <c r="B8" s="2">
        <v>1</v>
      </c>
      <c r="C8" s="3" t="s">
        <v>17</v>
      </c>
      <c r="D8" s="4">
        <f>Tariff_Input!D8/Tariff_Input!D$113</f>
        <v>2.8861829999999999</v>
      </c>
      <c r="E8" s="4">
        <f>Tariff_Input!E8/Tariff_Input!E$113</f>
        <v>2.1907291939638145</v>
      </c>
      <c r="F8" s="4">
        <f>Tariff_Input!F8/Tariff_Input!F$113</f>
        <v>2.4531680851514288</v>
      </c>
      <c r="G8" s="4">
        <f>Tariff_Input!G8/Tariff_Input!G$113</f>
        <v>1.4652517422923099</v>
      </c>
      <c r="H8" s="4">
        <f>Tariff_Input!H8/Tariff_Input!H$113</f>
        <v>2.4981408570577726</v>
      </c>
      <c r="N8" s="9">
        <f>N11+($N$2*O11)</f>
        <v>7.4240298801005711</v>
      </c>
      <c r="O8" s="9">
        <f>N11-($N$2*O11)</f>
        <v>-2.9790151460924386</v>
      </c>
    </row>
    <row r="9" spans="2:16" x14ac:dyDescent="0.25">
      <c r="B9" s="5">
        <v>2</v>
      </c>
      <c r="C9" s="6" t="s">
        <v>18</v>
      </c>
      <c r="D9" s="7">
        <f>Tariff_Input!D9/Tariff_Input!D$113</f>
        <v>3.409808</v>
      </c>
      <c r="E9" s="7">
        <f>Tariff_Input!E9/Tariff_Input!E$113</f>
        <v>3.8015442585130756</v>
      </c>
      <c r="F9" s="7">
        <f>Tariff_Input!F9/Tariff_Input!F$113</f>
        <v>3.8290695853192531</v>
      </c>
      <c r="G9" s="7">
        <f>Tariff_Input!G9/Tariff_Input!G$113</f>
        <v>3.1224977840834303</v>
      </c>
      <c r="H9" s="7">
        <f>Tariff_Input!H9/Tariff_Input!H$113</f>
        <v>2.9055250381923767</v>
      </c>
    </row>
    <row r="10" spans="2:16" ht="15.75" thickBot="1" x14ac:dyDescent="0.3">
      <c r="B10" s="5">
        <v>3</v>
      </c>
      <c r="C10" s="6" t="s">
        <v>19</v>
      </c>
      <c r="D10" s="8">
        <f>Tariff_Input!D10/Tariff_Input!D$113</f>
        <v>3.0626709999999999</v>
      </c>
      <c r="E10" s="8">
        <f>Tariff_Input!E10/Tariff_Input!E$113</f>
        <v>2.3990674508967369</v>
      </c>
      <c r="F10" s="8">
        <f>Tariff_Input!F10/Tariff_Input!F$113</f>
        <v>2.8989991600268521</v>
      </c>
      <c r="G10" s="8">
        <f>Tariff_Input!G10/Tariff_Input!G$113</f>
        <v>1.7100730262238646</v>
      </c>
      <c r="H10" s="8">
        <f>Tariff_Input!H10/Tariff_Input!H$113</f>
        <v>2.9323985790649196</v>
      </c>
      <c r="N10" s="1" t="s">
        <v>20</v>
      </c>
      <c r="O10" s="10" t="s">
        <v>21</v>
      </c>
    </row>
    <row r="11" spans="2:16" ht="15.75" thickTop="1" x14ac:dyDescent="0.25">
      <c r="B11" s="5">
        <v>4</v>
      </c>
      <c r="C11" s="6" t="s">
        <v>22</v>
      </c>
      <c r="D11" s="7">
        <f>Tariff_Input!D11/Tariff_Input!D$113</f>
        <v>-2.2989090000000001</v>
      </c>
      <c r="E11" s="7">
        <f>Tariff_Input!E11/Tariff_Input!E$113</f>
        <v>2.3273546663506357</v>
      </c>
      <c r="F11" s="7">
        <f>Tariff_Input!F11/Tariff_Input!F$113</f>
        <v>2.8774440051896417</v>
      </c>
      <c r="G11" s="7">
        <f>Tariff_Input!G11/Tariff_Input!G$113</f>
        <v>1.6995464526147925</v>
      </c>
      <c r="H11" s="7">
        <f>Tariff_Input!H11/Tariff_Input!H$113</f>
        <v>2.8599021930464565</v>
      </c>
      <c r="N11" s="9">
        <f>AVERAGE(D8:H34)</f>
        <v>2.222507367004066</v>
      </c>
      <c r="O11">
        <f>STDEV(D8:H34)</f>
        <v>2.6007612565482523</v>
      </c>
    </row>
    <row r="12" spans="2:16" x14ac:dyDescent="0.25">
      <c r="B12" s="5">
        <v>5</v>
      </c>
      <c r="C12" s="6" t="s">
        <v>23</v>
      </c>
      <c r="D12" s="8">
        <f>Tariff_Input!D12/Tariff_Input!D$113</f>
        <v>3.5509110000000002</v>
      </c>
      <c r="E12" s="8">
        <f>Tariff_Input!E12/Tariff_Input!E$113</f>
        <v>4.6484504201627557</v>
      </c>
      <c r="F12" s="8">
        <f>Tariff_Input!F12/Tariff_Input!F$113</f>
        <v>4.9400376058712654</v>
      </c>
      <c r="G12" s="8">
        <f>Tariff_Input!G12/Tariff_Input!G$113</f>
        <v>3.9164912895509536</v>
      </c>
      <c r="H12" s="8">
        <f>Tariff_Input!H12/Tariff_Input!H$113</f>
        <v>3.470772910661108</v>
      </c>
    </row>
    <row r="13" spans="2:16" x14ac:dyDescent="0.25">
      <c r="B13" s="5">
        <v>6</v>
      </c>
      <c r="C13" s="6" t="s">
        <v>24</v>
      </c>
      <c r="D13" s="7">
        <f>Tariff_Input!D13/Tariff_Input!D$113</f>
        <v>3.629184</v>
      </c>
      <c r="E13" s="7">
        <f>Tariff_Input!E13/Tariff_Input!E$113</f>
        <v>3.8925769256537883</v>
      </c>
      <c r="F13" s="7">
        <f>Tariff_Input!F13/Tariff_Input!F$113</f>
        <v>4.3898794277968554</v>
      </c>
      <c r="G13" s="7">
        <f>Tariff_Input!G13/Tariff_Input!G$113</f>
        <v>3.400545951197286</v>
      </c>
      <c r="H13" s="7">
        <f>Tariff_Input!H13/Tariff_Input!H$113</f>
        <v>4.3993563400833828</v>
      </c>
    </row>
    <row r="14" spans="2:16" x14ac:dyDescent="0.25">
      <c r="B14" s="5">
        <v>7</v>
      </c>
      <c r="C14" s="6" t="s">
        <v>25</v>
      </c>
      <c r="D14" s="8">
        <f>Tariff_Input!D14/Tariff_Input!D$113</f>
        <v>1.918301</v>
      </c>
      <c r="E14" s="8">
        <f>Tariff_Input!E14/Tariff_Input!E$113</f>
        <v>1.480781842774749</v>
      </c>
      <c r="F14" s="8">
        <f>Tariff_Input!F14/Tariff_Input!F$113</f>
        <v>2.1188123203118949</v>
      </c>
      <c r="G14" s="8">
        <f>Tariff_Input!G14/Tariff_Input!G$113</f>
        <v>1.3652101870348807</v>
      </c>
      <c r="H14" s="8">
        <f>Tariff_Input!H14/Tariff_Input!H$113</f>
        <v>2.8759224781119719</v>
      </c>
    </row>
    <row r="15" spans="2:16" x14ac:dyDescent="0.25">
      <c r="B15" s="5">
        <v>8</v>
      </c>
      <c r="C15" s="6" t="s">
        <v>26</v>
      </c>
      <c r="D15" s="7">
        <f>Tariff_Input!D15/Tariff_Input!D$113</f>
        <v>3.121054</v>
      </c>
      <c r="E15" s="7">
        <f>Tariff_Input!E15/Tariff_Input!E$113</f>
        <v>2.8679986294540574</v>
      </c>
      <c r="F15" s="7">
        <f>Tariff_Input!F15/Tariff_Input!F$113</f>
        <v>3.4545773647724047</v>
      </c>
      <c r="G15" s="7">
        <f>Tariff_Input!G15/Tariff_Input!G$113</f>
        <v>2.4957251809092287</v>
      </c>
      <c r="H15" s="7">
        <f>Tariff_Input!H15/Tariff_Input!H$113</f>
        <v>3.3045272317599763</v>
      </c>
    </row>
    <row r="16" spans="2:16" x14ac:dyDescent="0.25">
      <c r="B16" s="5">
        <v>9</v>
      </c>
      <c r="C16" s="6" t="s">
        <v>27</v>
      </c>
      <c r="D16" s="8">
        <f>Tariff_Input!D16/Tariff_Input!D$113</f>
        <v>2.263388</v>
      </c>
      <c r="E16" s="8">
        <f>Tariff_Input!E16/Tariff_Input!E$113</f>
        <v>1.9983401834557952</v>
      </c>
      <c r="F16" s="8">
        <f>Tariff_Input!F16/Tariff_Input!F$113</f>
        <v>2.0097678042911364</v>
      </c>
      <c r="G16" s="8">
        <f>Tariff_Input!G16/Tariff_Input!G$113</f>
        <v>1.1736107164987595</v>
      </c>
      <c r="H16" s="8">
        <f>Tariff_Input!H16/Tariff_Input!H$113</f>
        <v>1.8748195667063732</v>
      </c>
    </row>
    <row r="17" spans="2:8" x14ac:dyDescent="0.25">
      <c r="B17" s="5">
        <v>10</v>
      </c>
      <c r="C17" s="6" t="s">
        <v>28</v>
      </c>
      <c r="D17" s="7">
        <f>Tariff_Input!D17/Tariff_Input!D$113</f>
        <v>1.421883</v>
      </c>
      <c r="E17" s="7">
        <f>Tariff_Input!E17/Tariff_Input!E$113</f>
        <v>0.87865171114798135</v>
      </c>
      <c r="F17" s="7">
        <f>Tariff_Input!F17/Tariff_Input!F$113</f>
        <v>1.8336376025922387</v>
      </c>
      <c r="G17" s="7">
        <f>Tariff_Input!G17/Tariff_Input!G$113</f>
        <v>1.0119277851212471</v>
      </c>
      <c r="H17" s="7">
        <f>Tariff_Input!H17/Tariff_Input!H$113</f>
        <v>1.6375842825342466</v>
      </c>
    </row>
    <row r="18" spans="2:8" x14ac:dyDescent="0.25">
      <c r="B18" s="5">
        <v>11</v>
      </c>
      <c r="C18" s="6" t="s">
        <v>29</v>
      </c>
      <c r="D18" s="8">
        <f>Tariff_Input!D18/Tariff_Input!D$113</f>
        <v>3.2478630000000002</v>
      </c>
      <c r="E18" s="8">
        <f>Tariff_Input!E18/Tariff_Input!E$113</f>
        <v>3.4320792003634355</v>
      </c>
      <c r="F18" s="8">
        <f>Tariff_Input!F18/Tariff_Input!F$113</f>
        <v>1.816407704009708</v>
      </c>
      <c r="G18" s="8">
        <f>Tariff_Input!G18/Tariff_Input!G$113</f>
        <v>1.0240063475168328</v>
      </c>
      <c r="H18" s="8">
        <f>Tariff_Input!H18/Tariff_Input!H$113</f>
        <v>1.7588399457266233</v>
      </c>
    </row>
    <row r="19" spans="2:8" x14ac:dyDescent="0.25">
      <c r="B19" s="5">
        <v>12</v>
      </c>
      <c r="C19" s="6" t="s">
        <v>30</v>
      </c>
      <c r="D19" s="7">
        <f>Tariff_Input!D19/Tariff_Input!D$113</f>
        <v>0.75454299999999996</v>
      </c>
      <c r="E19" s="7">
        <f>Tariff_Input!E19/Tariff_Input!E$113</f>
        <v>1.1739157140712648</v>
      </c>
      <c r="F19" s="7">
        <f>Tariff_Input!F19/Tariff_Input!F$113</f>
        <v>1.1600673683870801</v>
      </c>
      <c r="G19" s="7">
        <f>Tariff_Input!G19/Tariff_Input!G$113</f>
        <v>0.37725766038070163</v>
      </c>
      <c r="H19" s="7">
        <f>Tariff_Input!H19/Tariff_Input!H$113</f>
        <v>0.91990119431209061</v>
      </c>
    </row>
    <row r="20" spans="2:8" x14ac:dyDescent="0.25">
      <c r="B20" s="5">
        <v>13</v>
      </c>
      <c r="C20" s="6" t="s">
        <v>31</v>
      </c>
      <c r="D20" s="8">
        <f>Tariff_Input!D20/Tariff_Input!D$113</f>
        <v>3.6338979999999999</v>
      </c>
      <c r="E20" s="8">
        <f>Tariff_Input!E20/Tariff_Input!E$113</f>
        <v>3.7518602186142056</v>
      </c>
      <c r="F20" s="8">
        <f>Tariff_Input!F20/Tariff_Input!F$113</f>
        <v>3.0962721754666802</v>
      </c>
      <c r="G20" s="8">
        <f>Tariff_Input!G20/Tariff_Input!G$113</f>
        <v>2.2322508198501492</v>
      </c>
      <c r="H20" s="8">
        <f>Tariff_Input!H20/Tariff_Input!H$113</f>
        <v>2.4459218043478264</v>
      </c>
    </row>
    <row r="21" spans="2:8" x14ac:dyDescent="0.25">
      <c r="B21" s="5">
        <v>14</v>
      </c>
      <c r="C21" s="6" t="s">
        <v>32</v>
      </c>
      <c r="D21" s="7">
        <f>Tariff_Input!D21/Tariff_Input!D$113</f>
        <v>0.55554199999999998</v>
      </c>
      <c r="E21" s="7">
        <f>Tariff_Input!E21/Tariff_Input!E$113</f>
        <v>0.81464884016749617</v>
      </c>
      <c r="F21" s="7">
        <f>Tariff_Input!F21/Tariff_Input!F$113</f>
        <v>0.49204787970876046</v>
      </c>
      <c r="G21" s="7">
        <f>Tariff_Input!G21/Tariff_Input!G$113</f>
        <v>-0.27634258138004353</v>
      </c>
      <c r="H21" s="7">
        <f>Tariff_Input!H21/Tariff_Input!H$113</f>
        <v>0.24456594341870164</v>
      </c>
    </row>
    <row r="22" spans="2:8" x14ac:dyDescent="0.25">
      <c r="B22" s="5">
        <v>15</v>
      </c>
      <c r="C22" s="6" t="s">
        <v>33</v>
      </c>
      <c r="D22" s="8">
        <f>Tariff_Input!D22/Tariff_Input!D$113</f>
        <v>4.2350120000000002</v>
      </c>
      <c r="E22" s="8">
        <f>Tariff_Input!E22/Tariff_Input!E$113</f>
        <v>4.3201035938216013</v>
      </c>
      <c r="F22" s="8">
        <f>Tariff_Input!F22/Tariff_Input!F$113</f>
        <v>3.8449788389920219</v>
      </c>
      <c r="G22" s="8">
        <f>Tariff_Input!G22/Tariff_Input!G$113</f>
        <v>2.975538486457753</v>
      </c>
      <c r="H22" s="8">
        <f>Tariff_Input!H22/Tariff_Input!H$113</f>
        <v>3.3444721649047056</v>
      </c>
    </row>
    <row r="23" spans="2:8" x14ac:dyDescent="0.25">
      <c r="B23" s="5">
        <v>16</v>
      </c>
      <c r="C23" s="6" t="s">
        <v>34</v>
      </c>
      <c r="D23" s="7">
        <f>Tariff_Input!D23/Tariff_Input!D$113</f>
        <v>2.7172200000000002</v>
      </c>
      <c r="E23" s="7">
        <f>Tariff_Input!E23/Tariff_Input!E$113</f>
        <v>2.7129170122461876</v>
      </c>
      <c r="F23" s="7">
        <f>Tariff_Input!F23/Tariff_Input!F$113</f>
        <v>2.3563313646174895</v>
      </c>
      <c r="G23" s="7">
        <f>Tariff_Input!G23/Tariff_Input!G$113</f>
        <v>1.278186679795474</v>
      </c>
      <c r="H23" s="7">
        <f>Tariff_Input!H23/Tariff_Input!H$113</f>
        <v>1.4630637813430616</v>
      </c>
    </row>
    <row r="24" spans="2:8" x14ac:dyDescent="0.25">
      <c r="B24" s="5">
        <v>17</v>
      </c>
      <c r="C24" s="6" t="s">
        <v>35</v>
      </c>
      <c r="D24" s="8">
        <f>Tariff_Input!D24/Tariff_Input!D$113</f>
        <v>2.6722260000000002</v>
      </c>
      <c r="E24" s="8">
        <f>Tariff_Input!E24/Tariff_Input!E$113</f>
        <v>3.2798378196255036</v>
      </c>
      <c r="F24" s="8">
        <f>Tariff_Input!F24/Tariff_Input!F$113</f>
        <v>2.9446690602359866</v>
      </c>
      <c r="G24" s="8">
        <f>Tariff_Input!G24/Tariff_Input!G$113</f>
        <v>2.3570846185642687</v>
      </c>
      <c r="H24" s="8">
        <f>Tariff_Input!H24/Tariff_Input!H$113</f>
        <v>2.8428989437164982</v>
      </c>
    </row>
    <row r="25" spans="2:8" x14ac:dyDescent="0.25">
      <c r="B25" s="5">
        <v>18</v>
      </c>
      <c r="C25" s="6" t="s">
        <v>36</v>
      </c>
      <c r="D25" s="7">
        <f>Tariff_Input!D25/Tariff_Input!D$113</f>
        <v>1.0264420000000001</v>
      </c>
      <c r="E25" s="7">
        <f>Tariff_Input!E25/Tariff_Input!E$113</f>
        <v>0.58896033649363988</v>
      </c>
      <c r="F25" s="7">
        <f>Tariff_Input!F25/Tariff_Input!F$113</f>
        <v>0.31063702070692728</v>
      </c>
      <c r="G25" s="7">
        <f>Tariff_Input!G25/Tariff_Input!G$113</f>
        <v>0.39743728385561677</v>
      </c>
      <c r="H25" s="7">
        <f>Tariff_Input!H25/Tariff_Input!H$113</f>
        <v>0.41993637611673618</v>
      </c>
    </row>
    <row r="26" spans="2:8" x14ac:dyDescent="0.25">
      <c r="B26" s="5">
        <v>19</v>
      </c>
      <c r="C26" s="6" t="s">
        <v>37</v>
      </c>
      <c r="D26" s="8">
        <f>Tariff_Input!D26/Tariff_Input!D$113</f>
        <v>5.1666239999999997</v>
      </c>
      <c r="E26" s="8">
        <f>Tariff_Input!E26/Tariff_Input!E$113</f>
        <v>3.4564266054357273</v>
      </c>
      <c r="F26" s="8">
        <f>Tariff_Input!F26/Tariff_Input!F$113</f>
        <v>3.2858029822106323</v>
      </c>
      <c r="G26" s="8">
        <f>Tariff_Input!G26/Tariff_Input!G$113</f>
        <v>2.4734168733610082</v>
      </c>
      <c r="H26" s="8">
        <f>Tariff_Input!H26/Tariff_Input!H$113</f>
        <v>2.1404564207861823</v>
      </c>
    </row>
    <row r="27" spans="2:8" x14ac:dyDescent="0.25">
      <c r="B27" s="5">
        <v>20</v>
      </c>
      <c r="C27" s="6" t="s">
        <v>38</v>
      </c>
      <c r="D27" s="7">
        <f>Tariff_Input!D27/Tariff_Input!D$113</f>
        <v>9.4138559999999991</v>
      </c>
      <c r="E27" s="7">
        <f>Tariff_Input!E27/Tariff_Input!E$113</f>
        <v>9.5922373933001506</v>
      </c>
      <c r="F27" s="7">
        <f>Tariff_Input!F27/Tariff_Input!F$113</f>
        <v>9.7248004345356431</v>
      </c>
      <c r="G27" s="7">
        <f>Tariff_Input!G27/Tariff_Input!G$113</f>
        <v>9.6039214582088785</v>
      </c>
      <c r="H27" s="7">
        <f>Tariff_Input!H27/Tariff_Input!H$113</f>
        <v>9.6496659525014898</v>
      </c>
    </row>
    <row r="28" spans="2:8" x14ac:dyDescent="0.25">
      <c r="B28" s="5">
        <v>21</v>
      </c>
      <c r="C28" s="6" t="s">
        <v>39</v>
      </c>
      <c r="D28" s="8">
        <f>Tariff_Input!D28/Tariff_Input!D$113</f>
        <v>5.5136500000000002</v>
      </c>
      <c r="E28" s="8">
        <f>Tariff_Input!E28/Tariff_Input!E$113</f>
        <v>6.0258974600616257</v>
      </c>
      <c r="F28" s="8">
        <f>Tariff_Input!F28/Tariff_Input!F$113</f>
        <v>6.1168523664764658</v>
      </c>
      <c r="G28" s="8">
        <f>Tariff_Input!G28/Tariff_Input!G$113</f>
        <v>6.3247359416291182</v>
      </c>
      <c r="H28" s="8">
        <f>Tariff_Input!H28/Tariff_Input!H$113</f>
        <v>6.0688527791840388</v>
      </c>
    </row>
    <row r="29" spans="2:8" x14ac:dyDescent="0.25">
      <c r="B29" s="5">
        <v>22</v>
      </c>
      <c r="C29" s="6" t="s">
        <v>40</v>
      </c>
      <c r="D29" s="7">
        <f>Tariff_Input!D29/Tariff_Input!D$113</f>
        <v>3.1149230000000001</v>
      </c>
      <c r="E29" s="7">
        <f>Tariff_Input!E29/Tariff_Input!E$113</f>
        <v>3.4904476774907165</v>
      </c>
      <c r="F29" s="7">
        <f>Tariff_Input!F29/Tariff_Input!F$113</f>
        <v>4.3784040423691621</v>
      </c>
      <c r="G29" s="7">
        <f>Tariff_Input!G29/Tariff_Input!G$113</f>
        <v>4.3085178146863763</v>
      </c>
      <c r="H29" s="7">
        <f>Tariff_Input!H29/Tariff_Input!H$113</f>
        <v>4.1870471450268019</v>
      </c>
    </row>
    <row r="30" spans="2:8" x14ac:dyDescent="0.25">
      <c r="B30" s="5">
        <v>23</v>
      </c>
      <c r="C30" s="6" t="s">
        <v>41</v>
      </c>
      <c r="D30" s="8">
        <f>Tariff_Input!D30/Tariff_Input!D$113</f>
        <v>-2.7192430000000001</v>
      </c>
      <c r="E30" s="8">
        <f>Tariff_Input!E30/Tariff_Input!E$113</f>
        <v>-4.3248713086829422</v>
      </c>
      <c r="F30" s="8">
        <f>Tariff_Input!F30/Tariff_Input!F$113</f>
        <v>-4.5801580232888384</v>
      </c>
      <c r="G30" s="8">
        <f>Tariff_Input!G30/Tariff_Input!G$113</f>
        <v>-1.6863427690224269</v>
      </c>
      <c r="H30" s="8">
        <f>Tariff_Input!H30/Tariff_Input!H$113</f>
        <v>-4.1192484782608698</v>
      </c>
    </row>
    <row r="31" spans="2:8" x14ac:dyDescent="0.25">
      <c r="B31" s="5">
        <v>24</v>
      </c>
      <c r="C31" s="6" t="s">
        <v>42</v>
      </c>
      <c r="D31" s="7">
        <f>Tariff_Input!D31/Tariff_Input!D$113</f>
        <v>-2.7478940000000001</v>
      </c>
      <c r="E31" s="7">
        <f>Tariff_Input!E31/Tariff_Input!E$113</f>
        <v>-2.5160544087066445</v>
      </c>
      <c r="F31" s="7">
        <f>Tariff_Input!F31/Tariff_Input!F$113</f>
        <v>-2.7305352347473599</v>
      </c>
      <c r="G31" s="7">
        <f>Tariff_Input!G31/Tariff_Input!G$113</f>
        <v>-1.1450699536779223</v>
      </c>
      <c r="H31" s="7">
        <f>Tariff_Input!H31/Tariff_Input!H$113</f>
        <v>-2.1170149402918406</v>
      </c>
    </row>
    <row r="32" spans="2:8" x14ac:dyDescent="0.25">
      <c r="B32" s="5">
        <v>25</v>
      </c>
      <c r="C32" s="6" t="s">
        <v>43</v>
      </c>
      <c r="D32" s="8">
        <f>Tariff_Input!D32/Tariff_Input!D$113</f>
        <v>-0.12327299999999999</v>
      </c>
      <c r="E32" s="8">
        <f>Tariff_Input!E32/Tariff_Input!E$113</f>
        <v>-0.18612813715730425</v>
      </c>
      <c r="F32" s="8">
        <f>Tariff_Input!F32/Tariff_Input!F$113</f>
        <v>-0.49472761625054867</v>
      </c>
      <c r="G32" s="8">
        <f>Tariff_Input!G32/Tariff_Input!G$113</f>
        <v>-0.5195298953323545</v>
      </c>
      <c r="H32" s="8">
        <f>Tariff_Input!H32/Tariff_Input!H$113</f>
        <v>-0.26630478938356167</v>
      </c>
    </row>
    <row r="33" spans="2:15" x14ac:dyDescent="0.25">
      <c r="B33" s="5">
        <v>26</v>
      </c>
      <c r="C33" s="6" t="s">
        <v>44</v>
      </c>
      <c r="D33" s="7">
        <f>Tariff_Input!D33/Tariff_Input!D$113</f>
        <v>-2.8671139999999999</v>
      </c>
      <c r="E33" s="7">
        <f>Tariff_Input!E33/Tariff_Input!E$113</f>
        <v>-2.9997897193647782</v>
      </c>
      <c r="F33" s="7">
        <f>Tariff_Input!F33/Tariff_Input!F$113</f>
        <v>1.5752381434251632</v>
      </c>
      <c r="G33" s="7">
        <f>Tariff_Input!G33/Tariff_Input!G$113</f>
        <v>2.9306872355338425</v>
      </c>
      <c r="H33" s="7">
        <f>Tariff_Input!H33/Tariff_Input!H$113</f>
        <v>2.5034926540351403</v>
      </c>
    </row>
    <row r="34" spans="2:15" x14ac:dyDescent="0.25">
      <c r="B34" s="5">
        <v>27</v>
      </c>
      <c r="C34" s="6" t="s">
        <v>45</v>
      </c>
      <c r="D34" s="8">
        <f>Tariff_Input!D34/Tariff_Input!D$113</f>
        <v>-1.6801459999999999</v>
      </c>
      <c r="E34" s="8">
        <f>Tariff_Input!E34/Tariff_Input!E$113</f>
        <v>-1.438533202733665</v>
      </c>
      <c r="F34" s="8">
        <f>Tariff_Input!F34/Tariff_Input!F$113</f>
        <v>2.7313128197051459</v>
      </c>
      <c r="G34" s="8">
        <f>Tariff_Input!G34/Tariff_Input!G$113</f>
        <v>3.2861821873386319</v>
      </c>
      <c r="H34" s="8">
        <f>Tariff_Input!H34/Tariff_Input!H$113</f>
        <v>3.1183321822513403</v>
      </c>
    </row>
    <row r="36" spans="2:15" x14ac:dyDescent="0.25">
      <c r="D36" s="33" t="s">
        <v>69</v>
      </c>
      <c r="E36" s="33" t="s">
        <v>69</v>
      </c>
      <c r="F36" s="33" t="s">
        <v>69</v>
      </c>
      <c r="G36" s="33" t="s">
        <v>69</v>
      </c>
      <c r="H36" s="33" t="s">
        <v>69</v>
      </c>
    </row>
    <row r="37" spans="2:15" x14ac:dyDescent="0.25">
      <c r="B37" s="24" t="s">
        <v>10</v>
      </c>
      <c r="C37" s="25"/>
      <c r="D37" s="22" t="s">
        <v>46</v>
      </c>
      <c r="E37" s="22" t="s">
        <v>46</v>
      </c>
      <c r="F37" s="22" t="s">
        <v>46</v>
      </c>
      <c r="G37" s="22" t="s">
        <v>46</v>
      </c>
      <c r="H37" s="22" t="s">
        <v>46</v>
      </c>
    </row>
    <row r="38" spans="2:15" x14ac:dyDescent="0.25">
      <c r="B38" s="26"/>
      <c r="C38" s="26"/>
      <c r="D38" s="23"/>
      <c r="E38" s="23"/>
      <c r="F38" s="23"/>
      <c r="G38" s="23"/>
      <c r="H38" s="23"/>
    </row>
    <row r="39" spans="2:15" ht="30.75" thickBot="1" x14ac:dyDescent="0.3">
      <c r="B39" s="1" t="s">
        <v>12</v>
      </c>
      <c r="C39" s="1" t="s">
        <v>13</v>
      </c>
      <c r="D39" s="1" t="s">
        <v>14</v>
      </c>
      <c r="E39" s="1" t="s">
        <v>14</v>
      </c>
      <c r="F39" s="1" t="s">
        <v>14</v>
      </c>
      <c r="G39" s="1" t="s">
        <v>14</v>
      </c>
      <c r="H39" s="1" t="s">
        <v>14</v>
      </c>
      <c r="N39" s="1" t="s">
        <v>15</v>
      </c>
      <c r="O39" s="10" t="s">
        <v>16</v>
      </c>
    </row>
    <row r="40" spans="2:15" ht="15.75" thickTop="1" x14ac:dyDescent="0.25">
      <c r="B40" s="2">
        <v>1</v>
      </c>
      <c r="C40" s="3" t="s">
        <v>17</v>
      </c>
      <c r="D40" s="4">
        <f>Tariff_Input!D40/Tariff_Input!D$113</f>
        <v>24.098106999999999</v>
      </c>
      <c r="E40" s="4">
        <f>Tariff_Input!E40/Tariff_Input!E$113</f>
        <v>21.506836244686735</v>
      </c>
      <c r="F40" s="4">
        <f>Tariff_Input!F40/Tariff_Input!F$113</f>
        <v>24.152004090470164</v>
      </c>
      <c r="G40" s="4">
        <f>Tariff_Input!G40/Tariff_Input!G$113</f>
        <v>27.816409982812736</v>
      </c>
      <c r="H40" s="4">
        <f>Tariff_Input!H40/Tariff_Input!H$113</f>
        <v>36.457989363311498</v>
      </c>
      <c r="N40" s="9">
        <f>N43+($N$2*O43)</f>
        <v>28.951831786035207</v>
      </c>
      <c r="O40" s="9">
        <f>N43-($N$2*O43)</f>
        <v>-13.514564984261421</v>
      </c>
    </row>
    <row r="41" spans="2:15" x14ac:dyDescent="0.25">
      <c r="B41" s="5">
        <v>2</v>
      </c>
      <c r="C41" s="6" t="s">
        <v>18</v>
      </c>
      <c r="D41" s="7">
        <f>Tariff_Input!D41/Tariff_Input!D$113</f>
        <v>13.959538</v>
      </c>
      <c r="E41" s="7">
        <f>Tariff_Input!E41/Tariff_Input!E$113</f>
        <v>12.881002790866715</v>
      </c>
      <c r="F41" s="7">
        <f>Tariff_Input!F41/Tariff_Input!F$113</f>
        <v>13.397911852159767</v>
      </c>
      <c r="G41" s="7">
        <f>Tariff_Input!G41/Tariff_Input!G$113</f>
        <v>6.8742907420644954</v>
      </c>
      <c r="H41" s="7">
        <f>Tariff_Input!H41/Tariff_Input!H$113</f>
        <v>16.939453655821918</v>
      </c>
    </row>
    <row r="42" spans="2:15" ht="15.75" thickBot="1" x14ac:dyDescent="0.3">
      <c r="B42" s="5">
        <v>3</v>
      </c>
      <c r="C42" s="6" t="s">
        <v>19</v>
      </c>
      <c r="D42" s="8">
        <f>Tariff_Input!D42/Tariff_Input!D$113</f>
        <v>21.893176</v>
      </c>
      <c r="E42" s="8">
        <f>Tariff_Input!E42/Tariff_Input!E$113</f>
        <v>20.305526023386268</v>
      </c>
      <c r="F42" s="8">
        <f>Tariff_Input!F42/Tariff_Input!F$113</f>
        <v>21.426105530427822</v>
      </c>
      <c r="G42" s="8">
        <f>Tariff_Input!G42/Tariff_Input!G$113</f>
        <v>20.766742623247101</v>
      </c>
      <c r="H42" s="8">
        <f>Tariff_Input!H42/Tariff_Input!H$113</f>
        <v>29.362623492182848</v>
      </c>
      <c r="N42" s="1" t="s">
        <v>20</v>
      </c>
      <c r="O42" s="10" t="s">
        <v>21</v>
      </c>
    </row>
    <row r="43" spans="2:15" ht="15.75" thickTop="1" x14ac:dyDescent="0.25">
      <c r="B43" s="5">
        <v>4</v>
      </c>
      <c r="C43" s="6" t="s">
        <v>22</v>
      </c>
      <c r="D43" s="7">
        <f>Tariff_Input!D43/Tariff_Input!D$113</f>
        <v>21.893176</v>
      </c>
      <c r="E43" s="7">
        <f>Tariff_Input!E43/Tariff_Input!E$113</f>
        <v>20.305526023386268</v>
      </c>
      <c r="F43" s="7">
        <f>Tariff_Input!F43/Tariff_Input!F$113</f>
        <v>21.426105530427822</v>
      </c>
      <c r="G43" s="7">
        <f>Tariff_Input!G43/Tariff_Input!G$113</f>
        <v>20.766742623247101</v>
      </c>
      <c r="H43" s="7">
        <f>Tariff_Input!H43/Tariff_Input!H$113</f>
        <v>29.362623492182848</v>
      </c>
      <c r="N43" s="9">
        <f>AVERAGE(D40:H66)</f>
        <v>7.7186334008868922</v>
      </c>
      <c r="O43">
        <f>STDEV(D40:H66)</f>
        <v>10.616599192574157</v>
      </c>
    </row>
    <row r="44" spans="2:15" x14ac:dyDescent="0.25">
      <c r="B44" s="5">
        <v>5</v>
      </c>
      <c r="C44" s="6" t="s">
        <v>23</v>
      </c>
      <c r="D44" s="8">
        <f>Tariff_Input!D44/Tariff_Input!D$113</f>
        <v>17.024494000000001</v>
      </c>
      <c r="E44" s="8">
        <f>Tariff_Input!E44/Tariff_Input!E$113</f>
        <v>16.332062653314374</v>
      </c>
      <c r="F44" s="8">
        <f>Tariff_Input!F44/Tariff_Input!F$113</f>
        <v>18.151220456172059</v>
      </c>
      <c r="G44" s="8">
        <f>Tariff_Input!G44/Tariff_Input!G$113</f>
        <v>17.672229637574038</v>
      </c>
      <c r="H44" s="8">
        <f>Tariff_Input!H44/Tariff_Input!H$113</f>
        <v>25.236371393537823</v>
      </c>
    </row>
    <row r="45" spans="2:15" x14ac:dyDescent="0.25">
      <c r="B45" s="5">
        <v>6</v>
      </c>
      <c r="C45" s="6" t="s">
        <v>24</v>
      </c>
      <c r="D45" s="7">
        <f>Tariff_Input!D45/Tariff_Input!D$113</f>
        <v>17.447343</v>
      </c>
      <c r="E45" s="7">
        <f>Tariff_Input!E45/Tariff_Input!E$113</f>
        <v>16.154611110136681</v>
      </c>
      <c r="F45" s="7">
        <f>Tariff_Input!F45/Tariff_Input!F$113</f>
        <v>18.093092856781389</v>
      </c>
      <c r="G45" s="7">
        <f>Tariff_Input!G45/Tariff_Input!G$113</f>
        <v>17.599729051511162</v>
      </c>
      <c r="H45" s="7">
        <f>Tariff_Input!H45/Tariff_Input!H$113</f>
        <v>24.519113271069088</v>
      </c>
    </row>
    <row r="46" spans="2:15" x14ac:dyDescent="0.25">
      <c r="B46" s="5">
        <v>7</v>
      </c>
      <c r="C46" s="6" t="s">
        <v>25</v>
      </c>
      <c r="D46" s="8">
        <f>Tariff_Input!D46/Tariff_Input!D$113</f>
        <v>15.160989000000001</v>
      </c>
      <c r="E46" s="8">
        <f>Tariff_Input!E46/Tariff_Input!E$113</f>
        <v>14.294458185984041</v>
      </c>
      <c r="F46" s="8">
        <f>Tariff_Input!F46/Tariff_Input!F$113</f>
        <v>16.421634101546562</v>
      </c>
      <c r="G46" s="8">
        <f>Tariff_Input!G46/Tariff_Input!G$113</f>
        <v>16.061766587455068</v>
      </c>
      <c r="H46" s="8">
        <f>Tariff_Input!H46/Tariff_Input!H$113</f>
        <v>22.286130719699226</v>
      </c>
    </row>
    <row r="47" spans="2:15" x14ac:dyDescent="0.25">
      <c r="B47" s="5">
        <v>8</v>
      </c>
      <c r="C47" s="6" t="s">
        <v>26</v>
      </c>
      <c r="D47" s="7">
        <f>Tariff_Input!D47/Tariff_Input!D$113</f>
        <v>15.160989000000001</v>
      </c>
      <c r="E47" s="7">
        <f>Tariff_Input!E47/Tariff_Input!E$113</f>
        <v>14.294458185984041</v>
      </c>
      <c r="F47" s="7">
        <f>Tariff_Input!F47/Tariff_Input!F$113</f>
        <v>16.421634101546562</v>
      </c>
      <c r="G47" s="7">
        <f>Tariff_Input!G47/Tariff_Input!G$113</f>
        <v>16.061766587455068</v>
      </c>
      <c r="H47" s="7">
        <f>Tariff_Input!H47/Tariff_Input!H$113</f>
        <v>22.286130719699226</v>
      </c>
    </row>
    <row r="48" spans="2:15" x14ac:dyDescent="0.25">
      <c r="B48" s="5">
        <v>9</v>
      </c>
      <c r="C48" s="6" t="s">
        <v>27</v>
      </c>
      <c r="D48" s="8">
        <f>Tariff_Input!D48/Tariff_Input!D$113</f>
        <v>14.839326</v>
      </c>
      <c r="E48" s="8">
        <f>Tariff_Input!E48/Tariff_Input!E$113</f>
        <v>14.298322946827843</v>
      </c>
      <c r="F48" s="8">
        <f>Tariff_Input!F48/Tariff_Input!F$113</f>
        <v>16.228924712039451</v>
      </c>
      <c r="G48" s="8">
        <f>Tariff_Input!G48/Tariff_Input!G$113</f>
        <v>15.1121039893687</v>
      </c>
      <c r="H48" s="8">
        <f>Tariff_Input!H48/Tariff_Input!H$113</f>
        <v>21.725152829213819</v>
      </c>
    </row>
    <row r="49" spans="2:8" x14ac:dyDescent="0.25">
      <c r="B49" s="5">
        <v>10</v>
      </c>
      <c r="C49" s="6" t="s">
        <v>28</v>
      </c>
      <c r="D49" s="7">
        <f>Tariff_Input!D49/Tariff_Input!D$113</f>
        <v>14.182942000000001</v>
      </c>
      <c r="E49" s="7">
        <f>Tariff_Input!E49/Tariff_Input!E$113</f>
        <v>13.757298586157857</v>
      </c>
      <c r="F49" s="7">
        <f>Tariff_Input!F49/Tariff_Input!F$113</f>
        <v>15.961065436859363</v>
      </c>
      <c r="G49" s="7">
        <f>Tariff_Input!G49/Tariff_Input!G$113</f>
        <v>15.722861048271147</v>
      </c>
      <c r="H49" s="7">
        <f>Tariff_Input!H49/Tariff_Input!H$113</f>
        <v>20.584111466721264</v>
      </c>
    </row>
    <row r="50" spans="2:8" x14ac:dyDescent="0.25">
      <c r="B50" s="5">
        <v>11</v>
      </c>
      <c r="C50" s="6" t="s">
        <v>29</v>
      </c>
      <c r="D50" s="8">
        <f>Tariff_Input!D50/Tariff_Input!D$113</f>
        <v>14.182942000000001</v>
      </c>
      <c r="E50" s="8">
        <f>Tariff_Input!E50/Tariff_Input!E$113</f>
        <v>13.757298586157857</v>
      </c>
      <c r="F50" s="8">
        <f>Tariff_Input!F50/Tariff_Input!F$113</f>
        <v>15.961065436859363</v>
      </c>
      <c r="G50" s="8">
        <f>Tariff_Input!G50/Tariff_Input!G$113</f>
        <v>15.722861048271147</v>
      </c>
      <c r="H50" s="8">
        <f>Tariff_Input!H50/Tariff_Input!H$113</f>
        <v>20.584111466721264</v>
      </c>
    </row>
    <row r="51" spans="2:8" x14ac:dyDescent="0.25">
      <c r="B51" s="5">
        <v>12</v>
      </c>
      <c r="C51" s="6" t="s">
        <v>30</v>
      </c>
      <c r="D51" s="7">
        <f>Tariff_Input!D51/Tariff_Input!D$113</f>
        <v>9.4649079999999994</v>
      </c>
      <c r="E51" s="7">
        <f>Tariff_Input!E51/Tariff_Input!E$113</f>
        <v>9.8316447195227941</v>
      </c>
      <c r="F51" s="7">
        <f>Tariff_Input!F51/Tariff_Input!F$113</f>
        <v>11.387274190777413</v>
      </c>
      <c r="G51" s="7">
        <f>Tariff_Input!G51/Tariff_Input!G$113</f>
        <v>11.54591174016605</v>
      </c>
      <c r="H51" s="7">
        <f>Tariff_Input!H51/Tariff_Input!H$113</f>
        <v>14.650587184038118</v>
      </c>
    </row>
    <row r="52" spans="2:8" x14ac:dyDescent="0.25">
      <c r="B52" s="5">
        <v>13</v>
      </c>
      <c r="C52" s="6" t="s">
        <v>31</v>
      </c>
      <c r="D52" s="8">
        <f>Tariff_Input!D52/Tariff_Input!D$113</f>
        <v>7.0080249999999999</v>
      </c>
      <c r="E52" s="8">
        <f>Tariff_Input!E52/Tariff_Input!E$113</f>
        <v>7.0064888562060519</v>
      </c>
      <c r="F52" s="8">
        <f>Tariff_Input!F52/Tariff_Input!F$113</f>
        <v>7.6004325628566267</v>
      </c>
      <c r="G52" s="8">
        <f>Tariff_Input!G52/Tariff_Input!G$113</f>
        <v>7.9295093085100996</v>
      </c>
      <c r="H52" s="8">
        <f>Tariff_Input!H52/Tariff_Input!H$113</f>
        <v>7.2622582370458613</v>
      </c>
    </row>
    <row r="53" spans="2:8" x14ac:dyDescent="0.25">
      <c r="B53" s="5">
        <v>14</v>
      </c>
      <c r="C53" s="6" t="s">
        <v>32</v>
      </c>
      <c r="D53" s="7">
        <f>Tariff_Input!D53/Tariff_Input!D$113</f>
        <v>7.0080249999999999</v>
      </c>
      <c r="E53" s="7">
        <f>Tariff_Input!E53/Tariff_Input!E$113</f>
        <v>7.0064888562060519</v>
      </c>
      <c r="F53" s="7">
        <f>Tariff_Input!F53/Tariff_Input!F$113</f>
        <v>7.6004325628566267</v>
      </c>
      <c r="G53" s="7">
        <f>Tariff_Input!G53/Tariff_Input!G$113</f>
        <v>7.9295093085100996</v>
      </c>
      <c r="H53" s="7">
        <f>Tariff_Input!H53/Tariff_Input!H$113</f>
        <v>7.2622582370458613</v>
      </c>
    </row>
    <row r="54" spans="2:8" x14ac:dyDescent="0.25">
      <c r="B54" s="5">
        <v>15</v>
      </c>
      <c r="C54" s="6" t="s">
        <v>33</v>
      </c>
      <c r="D54" s="8">
        <f>Tariff_Input!D54/Tariff_Input!D$113</f>
        <v>2.8521570000000001</v>
      </c>
      <c r="E54" s="8">
        <f>Tariff_Input!E54/Tariff_Input!E$113</f>
        <v>3.232660678122778</v>
      </c>
      <c r="F54" s="8">
        <f>Tariff_Input!F54/Tariff_Input!F$113</f>
        <v>3.1071333745062097</v>
      </c>
      <c r="G54" s="8">
        <f>Tariff_Input!G54/Tariff_Input!G$113</f>
        <v>3.6534013920164021</v>
      </c>
      <c r="H54" s="8">
        <f>Tariff_Input!H54/Tariff_Input!H$113</f>
        <v>2.3092879239130437</v>
      </c>
    </row>
    <row r="55" spans="2:8" x14ac:dyDescent="0.25">
      <c r="B55" s="5">
        <v>16</v>
      </c>
      <c r="C55" s="6" t="s">
        <v>34</v>
      </c>
      <c r="D55" s="7">
        <f>Tariff_Input!D55/Tariff_Input!D$113</f>
        <v>1.222774</v>
      </c>
      <c r="E55" s="7">
        <f>Tariff_Input!E55/Tariff_Input!E$113</f>
        <v>2.0554615840246506</v>
      </c>
      <c r="F55" s="7">
        <f>Tariff_Input!F55/Tariff_Input!F$113</f>
        <v>1.8190182364514214</v>
      </c>
      <c r="G55" s="7">
        <f>Tariff_Input!G55/Tariff_Input!G$113</f>
        <v>2.4198963468840171</v>
      </c>
      <c r="H55" s="7">
        <f>Tariff_Input!H55/Tariff_Input!H$113</f>
        <v>1.7015259231685529</v>
      </c>
    </row>
    <row r="56" spans="2:8" x14ac:dyDescent="0.25">
      <c r="B56" s="5">
        <v>17</v>
      </c>
      <c r="C56" s="6" t="s">
        <v>35</v>
      </c>
      <c r="D56" s="8">
        <f>Tariff_Input!D56/Tariff_Input!D$113</f>
        <v>0.45508599999999999</v>
      </c>
      <c r="E56" s="8">
        <f>Tariff_Input!E56/Tariff_Input!E$113</f>
        <v>-0.16434645484712018</v>
      </c>
      <c r="F56" s="8">
        <f>Tariff_Input!F56/Tariff_Input!F$113</f>
        <v>-0.46990256768480032</v>
      </c>
      <c r="G56" s="8">
        <f>Tariff_Input!G56/Tariff_Input!G$113</f>
        <v>-0.22514768230142254</v>
      </c>
      <c r="H56" s="8">
        <f>Tariff_Input!H56/Tariff_Input!H$113</f>
        <v>-1.787013327501489</v>
      </c>
    </row>
    <row r="57" spans="2:8" x14ac:dyDescent="0.25">
      <c r="B57" s="5">
        <v>18</v>
      </c>
      <c r="C57" s="6" t="s">
        <v>36</v>
      </c>
      <c r="D57" s="7">
        <f>Tariff_Input!D57/Tariff_Input!D$113</f>
        <v>1.3033410000000001</v>
      </c>
      <c r="E57" s="7">
        <f>Tariff_Input!E57/Tariff_Input!E$113</f>
        <v>0.76074415201074497</v>
      </c>
      <c r="F57" s="7">
        <f>Tariff_Input!F57/Tariff_Input!F$113</f>
        <v>0.40648662164674287</v>
      </c>
      <c r="G57" s="7">
        <f>Tariff_Input!G57/Tariff_Input!G$113</f>
        <v>0.3516785859363134</v>
      </c>
      <c r="H57" s="7">
        <f>Tariff_Input!H57/Tariff_Input!H$113</f>
        <v>-0.88576535824895775</v>
      </c>
    </row>
    <row r="58" spans="2:8" x14ac:dyDescent="0.25">
      <c r="B58" s="5">
        <v>19</v>
      </c>
      <c r="C58" s="6" t="s">
        <v>37</v>
      </c>
      <c r="D58" s="8">
        <f>Tariff_Input!D58/Tariff_Input!D$113</f>
        <v>0.66047500000000003</v>
      </c>
      <c r="E58" s="8">
        <f>Tariff_Input!E58/Tariff_Input!E$113</f>
        <v>3.0707466108082486</v>
      </c>
      <c r="F58" s="8">
        <f>Tariff_Input!F58/Tariff_Input!F$113</f>
        <v>2.9520902388009604</v>
      </c>
      <c r="G58" s="8">
        <f>Tariff_Input!G58/Tariff_Input!G$113</f>
        <v>3.5556138484027739</v>
      </c>
      <c r="H58" s="8">
        <f>Tariff_Input!H58/Tariff_Input!H$113</f>
        <v>2.5369577832787376</v>
      </c>
    </row>
    <row r="59" spans="2:8" x14ac:dyDescent="0.25">
      <c r="B59" s="5">
        <v>20</v>
      </c>
      <c r="C59" s="6" t="s">
        <v>38</v>
      </c>
      <c r="D59" s="7">
        <f>Tariff_Input!D59/Tariff_Input!D$113</f>
        <v>-8.4793230000000008</v>
      </c>
      <c r="E59" s="7">
        <f>Tariff_Input!E59/Tariff_Input!E$113</f>
        <v>-7.1060667429090616</v>
      </c>
      <c r="F59" s="7">
        <f>Tariff_Input!F59/Tariff_Input!F$113</f>
        <v>-7.5735304301205755</v>
      </c>
      <c r="G59" s="7">
        <f>Tariff_Input!G59/Tariff_Input!G$113</f>
        <v>-7.331004197514301</v>
      </c>
      <c r="H59" s="7">
        <f>Tariff_Input!H59/Tariff_Input!H$113</f>
        <v>-8.9476650244192975</v>
      </c>
    </row>
    <row r="60" spans="2:8" x14ac:dyDescent="0.25">
      <c r="B60" s="5">
        <v>21</v>
      </c>
      <c r="C60" s="6" t="s">
        <v>39</v>
      </c>
      <c r="D60" s="8">
        <f>Tariff_Input!D60/Tariff_Input!D$113</f>
        <v>-8.2531820000000007</v>
      </c>
      <c r="E60" s="8">
        <f>Tariff_Input!E60/Tariff_Input!E$113</f>
        <v>-7.6503862484791032</v>
      </c>
      <c r="F60" s="8">
        <f>Tariff_Input!F60/Tariff_Input!F$113</f>
        <v>-7.3339833212155643</v>
      </c>
      <c r="G60" s="8">
        <f>Tariff_Input!G60/Tariff_Input!G$113</f>
        <v>-6.8792652100693559</v>
      </c>
      <c r="H60" s="8">
        <f>Tariff_Input!H60/Tariff_Input!H$113</f>
        <v>-8.7537448365842767</v>
      </c>
    </row>
    <row r="61" spans="2:8" x14ac:dyDescent="0.25">
      <c r="B61" s="5">
        <v>22</v>
      </c>
      <c r="C61" s="6" t="s">
        <v>40</v>
      </c>
      <c r="D61" s="7">
        <f>Tariff_Input!D61/Tariff_Input!D$113</f>
        <v>2.9420679999999999</v>
      </c>
      <c r="E61" s="7">
        <f>Tariff_Input!E61/Tariff_Input!E$113</f>
        <v>1.6762875642727344</v>
      </c>
      <c r="F61" s="7">
        <f>Tariff_Input!F61/Tariff_Input!F$113</f>
        <v>1.8795362607988433</v>
      </c>
      <c r="G61" s="7">
        <f>Tariff_Input!G61/Tariff_Input!G$113</f>
        <v>0.75108153379233533</v>
      </c>
      <c r="H61" s="7">
        <f>Tariff_Input!H61/Tariff_Input!H$113</f>
        <v>-7.6572361896962482E-2</v>
      </c>
    </row>
    <row r="62" spans="2:8" x14ac:dyDescent="0.25">
      <c r="B62" s="5">
        <v>23</v>
      </c>
      <c r="C62" s="6" t="s">
        <v>41</v>
      </c>
      <c r="D62" s="8">
        <f>Tariff_Input!D62/Tariff_Input!D$113</f>
        <v>2.9420679999999999</v>
      </c>
      <c r="E62" s="8">
        <f>Tariff_Input!E62/Tariff_Input!E$113</f>
        <v>1.6762875642727344</v>
      </c>
      <c r="F62" s="8">
        <f>Tariff_Input!F62/Tariff_Input!F$113</f>
        <v>1.8795362607988433</v>
      </c>
      <c r="G62" s="8">
        <f>Tariff_Input!G62/Tariff_Input!G$113</f>
        <v>0.75108153379233533</v>
      </c>
      <c r="H62" s="8">
        <f>Tariff_Input!H62/Tariff_Input!H$113</f>
        <v>-7.6572361896962482E-2</v>
      </c>
    </row>
    <row r="63" spans="2:8" x14ac:dyDescent="0.25">
      <c r="B63" s="5">
        <v>24</v>
      </c>
      <c r="C63" s="6" t="s">
        <v>42</v>
      </c>
      <c r="D63" s="7">
        <f>Tariff_Input!D63/Tariff_Input!D$113</f>
        <v>2.9420679999999999</v>
      </c>
      <c r="E63" s="7">
        <f>Tariff_Input!E63/Tariff_Input!E$113</f>
        <v>1.6762875642727344</v>
      </c>
      <c r="F63" s="7">
        <f>Tariff_Input!F63/Tariff_Input!F$113</f>
        <v>1.8795362607988433</v>
      </c>
      <c r="G63" s="7">
        <f>Tariff_Input!G63/Tariff_Input!G$113</f>
        <v>0.75108153379233533</v>
      </c>
      <c r="H63" s="7">
        <f>Tariff_Input!H63/Tariff_Input!H$113</f>
        <v>-7.6572361896962482E-2</v>
      </c>
    </row>
    <row r="64" spans="2:8" x14ac:dyDescent="0.25">
      <c r="B64" s="5">
        <v>25</v>
      </c>
      <c r="C64" s="6" t="s">
        <v>43</v>
      </c>
      <c r="D64" s="8">
        <f>Tariff_Input!D64/Tariff_Input!D$113</f>
        <v>-3.9594649999999998</v>
      </c>
      <c r="E64" s="8">
        <f>Tariff_Input!E64/Tariff_Input!E$113</f>
        <v>-4.3406058461720791</v>
      </c>
      <c r="F64" s="8">
        <f>Tariff_Input!F64/Tariff_Input!F$113</f>
        <v>-3.9766915424595286</v>
      </c>
      <c r="G64" s="8">
        <f>Tariff_Input!G64/Tariff_Input!G$113</f>
        <v>-4.0778208537184213</v>
      </c>
      <c r="H64" s="8">
        <f>Tariff_Input!H64/Tariff_Input!H$113</f>
        <v>-5.877475918999405</v>
      </c>
    </row>
    <row r="65" spans="2:15" x14ac:dyDescent="0.25">
      <c r="B65" s="5">
        <v>26</v>
      </c>
      <c r="C65" s="6" t="s">
        <v>44</v>
      </c>
      <c r="D65" s="7">
        <f>Tariff_Input!D65/Tariff_Input!D$113</f>
        <v>-5.2297900000000004</v>
      </c>
      <c r="E65" s="7">
        <f>Tariff_Input!E65/Tariff_Input!E$113</f>
        <v>-5.9470061420557796</v>
      </c>
      <c r="F65" s="7">
        <f>Tariff_Input!F65/Tariff_Input!F$113</f>
        <v>-3.8470328551289659</v>
      </c>
      <c r="G65" s="7">
        <f>Tariff_Input!G65/Tariff_Input!G$113</f>
        <v>-3.3546741757707688</v>
      </c>
      <c r="H65" s="7">
        <f>Tariff_Input!H65/Tariff_Input!H$113</f>
        <v>-5.4422130606015484</v>
      </c>
    </row>
    <row r="66" spans="2:15" x14ac:dyDescent="0.25">
      <c r="B66" s="5">
        <v>27</v>
      </c>
      <c r="C66" s="6" t="s">
        <v>45</v>
      </c>
      <c r="D66" s="8">
        <f>Tariff_Input!D66/Tariff_Input!D$113</f>
        <v>-12.129115000000001</v>
      </c>
      <c r="E66" s="8">
        <f>Tariff_Input!E66/Tariff_Input!E$113</f>
        <v>-12.272868652287272</v>
      </c>
      <c r="F66" s="8">
        <f>Tariff_Input!F66/Tariff_Input!F$113</f>
        <v>-7.3382307228576593</v>
      </c>
      <c r="G66" s="8">
        <f>Tariff_Input!G66/Tariff_Input!G$113</f>
        <v>-6.8151945521692898</v>
      </c>
      <c r="H66" s="8">
        <f>Tariff_Input!H66/Tariff_Input!H$113</f>
        <v>-8.8659764443865399</v>
      </c>
    </row>
    <row r="68" spans="2:15" x14ac:dyDescent="0.25">
      <c r="D68" s="33" t="s">
        <v>69</v>
      </c>
      <c r="E68" s="33" t="s">
        <v>69</v>
      </c>
      <c r="F68" s="33" t="s">
        <v>69</v>
      </c>
      <c r="G68" s="33" t="s">
        <v>69</v>
      </c>
      <c r="H68" s="33" t="s">
        <v>69</v>
      </c>
    </row>
    <row r="69" spans="2:15" x14ac:dyDescent="0.25">
      <c r="B69" s="24" t="s">
        <v>10</v>
      </c>
      <c r="C69" s="25"/>
      <c r="D69" s="22" t="s">
        <v>47</v>
      </c>
      <c r="E69" s="22" t="s">
        <v>47</v>
      </c>
      <c r="F69" s="22" t="s">
        <v>47</v>
      </c>
      <c r="G69" s="22" t="s">
        <v>47</v>
      </c>
      <c r="H69" s="22" t="s">
        <v>47</v>
      </c>
    </row>
    <row r="70" spans="2:15" x14ac:dyDescent="0.25">
      <c r="B70" s="26"/>
      <c r="C70" s="26"/>
      <c r="D70" s="23"/>
      <c r="E70" s="23"/>
      <c r="F70" s="23"/>
      <c r="G70" s="23"/>
      <c r="H70" s="23"/>
    </row>
    <row r="71" spans="2:15" ht="30.75" thickBot="1" x14ac:dyDescent="0.3">
      <c r="B71" s="1" t="s">
        <v>12</v>
      </c>
      <c r="C71" s="1" t="s">
        <v>13</v>
      </c>
      <c r="D71" s="1" t="s">
        <v>14</v>
      </c>
      <c r="E71" s="1" t="s">
        <v>14</v>
      </c>
      <c r="F71" s="1" t="s">
        <v>14</v>
      </c>
      <c r="G71" s="1" t="s">
        <v>14</v>
      </c>
      <c r="H71" s="1" t="s">
        <v>14</v>
      </c>
      <c r="N71" s="1" t="s">
        <v>15</v>
      </c>
      <c r="O71" s="10" t="s">
        <v>16</v>
      </c>
    </row>
    <row r="72" spans="2:15" ht="15.75" thickTop="1" x14ac:dyDescent="0.25">
      <c r="B72" s="2">
        <v>1</v>
      </c>
      <c r="C72" s="3" t="s">
        <v>17</v>
      </c>
      <c r="D72" s="4">
        <f>Tariff_Input!D72/Tariff_Input!D$113</f>
        <v>18.297187000000001</v>
      </c>
      <c r="E72" s="4">
        <f>Tariff_Input!E72/Tariff_Input!E$113</f>
        <v>19.602601321087146</v>
      </c>
      <c r="F72" s="4">
        <f>Tariff_Input!F72/Tariff_Input!F$113</f>
        <v>19.53471998982727</v>
      </c>
      <c r="G72" s="4">
        <f>Tariff_Input!G72/Tariff_Input!G$113</f>
        <v>26.24297039318078</v>
      </c>
      <c r="H72" s="4">
        <f>Tariff_Input!H72/Tariff_Input!H$113</f>
        <v>32.030350628499107</v>
      </c>
      <c r="N72" s="9">
        <f>N75+($N$2*O75)</f>
        <v>26.36030748579244</v>
      </c>
      <c r="O72" s="9">
        <f>N75-($N$2*O75)</f>
        <v>-12.323991667713303</v>
      </c>
    </row>
    <row r="73" spans="2:15" x14ac:dyDescent="0.25">
      <c r="B73" s="5">
        <v>2</v>
      </c>
      <c r="C73" s="6" t="s">
        <v>18</v>
      </c>
      <c r="D73" s="7">
        <f>Tariff_Input!D73/Tariff_Input!D$113</f>
        <v>18.297187000000001</v>
      </c>
      <c r="E73" s="7">
        <f>Tariff_Input!E73/Tariff_Input!E$113</f>
        <v>19.602601321087146</v>
      </c>
      <c r="F73" s="7">
        <f>Tariff_Input!F73/Tariff_Input!F$113</f>
        <v>19.53471998982727</v>
      </c>
      <c r="G73" s="7">
        <f>Tariff_Input!G73/Tariff_Input!G$113</f>
        <v>26.24297039318078</v>
      </c>
      <c r="H73" s="7">
        <f>Tariff_Input!H73/Tariff_Input!H$113</f>
        <v>32.030350628499107</v>
      </c>
    </row>
    <row r="74" spans="2:15" ht="15.75" thickBot="1" x14ac:dyDescent="0.3">
      <c r="B74" s="5">
        <v>3</v>
      </c>
      <c r="C74" s="6" t="s">
        <v>19</v>
      </c>
      <c r="D74" s="8">
        <f>Tariff_Input!D74/Tariff_Input!D$113</f>
        <v>17.194122</v>
      </c>
      <c r="E74" s="8">
        <f>Tariff_Input!E74/Tariff_Input!E$113</f>
        <v>18.768246318321879</v>
      </c>
      <c r="F74" s="8">
        <f>Tariff_Input!F74/Tariff_Input!F$113</f>
        <v>16.992503528904493</v>
      </c>
      <c r="G74" s="8">
        <f>Tariff_Input!G74/Tariff_Input!G$113</f>
        <v>18.383985641294991</v>
      </c>
      <c r="H74" s="8">
        <f>Tariff_Input!H74/Tariff_Input!H$113</f>
        <v>23.719577159544372</v>
      </c>
      <c r="N74" s="1" t="s">
        <v>20</v>
      </c>
      <c r="O74" s="10" t="s">
        <v>21</v>
      </c>
    </row>
    <row r="75" spans="2:15" ht="15.75" thickTop="1" x14ac:dyDescent="0.25">
      <c r="B75" s="5">
        <v>4</v>
      </c>
      <c r="C75" s="6" t="s">
        <v>22</v>
      </c>
      <c r="D75" s="7">
        <f>Tariff_Input!D75/Tariff_Input!D$113</f>
        <v>18.970946999999999</v>
      </c>
      <c r="E75" s="7">
        <f>Tariff_Input!E75/Tariff_Input!E$113</f>
        <v>27.868112003634355</v>
      </c>
      <c r="F75" s="7">
        <f>Tariff_Input!F75/Tariff_Input!F$113</f>
        <v>26.112251555317446</v>
      </c>
      <c r="G75" s="7">
        <f>Tariff_Input!G75/Tariff_Input!G$113</f>
        <v>27.36795683926492</v>
      </c>
      <c r="H75" s="7">
        <f>Tariff_Input!H75/Tariff_Input!H$113</f>
        <v>31.940888870533058</v>
      </c>
      <c r="N75" s="9">
        <f>AVERAGE(D72:H98)</f>
        <v>7.0181579090395676</v>
      </c>
      <c r="O75">
        <f>STDEV(D72:H98)</f>
        <v>9.6710747883764352</v>
      </c>
    </row>
    <row r="76" spans="2:15" x14ac:dyDescent="0.25">
      <c r="B76" s="5">
        <v>5</v>
      </c>
      <c r="C76" s="6" t="s">
        <v>23</v>
      </c>
      <c r="D76" s="8">
        <f>Tariff_Input!D76/Tariff_Input!D$113</f>
        <v>14.012798999999999</v>
      </c>
      <c r="E76" s="8">
        <f>Tariff_Input!E76/Tariff_Input!E$113</f>
        <v>15.395130701588053</v>
      </c>
      <c r="F76" s="8">
        <f>Tariff_Input!F76/Tariff_Input!F$113</f>
        <v>13.432764767059979</v>
      </c>
      <c r="G76" s="8">
        <f>Tariff_Input!G76/Tariff_Input!G$113</f>
        <v>14.374905546524577</v>
      </c>
      <c r="H76" s="8">
        <f>Tariff_Input!H76/Tariff_Input!H$113</f>
        <v>20.039376506402622</v>
      </c>
    </row>
    <row r="77" spans="2:15" x14ac:dyDescent="0.25">
      <c r="B77" s="5">
        <v>6</v>
      </c>
      <c r="C77" s="6" t="s">
        <v>24</v>
      </c>
      <c r="D77" s="7">
        <f>Tariff_Input!D77/Tariff_Input!D$113</f>
        <v>14.488239</v>
      </c>
      <c r="E77" s="7">
        <f>Tariff_Input!E77/Tariff_Input!E$113</f>
        <v>15.165156842853756</v>
      </c>
      <c r="F77" s="7">
        <f>Tariff_Input!F77/Tariff_Input!F$113</f>
        <v>13.343595284113501</v>
      </c>
      <c r="G77" s="7">
        <f>Tariff_Input!G77/Tariff_Input!G$113</f>
        <v>14.246918769984305</v>
      </c>
      <c r="H77" s="7">
        <f>Tariff_Input!H77/Tariff_Input!H$113</f>
        <v>19.176370835765336</v>
      </c>
    </row>
    <row r="78" spans="2:15" x14ac:dyDescent="0.25">
      <c r="B78" s="5">
        <v>7</v>
      </c>
      <c r="C78" s="6" t="s">
        <v>25</v>
      </c>
      <c r="D78" s="8">
        <f>Tariff_Input!D78/Tariff_Input!D$113</f>
        <v>21.062018999999999</v>
      </c>
      <c r="E78" s="8">
        <f>Tariff_Input!E78/Tariff_Input!E$113</f>
        <v>24.038388913012561</v>
      </c>
      <c r="F78" s="8">
        <f>Tariff_Input!F78/Tariff_Input!F$113</f>
        <v>19.034153277632903</v>
      </c>
      <c r="G78" s="8">
        <f>Tariff_Input!G78/Tariff_Input!G$113</f>
        <v>18.684572040221738</v>
      </c>
      <c r="H78" s="8">
        <f>Tariff_Input!H78/Tariff_Input!H$113</f>
        <v>24.047866899419301</v>
      </c>
    </row>
    <row r="79" spans="2:15" x14ac:dyDescent="0.25">
      <c r="B79" s="5">
        <v>8</v>
      </c>
      <c r="C79" s="6" t="s">
        <v>26</v>
      </c>
      <c r="D79" s="7">
        <f>Tariff_Input!D79/Tariff_Input!D$113</f>
        <v>11.87551</v>
      </c>
      <c r="E79" s="7">
        <f>Tariff_Input!E79/Tariff_Input!E$113</f>
        <v>12.722955445208186</v>
      </c>
      <c r="F79" s="7">
        <f>Tariff_Input!F79/Tariff_Input!F$113</f>
        <v>10.75122026815729</v>
      </c>
      <c r="G79" s="7">
        <f>Tariff_Input!G79/Tariff_Input!G$113</f>
        <v>11.50596239917987</v>
      </c>
      <c r="H79" s="7">
        <f>Tariff_Input!H79/Tariff_Input!H$113</f>
        <v>16.462533067525314</v>
      </c>
    </row>
    <row r="80" spans="2:15" x14ac:dyDescent="0.25">
      <c r="B80" s="5">
        <v>9</v>
      </c>
      <c r="C80" s="6" t="s">
        <v>27</v>
      </c>
      <c r="D80" s="8">
        <f>Tariff_Input!D80/Tariff_Input!D$113</f>
        <v>11.665368000000001</v>
      </c>
      <c r="E80" s="8">
        <f>Tariff_Input!E80/Tariff_Input!E$113</f>
        <v>12.726141765031208</v>
      </c>
      <c r="F80" s="8">
        <f>Tariff_Input!F80/Tariff_Input!F$113</f>
        <v>10.569428786605044</v>
      </c>
      <c r="G80" s="8">
        <f>Tariff_Input!G80/Tariff_Input!G$113</f>
        <v>10.454857969371739</v>
      </c>
      <c r="H80" s="8">
        <f>Tariff_Input!H80/Tariff_Input!H$113</f>
        <v>15.9890297581894</v>
      </c>
    </row>
    <row r="81" spans="2:8" x14ac:dyDescent="0.25">
      <c r="B81" s="5">
        <v>10</v>
      </c>
      <c r="C81" s="6" t="s">
        <v>28</v>
      </c>
      <c r="D81" s="7">
        <f>Tariff_Input!D81/Tariff_Input!D$113</f>
        <v>11.364027</v>
      </c>
      <c r="E81" s="7">
        <f>Tariff_Input!E81/Tariff_Input!E$113</f>
        <v>12.395273334202418</v>
      </c>
      <c r="F81" s="7">
        <f>Tariff_Input!F81/Tariff_Input!F$113</f>
        <v>10.376297444321086</v>
      </c>
      <c r="G81" s="7">
        <f>Tariff_Input!G81/Tariff_Input!G$113</f>
        <v>10.935517471599249</v>
      </c>
      <c r="H81" s="7">
        <f>Tariff_Input!H81/Tariff_Input!H$113</f>
        <v>15.382964848942825</v>
      </c>
    </row>
    <row r="82" spans="2:8" x14ac:dyDescent="0.25">
      <c r="B82" s="5">
        <v>11</v>
      </c>
      <c r="C82" s="6" t="s">
        <v>29</v>
      </c>
      <c r="D82" s="8">
        <f>Tariff_Input!D82/Tariff_Input!D$113</f>
        <v>5.7870699999999999</v>
      </c>
      <c r="E82" s="8">
        <f>Tariff_Input!E82/Tariff_Input!E$113</f>
        <v>7.2690337663743385</v>
      </c>
      <c r="F82" s="8">
        <f>Tariff_Input!F82/Tariff_Input!F$113</f>
        <v>4.4742872841909582</v>
      </c>
      <c r="G82" s="8">
        <f>Tariff_Input!G82/Tariff_Input!G$113</f>
        <v>5.294916467928922</v>
      </c>
      <c r="H82" s="8">
        <f>Tariff_Input!H82/Tariff_Input!H$113</f>
        <v>10.920197151578321</v>
      </c>
    </row>
    <row r="83" spans="2:8" x14ac:dyDescent="0.25">
      <c r="B83" s="5">
        <v>12</v>
      </c>
      <c r="C83" s="6" t="s">
        <v>30</v>
      </c>
      <c r="D83" s="7">
        <f>Tariff_Input!D83/Tariff_Input!D$113</f>
        <v>6.8212929999999998</v>
      </c>
      <c r="E83" s="7">
        <f>Tariff_Input!E83/Tariff_Input!E$113</f>
        <v>7.9892655775460222</v>
      </c>
      <c r="F83" s="7">
        <f>Tariff_Input!F83/Tariff_Input!F$113</f>
        <v>6.5585388846918482</v>
      </c>
      <c r="G83" s="7">
        <f>Tariff_Input!G83/Tariff_Input!G$113</f>
        <v>6.9927808926239043</v>
      </c>
      <c r="H83" s="7">
        <f>Tariff_Input!H83/Tariff_Input!H$113</f>
        <v>10.291844636241812</v>
      </c>
    </row>
    <row r="84" spans="2:8" x14ac:dyDescent="0.25">
      <c r="B84" s="5">
        <v>13</v>
      </c>
      <c r="C84" s="6" t="s">
        <v>31</v>
      </c>
      <c r="D84" s="8">
        <f>Tariff_Input!D84/Tariff_Input!D$113</f>
        <v>4.338997</v>
      </c>
      <c r="E84" s="8">
        <f>Tariff_Input!E84/Tariff_Input!E$113</f>
        <v>4.5048826921861425</v>
      </c>
      <c r="F84" s="8">
        <f>Tariff_Input!F84/Tariff_Input!F$113</f>
        <v>3.0390951712839844</v>
      </c>
      <c r="G84" s="8">
        <f>Tariff_Input!G84/Tariff_Input!G$113</f>
        <v>3.2471600819116078</v>
      </c>
      <c r="H84" s="8">
        <f>Tariff_Input!H84/Tariff_Input!H$113</f>
        <v>3.4502313595145919</v>
      </c>
    </row>
    <row r="85" spans="2:8" x14ac:dyDescent="0.25">
      <c r="B85" s="5">
        <v>14</v>
      </c>
      <c r="C85" s="6" t="s">
        <v>32</v>
      </c>
      <c r="D85" s="7">
        <f>Tariff_Input!D85/Tariff_Input!D$113</f>
        <v>1.4697709999999999</v>
      </c>
      <c r="E85" s="7">
        <f>Tariff_Input!E85/Tariff_Input!E$113</f>
        <v>2.1014053746543415</v>
      </c>
      <c r="F85" s="7">
        <f>Tariff_Input!F85/Tariff_Input!F$113</f>
        <v>0.97374974645632706</v>
      </c>
      <c r="G85" s="7">
        <f>Tariff_Input!G85/Tariff_Input!G$113</f>
        <v>1.1568064566141849</v>
      </c>
      <c r="H85" s="7">
        <f>Tariff_Input!H85/Tariff_Input!H$113</f>
        <v>3.4859728270547947</v>
      </c>
    </row>
    <row r="86" spans="2:8" x14ac:dyDescent="0.25">
      <c r="B86" s="5">
        <v>15</v>
      </c>
      <c r="C86" s="6" t="s">
        <v>33</v>
      </c>
      <c r="D86" s="8">
        <f>Tariff_Input!D86/Tariff_Input!D$113</f>
        <v>0.326714</v>
      </c>
      <c r="E86" s="8">
        <f>Tariff_Input!E86/Tariff_Input!E$113</f>
        <v>0.24777901390534882</v>
      </c>
      <c r="F86" s="8">
        <f>Tariff_Input!F86/Tariff_Input!F$113</f>
        <v>0.14444337437711394</v>
      </c>
      <c r="G86" s="8">
        <f>Tariff_Input!G86/Tariff_Input!G$113</f>
        <v>0.17166107907659595</v>
      </c>
      <c r="H86" s="8">
        <f>Tariff_Input!H86/Tariff_Input!H$113</f>
        <v>0.11777556320726623</v>
      </c>
    </row>
    <row r="87" spans="2:8" x14ac:dyDescent="0.25">
      <c r="B87" s="5">
        <v>16</v>
      </c>
      <c r="C87" s="6" t="s">
        <v>34</v>
      </c>
      <c r="D87" s="7">
        <f>Tariff_Input!D87/Tariff_Input!D$113</f>
        <v>0</v>
      </c>
      <c r="E87" s="7">
        <f>Tariff_Input!E87/Tariff_Input!E$113</f>
        <v>-1.7468875878960261E-2</v>
      </c>
      <c r="F87" s="7">
        <f>Tariff_Input!F87/Tariff_Input!F$113</f>
        <v>0</v>
      </c>
      <c r="G87" s="7">
        <f>Tariff_Input!G87/Tariff_Input!G$113</f>
        <v>0</v>
      </c>
      <c r="H87" s="7">
        <f>Tariff_Input!H87/Tariff_Input!H$113</f>
        <v>0</v>
      </c>
    </row>
    <row r="88" spans="2:8" x14ac:dyDescent="0.25">
      <c r="B88" s="5">
        <v>17</v>
      </c>
      <c r="C88" s="6" t="s">
        <v>35</v>
      </c>
      <c r="D88" s="8">
        <f>Tariff_Input!D88/Tariff_Input!D$113</f>
        <v>0</v>
      </c>
      <c r="E88" s="8">
        <f>Tariff_Input!E88/Tariff_Input!E$113</f>
        <v>-1.7468875878960261E-2</v>
      </c>
      <c r="F88" s="8">
        <f>Tariff_Input!F88/Tariff_Input!F$113</f>
        <v>0</v>
      </c>
      <c r="G88" s="8">
        <f>Tariff_Input!G88/Tariff_Input!G$113</f>
        <v>0</v>
      </c>
      <c r="H88" s="8">
        <f>Tariff_Input!H88/Tariff_Input!H$113</f>
        <v>0</v>
      </c>
    </row>
    <row r="89" spans="2:8" x14ac:dyDescent="0.25">
      <c r="B89" s="5">
        <v>18</v>
      </c>
      <c r="C89" s="6" t="s">
        <v>36</v>
      </c>
      <c r="D89" s="7">
        <f>Tariff_Input!D89/Tariff_Input!D$113</f>
        <v>0</v>
      </c>
      <c r="E89" s="7">
        <f>Tariff_Input!E89/Tariff_Input!E$113</f>
        <v>-1.7468875878960261E-2</v>
      </c>
      <c r="F89" s="7">
        <f>Tariff_Input!F89/Tariff_Input!F$113</f>
        <v>0</v>
      </c>
      <c r="G89" s="7">
        <f>Tariff_Input!G89/Tariff_Input!G$113</f>
        <v>0</v>
      </c>
      <c r="H89" s="7">
        <f>Tariff_Input!H89/Tariff_Input!H$113</f>
        <v>0</v>
      </c>
    </row>
    <row r="90" spans="2:8" x14ac:dyDescent="0.25">
      <c r="B90" s="5">
        <v>19</v>
      </c>
      <c r="C90" s="6" t="s">
        <v>37</v>
      </c>
      <c r="D90" s="8">
        <f>Tariff_Input!D90/Tariff_Input!D$113</f>
        <v>0</v>
      </c>
      <c r="E90" s="8">
        <f>Tariff_Input!E90/Tariff_Input!E$113</f>
        <v>-1.7468875878960261E-2</v>
      </c>
      <c r="F90" s="8">
        <f>Tariff_Input!F90/Tariff_Input!F$113</f>
        <v>0</v>
      </c>
      <c r="G90" s="8">
        <f>Tariff_Input!G90/Tariff_Input!G$113</f>
        <v>0</v>
      </c>
      <c r="H90" s="8">
        <f>Tariff_Input!H90/Tariff_Input!H$113</f>
        <v>0</v>
      </c>
    </row>
    <row r="91" spans="2:8" x14ac:dyDescent="0.25">
      <c r="B91" s="5">
        <v>20</v>
      </c>
      <c r="C91" s="6" t="s">
        <v>38</v>
      </c>
      <c r="D91" s="7">
        <f>Tariff_Input!D91/Tariff_Input!D$113</f>
        <v>0</v>
      </c>
      <c r="E91" s="7">
        <f>Tariff_Input!E91/Tariff_Input!E$113</f>
        <v>0</v>
      </c>
      <c r="F91" s="7">
        <f>Tariff_Input!F91/Tariff_Input!F$113</f>
        <v>0</v>
      </c>
      <c r="G91" s="7">
        <f>Tariff_Input!G91/Tariff_Input!G$113</f>
        <v>0</v>
      </c>
      <c r="H91" s="7">
        <f>Tariff_Input!H91/Tariff_Input!H$113</f>
        <v>0</v>
      </c>
    </row>
    <row r="92" spans="2:8" x14ac:dyDescent="0.25">
      <c r="B92" s="5">
        <v>21</v>
      </c>
      <c r="C92" s="6" t="s">
        <v>39</v>
      </c>
      <c r="D92" s="8">
        <f>Tariff_Input!D92/Tariff_Input!D$113</f>
        <v>0</v>
      </c>
      <c r="E92" s="8">
        <f>Tariff_Input!E92/Tariff_Input!E$113</f>
        <v>0</v>
      </c>
      <c r="F92" s="8">
        <f>Tariff_Input!F92/Tariff_Input!F$113</f>
        <v>0</v>
      </c>
      <c r="G92" s="8">
        <f>Tariff_Input!G92/Tariff_Input!G$113</f>
        <v>0</v>
      </c>
      <c r="H92" s="8">
        <f>Tariff_Input!H92/Tariff_Input!H$113</f>
        <v>0</v>
      </c>
    </row>
    <row r="93" spans="2:8" x14ac:dyDescent="0.25">
      <c r="B93" s="5">
        <v>22</v>
      </c>
      <c r="C93" s="6" t="s">
        <v>40</v>
      </c>
      <c r="D93" s="7">
        <f>Tariff_Input!D93/Tariff_Input!D$113</f>
        <v>-10.695342999999999</v>
      </c>
      <c r="E93" s="7">
        <f>Tariff_Input!E93/Tariff_Input!E$113</f>
        <v>-9.0611474876353011</v>
      </c>
      <c r="F93" s="7">
        <f>Tariff_Input!F93/Tariff_Input!F$113</f>
        <v>-7.8742991383904366</v>
      </c>
      <c r="G93" s="7">
        <f>Tariff_Input!G93/Tariff_Input!G$113</f>
        <v>-6.5517880376145383</v>
      </c>
      <c r="H93" s="7">
        <f>Tariff_Input!H93/Tariff_Input!H$113</f>
        <v>-7.0052805221113763</v>
      </c>
    </row>
    <row r="94" spans="2:8" x14ac:dyDescent="0.25">
      <c r="B94" s="5">
        <v>23</v>
      </c>
      <c r="C94" s="6" t="s">
        <v>41</v>
      </c>
      <c r="D94" s="8">
        <f>Tariff_Input!D94/Tariff_Input!D$113</f>
        <v>-3.3738830000000002</v>
      </c>
      <c r="E94" s="8">
        <f>Tariff_Input!E94/Tariff_Input!E$113</f>
        <v>-3.0731642922493485</v>
      </c>
      <c r="F94" s="8">
        <f>Tariff_Input!F94/Tariff_Input!F$113</f>
        <v>-3.5222781980067648</v>
      </c>
      <c r="G94" s="8">
        <f>Tariff_Input!G94/Tariff_Input!G$113</f>
        <v>-3.6473291298790054</v>
      </c>
      <c r="H94" s="8">
        <f>Tariff_Input!H94/Tariff_Input!H$113</f>
        <v>-3.3035608965902323</v>
      </c>
    </row>
    <row r="95" spans="2:8" x14ac:dyDescent="0.25">
      <c r="B95" s="5">
        <v>24</v>
      </c>
      <c r="C95" s="6" t="s">
        <v>42</v>
      </c>
      <c r="D95" s="7">
        <f>Tariff_Input!D95/Tariff_Input!D$113</f>
        <v>0</v>
      </c>
      <c r="E95" s="7">
        <f>Tariff_Input!E95/Tariff_Input!E$113</f>
        <v>0</v>
      </c>
      <c r="F95" s="7">
        <f>Tariff_Input!F95/Tariff_Input!F$113</f>
        <v>0</v>
      </c>
      <c r="G95" s="7">
        <f>Tariff_Input!G95/Tariff_Input!G$113</f>
        <v>0</v>
      </c>
      <c r="H95" s="7">
        <f>Tariff_Input!H95/Tariff_Input!H$113</f>
        <v>0</v>
      </c>
    </row>
    <row r="96" spans="2:8" x14ac:dyDescent="0.25">
      <c r="B96" s="5">
        <v>25</v>
      </c>
      <c r="C96" s="6" t="s">
        <v>43</v>
      </c>
      <c r="D96" s="8">
        <f>Tariff_Input!D96/Tariff_Input!D$113</f>
        <v>0</v>
      </c>
      <c r="E96" s="8">
        <f>Tariff_Input!E96/Tariff_Input!E$113</f>
        <v>0</v>
      </c>
      <c r="F96" s="8">
        <f>Tariff_Input!F96/Tariff_Input!F$113</f>
        <v>0</v>
      </c>
      <c r="G96" s="8">
        <f>Tariff_Input!G96/Tariff_Input!G$113</f>
        <v>0</v>
      </c>
      <c r="H96" s="8">
        <f>Tariff_Input!H96/Tariff_Input!H$113</f>
        <v>0</v>
      </c>
    </row>
    <row r="97" spans="2:8" x14ac:dyDescent="0.25">
      <c r="B97" s="5">
        <v>26</v>
      </c>
      <c r="C97" s="6" t="s">
        <v>44</v>
      </c>
      <c r="D97" s="7">
        <f>Tariff_Input!D97/Tariff_Input!D$113</f>
        <v>0</v>
      </c>
      <c r="E97" s="7">
        <f>Tariff_Input!E97/Tariff_Input!E$113</f>
        <v>0</v>
      </c>
      <c r="F97" s="7">
        <f>Tariff_Input!F97/Tariff_Input!F$113</f>
        <v>0</v>
      </c>
      <c r="G97" s="7">
        <f>Tariff_Input!G97/Tariff_Input!G$113</f>
        <v>0</v>
      </c>
      <c r="H97" s="7">
        <f>Tariff_Input!H97/Tariff_Input!H$113</f>
        <v>0</v>
      </c>
    </row>
    <row r="98" spans="2:8" x14ac:dyDescent="0.25">
      <c r="B98" s="5">
        <v>27</v>
      </c>
      <c r="C98" s="6" t="s">
        <v>45</v>
      </c>
      <c r="D98" s="8">
        <f>Tariff_Input!D98/Tariff_Input!D$113</f>
        <v>0</v>
      </c>
      <c r="E98" s="8">
        <f>Tariff_Input!E98/Tariff_Input!E$113</f>
        <v>0</v>
      </c>
      <c r="F98" s="8">
        <f>Tariff_Input!F98/Tariff_Input!F$113</f>
        <v>0</v>
      </c>
      <c r="G98" s="8">
        <f>Tariff_Input!G98/Tariff_Input!G$113</f>
        <v>0</v>
      </c>
      <c r="H98" s="8">
        <f>Tariff_Input!H98/Tariff_Input!H$113</f>
        <v>0</v>
      </c>
    </row>
    <row r="109" spans="2:8" x14ac:dyDescent="0.25">
      <c r="D109" s="9"/>
    </row>
  </sheetData>
  <mergeCells count="23">
    <mergeCell ref="F69:F70"/>
    <mergeCell ref="F3:F4"/>
    <mergeCell ref="G3:G4"/>
    <mergeCell ref="H3:H4"/>
    <mergeCell ref="E5:E6"/>
    <mergeCell ref="E37:E38"/>
    <mergeCell ref="F37:F38"/>
    <mergeCell ref="G5:G6"/>
    <mergeCell ref="G37:G38"/>
    <mergeCell ref="F5:F6"/>
    <mergeCell ref="G69:G70"/>
    <mergeCell ref="H37:H38"/>
    <mergeCell ref="H69:H70"/>
    <mergeCell ref="H5:H6"/>
    <mergeCell ref="B37:C38"/>
    <mergeCell ref="B69:C70"/>
    <mergeCell ref="E69:E70"/>
    <mergeCell ref="B5:C6"/>
    <mergeCell ref="D5:D6"/>
    <mergeCell ref="D37:D38"/>
    <mergeCell ref="D69:D70"/>
    <mergeCell ref="D3:D4"/>
    <mergeCell ref="E3:E4"/>
  </mergeCells>
  <phoneticPr fontId="4" type="noConversion"/>
  <conditionalFormatting sqref="D8:H34 D40:H66 D72:H98">
    <cfRule type="cellIs" dxfId="16" priority="5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50812-D1A4-4DDE-A984-4EAEF564219A}">
  <dimension ref="B2:X100"/>
  <sheetViews>
    <sheetView zoomScale="70" zoomScaleNormal="70" workbookViewId="0">
      <selection activeCell="O3" sqref="O3:X13"/>
    </sheetView>
  </sheetViews>
  <sheetFormatPr defaultRowHeight="15" x14ac:dyDescent="0.25"/>
  <cols>
    <col min="2" max="2" width="5.140625" bestFit="1" customWidth="1"/>
    <col min="3" max="3" width="35.5703125" bestFit="1" customWidth="1"/>
    <col min="4" max="12" width="16.85546875" customWidth="1"/>
    <col min="15" max="15" width="37.140625" bestFit="1" customWidth="1"/>
    <col min="16" max="16" width="22.140625" bestFit="1" customWidth="1"/>
    <col min="17" max="25" width="11.7109375" customWidth="1"/>
  </cols>
  <sheetData>
    <row r="2" spans="2:24" x14ac:dyDescent="0.25">
      <c r="D2" s="20" t="s">
        <v>55</v>
      </c>
      <c r="E2" s="20"/>
      <c r="F2" s="20"/>
      <c r="G2" s="20"/>
      <c r="H2" s="20"/>
      <c r="I2" s="21" t="s">
        <v>56</v>
      </c>
      <c r="J2" s="21"/>
      <c r="K2" s="21"/>
      <c r="L2" s="21"/>
    </row>
    <row r="3" spans="2:24" ht="14.45" customHeight="1" x14ac:dyDescent="0.25"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O3" s="22" t="s">
        <v>61</v>
      </c>
      <c r="P3" s="22" t="s">
        <v>1</v>
      </c>
      <c r="Q3" s="22" t="s">
        <v>2</v>
      </c>
      <c r="R3" s="22" t="s">
        <v>3</v>
      </c>
      <c r="S3" s="22" t="s">
        <v>4</v>
      </c>
      <c r="T3" s="22" t="s">
        <v>5</v>
      </c>
      <c r="U3" s="22" t="s">
        <v>6</v>
      </c>
      <c r="V3" s="22" t="s">
        <v>7</v>
      </c>
      <c r="W3" s="22" t="s">
        <v>8</v>
      </c>
      <c r="X3" s="22" t="s">
        <v>9</v>
      </c>
    </row>
    <row r="4" spans="2:24" x14ac:dyDescent="0.25">
      <c r="D4" s="23"/>
      <c r="E4" s="23"/>
      <c r="F4" s="23"/>
      <c r="G4" s="23"/>
      <c r="H4" s="23"/>
      <c r="I4" s="23"/>
      <c r="J4" s="23"/>
      <c r="K4" s="23"/>
      <c r="L4" s="23"/>
      <c r="O4" s="23"/>
      <c r="P4" s="23"/>
      <c r="Q4" s="23"/>
      <c r="R4" s="23"/>
      <c r="S4" s="23"/>
      <c r="T4" s="23"/>
      <c r="U4" s="23"/>
      <c r="V4" s="23"/>
      <c r="W4" s="23"/>
      <c r="X4" s="23"/>
    </row>
    <row r="5" spans="2:24" x14ac:dyDescent="0.25">
      <c r="B5" s="22" t="s">
        <v>63</v>
      </c>
      <c r="C5" s="27"/>
      <c r="D5" s="22" t="s">
        <v>11</v>
      </c>
      <c r="E5" s="22" t="s">
        <v>11</v>
      </c>
      <c r="F5" s="22" t="s">
        <v>11</v>
      </c>
      <c r="G5" s="22" t="s">
        <v>11</v>
      </c>
      <c r="H5" s="22" t="s">
        <v>11</v>
      </c>
      <c r="I5" s="22" t="s">
        <v>11</v>
      </c>
      <c r="J5" s="22" t="s">
        <v>11</v>
      </c>
      <c r="K5" s="22" t="s">
        <v>11</v>
      </c>
      <c r="L5" s="22" t="s">
        <v>11</v>
      </c>
      <c r="O5" s="3" t="s">
        <v>11</v>
      </c>
      <c r="P5" s="16">
        <f>ROUND(Derivation!N4,6)</f>
        <v>7.4240300000000001</v>
      </c>
      <c r="Q5" s="16">
        <f>$P5*Tariff_Input!E$113</f>
        <v>7.5724029099846888</v>
      </c>
      <c r="R5" s="16">
        <f>$P5*Tariff_Input!F$113</f>
        <v>7.7239666352378649</v>
      </c>
      <c r="S5" s="16">
        <f>$P5*Tariff_Input!G$113</f>
        <v>7.87852174980525</v>
      </c>
      <c r="T5" s="16">
        <f>$P5*Tariff_Input!H$113</f>
        <v>8.0360682536868389</v>
      </c>
      <c r="U5" s="16">
        <f>$P5*Tariff_Input!I$113</f>
        <v>8.1967896187605778</v>
      </c>
      <c r="V5" s="16">
        <f>$P5*Tariff_Input!J$113</f>
        <v>8.3607254111357889</v>
      </c>
      <c r="W5" s="16">
        <f>$P5*Tariff_Input!K$113</f>
        <v>8.5279399193585057</v>
      </c>
      <c r="X5" s="16">
        <f>$P5*Tariff_Input!L$113</f>
        <v>8.698498717745677</v>
      </c>
    </row>
    <row r="6" spans="2:24" x14ac:dyDescent="0.25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O6" s="3" t="s">
        <v>46</v>
      </c>
      <c r="P6" s="16">
        <f>ROUND(Derivation!O4,6)</f>
        <v>28.951832</v>
      </c>
      <c r="Q6" s="16">
        <f>$P6*Tariff_Input!E$113</f>
        <v>29.530448676283342</v>
      </c>
      <c r="R6" s="16">
        <f>$P6*Tariff_Input!F$113</f>
        <v>30.121508721949123</v>
      </c>
      <c r="S6" s="16">
        <f>$P6*Tariff_Input!G$113</f>
        <v>30.724234426410941</v>
      </c>
      <c r="T6" s="16">
        <f>$P6*Tariff_Input!H$113</f>
        <v>31.338625789668786</v>
      </c>
      <c r="U6" s="16">
        <f>$P6*Tariff_Input!I$113</f>
        <v>31.965398305462166</v>
      </c>
      <c r="V6" s="16">
        <f>$P6*Tariff_Input!J$113</f>
        <v>32.604706271571409</v>
      </c>
      <c r="W6" s="16">
        <f>$P6*Tariff_Input!K$113</f>
        <v>33.256800397002841</v>
      </c>
      <c r="X6" s="16">
        <f>$P6*Tariff_Input!L$113</f>
        <v>33.921936404942898</v>
      </c>
    </row>
    <row r="7" spans="2:24" ht="30.75" thickBot="1" x14ac:dyDescent="0.3">
      <c r="B7" s="1" t="s">
        <v>12</v>
      </c>
      <c r="C7" s="1" t="s">
        <v>13</v>
      </c>
      <c r="D7" s="1" t="s">
        <v>14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O7" s="3" t="s">
        <v>47</v>
      </c>
      <c r="P7" s="16">
        <f>ROUND(Derivation!P4,6)</f>
        <v>26.360306999999999</v>
      </c>
      <c r="Q7" s="16">
        <f>$P7*Tariff_Input!E$113</f>
        <v>26.887130767910385</v>
      </c>
      <c r="R7" s="16">
        <f>$P7*Tariff_Input!F$113</f>
        <v>27.425284079216695</v>
      </c>
      <c r="S7" s="16">
        <f>$P7*Tariff_Input!G$113</f>
        <v>27.974058837456688</v>
      </c>
      <c r="T7" s="16">
        <f>$P7*Tariff_Input!H$113</f>
        <v>28.533455042630344</v>
      </c>
      <c r="U7" s="16">
        <f>$P7*Tariff_Input!I$113</f>
        <v>29.104124143482956</v>
      </c>
      <c r="V7" s="16">
        <f>$P7*Tariff_Input!J$113</f>
        <v>29.686206626352615</v>
      </c>
      <c r="W7" s="16">
        <f>$P7*Tariff_Input!K$113</f>
        <v>30.279930758879672</v>
      </c>
      <c r="X7" s="16">
        <f>$P7*Tariff_Input!L$113</f>
        <v>30.885529374057267</v>
      </c>
    </row>
    <row r="8" spans="2:24" ht="15.75" thickTop="1" x14ac:dyDescent="0.25">
      <c r="B8" s="2">
        <v>1</v>
      </c>
      <c r="C8" s="3" t="s">
        <v>17</v>
      </c>
      <c r="D8" s="4">
        <f>IF(Tariff_Input!D8&gt;'2xSD'!P$5,'2xSD'!P$5,IF(Tariff_Input!D8&lt;'2xSD'!P$11,'2xSD'!P$11,Tariff_Input!D8))</f>
        <v>2.8861829999999999</v>
      </c>
      <c r="E8" s="4">
        <f>IF(Tariff_Input!E8&gt;'2xSD'!Q$5,'2xSD'!Q$5,IF(Tariff_Input!E8&lt;'2xSD'!Q$11,'2xSD'!Q$11,Tariff_Input!E8))</f>
        <v>2.2345120000000001</v>
      </c>
      <c r="F8" s="4">
        <f>IF(Tariff_Input!F8&gt;'2xSD'!R$5,'2xSD'!R$5,IF(Tariff_Input!F8&lt;'2xSD'!R$11,'2xSD'!R$11,Tariff_Input!F8))</f>
        <v>2.5522779999999998</v>
      </c>
      <c r="G8" s="4">
        <f>IF(Tariff_Input!G8&gt;'2xSD'!S$5,'2xSD'!S$5,IF(Tariff_Input!G8&lt;'2xSD'!S$11,'2xSD'!S$11,Tariff_Input!G8))</f>
        <v>1.554953</v>
      </c>
      <c r="H8" s="4">
        <f>IF(Tariff_Input!H8&gt;'2xSD'!T$5,'2xSD'!T$5,IF(Tariff_Input!H8&lt;'2xSD'!T$11,'2xSD'!T$11,Tariff_Input!H8))</f>
        <v>2.704088</v>
      </c>
      <c r="I8" s="4">
        <f>IF(Tariff_Input!I8&gt;'2xSD'!U$5,'2xSD'!U$5,IF(Tariff_Input!I8&lt;'2xSD'!U$11,'2xSD'!U$11,Tariff_Input!I8))</f>
        <v>8.1967896187605778</v>
      </c>
      <c r="J8" s="4">
        <f>IF(Tariff_Input!J8&gt;'2xSD'!V$5,'2xSD'!V$5,IF(Tariff_Input!J8&lt;'2xSD'!V$11,'2xSD'!V$11,Tariff_Input!J8))</f>
        <v>8.3607254111357889</v>
      </c>
      <c r="K8" s="4">
        <f>IF(Tariff_Input!K8&gt;'2xSD'!W$5,'2xSD'!W$5,IF(Tariff_Input!K8&lt;'2xSD'!W$11,'2xSD'!W$11,Tariff_Input!K8))</f>
        <v>8.5279399193585057</v>
      </c>
      <c r="L8" s="4">
        <f>IF(Tariff_Input!L8&gt;'2xSD'!X$5,'2xSD'!X$5,IF(Tariff_Input!L8&lt;'2xSD'!X$11,'2xSD'!X$11,Tariff_Input!L8))</f>
        <v>8.698498717745677</v>
      </c>
    </row>
    <row r="9" spans="2:24" x14ac:dyDescent="0.25">
      <c r="B9" s="5">
        <v>2</v>
      </c>
      <c r="C9" s="6" t="s">
        <v>18</v>
      </c>
      <c r="D9" s="7">
        <f>IF(Tariff_Input!D9&gt;'2xSD'!P$5,'2xSD'!P$5,IF(Tariff_Input!D9&lt;'2xSD'!P$11,'2xSD'!P$11,Tariff_Input!D9))</f>
        <v>3.409808</v>
      </c>
      <c r="E9" s="7">
        <f>IF(Tariff_Input!E9&gt;'2xSD'!Q$5,'2xSD'!Q$5,IF(Tariff_Input!E9&lt;'2xSD'!Q$11,'2xSD'!Q$11,Tariff_Input!E9))</f>
        <v>3.8775200000000001</v>
      </c>
      <c r="F9" s="7">
        <f>IF(Tariff_Input!F9&gt;'2xSD'!R$5,'2xSD'!R$5,IF(Tariff_Input!F9&lt;'2xSD'!R$11,'2xSD'!R$11,Tariff_Input!F9))</f>
        <v>3.9837669999999998</v>
      </c>
      <c r="G9" s="7">
        <f>IF(Tariff_Input!G9&gt;'2xSD'!S$5,'2xSD'!S$5,IF(Tariff_Input!G9&lt;'2xSD'!S$11,'2xSD'!S$11,Tariff_Input!G9))</f>
        <v>3.3136540000000001</v>
      </c>
      <c r="H9" s="7">
        <f>IF(Tariff_Input!H9&gt;'2xSD'!T$5,'2xSD'!T$5,IF(Tariff_Input!H9&lt;'2xSD'!T$11,'2xSD'!T$11,Tariff_Input!H9))</f>
        <v>3.145057</v>
      </c>
      <c r="I9" s="7">
        <f>IF(Tariff_Input!I9&gt;'2xSD'!U$5,'2xSD'!U$5,IF(Tariff_Input!I9&lt;'2xSD'!U$11,'2xSD'!U$11,Tariff_Input!I9))</f>
        <v>8.1967896187605778</v>
      </c>
      <c r="J9" s="7">
        <f>IF(Tariff_Input!J9&gt;'2xSD'!V$5,'2xSD'!V$5,IF(Tariff_Input!J9&lt;'2xSD'!V$11,'2xSD'!V$11,Tariff_Input!J9))</f>
        <v>8.3607254111357889</v>
      </c>
      <c r="K9" s="7">
        <f>IF(Tariff_Input!K9&gt;'2xSD'!W$5,'2xSD'!W$5,IF(Tariff_Input!K9&lt;'2xSD'!W$11,'2xSD'!W$11,Tariff_Input!K9))</f>
        <v>8.5279399193585057</v>
      </c>
      <c r="L9" s="7">
        <f>IF(Tariff_Input!L9&gt;'2xSD'!X$5,'2xSD'!X$5,IF(Tariff_Input!L9&lt;'2xSD'!X$11,'2xSD'!X$11,Tariff_Input!L9))</f>
        <v>8.698498717745677</v>
      </c>
      <c r="O9" s="22" t="s">
        <v>62</v>
      </c>
      <c r="P9" s="22" t="s">
        <v>1</v>
      </c>
      <c r="Q9" s="22" t="s">
        <v>2</v>
      </c>
      <c r="R9" s="22" t="s">
        <v>3</v>
      </c>
      <c r="S9" s="22" t="s">
        <v>4</v>
      </c>
      <c r="T9" s="22" t="s">
        <v>5</v>
      </c>
      <c r="U9" s="22" t="s">
        <v>6</v>
      </c>
      <c r="V9" s="22" t="s">
        <v>7</v>
      </c>
      <c r="W9" s="22" t="s">
        <v>8</v>
      </c>
      <c r="X9" s="22" t="s">
        <v>9</v>
      </c>
    </row>
    <row r="10" spans="2:24" x14ac:dyDescent="0.25">
      <c r="B10" s="5">
        <v>3</v>
      </c>
      <c r="C10" s="6" t="s">
        <v>19</v>
      </c>
      <c r="D10" s="8">
        <f>IF(Tariff_Input!D10&gt;'2xSD'!P$5,'2xSD'!P$5,IF(Tariff_Input!D10&lt;'2xSD'!P$11,'2xSD'!P$11,Tariff_Input!D10))</f>
        <v>3.0626709999999999</v>
      </c>
      <c r="E10" s="8">
        <f>IF(Tariff_Input!E10&gt;'2xSD'!Q$5,'2xSD'!Q$5,IF(Tariff_Input!E10&lt;'2xSD'!Q$11,'2xSD'!Q$11,Tariff_Input!E10))</f>
        <v>2.4470139999999998</v>
      </c>
      <c r="F10" s="8">
        <f>IF(Tariff_Input!F10&gt;'2xSD'!R$5,'2xSD'!R$5,IF(Tariff_Input!F10&lt;'2xSD'!R$11,'2xSD'!R$11,Tariff_Input!F10))</f>
        <v>3.0161210000000001</v>
      </c>
      <c r="G10" s="8">
        <f>IF(Tariff_Input!G10&gt;'2xSD'!S$5,'2xSD'!S$5,IF(Tariff_Input!G10&lt;'2xSD'!S$11,'2xSD'!S$11,Tariff_Input!G10))</f>
        <v>1.814762</v>
      </c>
      <c r="H10" s="8">
        <f>IF(Tariff_Input!H10&gt;'2xSD'!T$5,'2xSD'!T$5,IF(Tariff_Input!H10&lt;'2xSD'!T$11,'2xSD'!T$11,Tariff_Input!H10))</f>
        <v>3.1741459999999999</v>
      </c>
      <c r="I10" s="8">
        <f>IF(Tariff_Input!I10&gt;'2xSD'!U$5,'2xSD'!U$5,IF(Tariff_Input!I10&lt;'2xSD'!U$11,'2xSD'!U$11,Tariff_Input!I10))</f>
        <v>8.1347869999999993</v>
      </c>
      <c r="J10" s="8">
        <f>IF(Tariff_Input!J10&gt;'2xSD'!V$5,'2xSD'!V$5,IF(Tariff_Input!J10&lt;'2xSD'!V$11,'2xSD'!V$11,Tariff_Input!J10))</f>
        <v>8.3607254111357889</v>
      </c>
      <c r="K10" s="8">
        <f>IF(Tariff_Input!K10&gt;'2xSD'!W$5,'2xSD'!W$5,IF(Tariff_Input!K10&lt;'2xSD'!W$11,'2xSD'!W$11,Tariff_Input!K10))</f>
        <v>8.5279399193585057</v>
      </c>
      <c r="L10" s="8">
        <f>IF(Tariff_Input!L10&gt;'2xSD'!X$5,'2xSD'!X$5,IF(Tariff_Input!L10&lt;'2xSD'!X$11,'2xSD'!X$11,Tariff_Input!L10))</f>
        <v>8.698498717745677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</row>
    <row r="11" spans="2:24" x14ac:dyDescent="0.25">
      <c r="B11" s="5">
        <v>4</v>
      </c>
      <c r="C11" s="6" t="s">
        <v>22</v>
      </c>
      <c r="D11" s="7">
        <f>IF(Tariff_Input!D11&gt;'2xSD'!P$5,'2xSD'!P$5,IF(Tariff_Input!D11&lt;'2xSD'!P$11,'2xSD'!P$11,Tariff_Input!D11))</f>
        <v>-2.2989090000000001</v>
      </c>
      <c r="E11" s="7">
        <f>IF(Tariff_Input!E11&gt;'2xSD'!Q$5,'2xSD'!Q$5,IF(Tariff_Input!E11&lt;'2xSD'!Q$11,'2xSD'!Q$11,Tariff_Input!E11))</f>
        <v>2.3738679999999999</v>
      </c>
      <c r="F11" s="7">
        <f>IF(Tariff_Input!F11&gt;'2xSD'!R$5,'2xSD'!R$5,IF(Tariff_Input!F11&lt;'2xSD'!R$11,'2xSD'!R$11,Tariff_Input!F11))</f>
        <v>2.9936950000000002</v>
      </c>
      <c r="G11" s="7">
        <f>IF(Tariff_Input!G11&gt;'2xSD'!S$5,'2xSD'!S$5,IF(Tariff_Input!G11&lt;'2xSD'!S$11,'2xSD'!S$11,Tariff_Input!G11))</f>
        <v>1.8035909999999999</v>
      </c>
      <c r="H11" s="7">
        <f>IF(Tariff_Input!H11&gt;'2xSD'!T$5,'2xSD'!T$5,IF(Tariff_Input!H11&lt;'2xSD'!T$11,'2xSD'!T$11,Tariff_Input!H11))</f>
        <v>3.0956730000000001</v>
      </c>
      <c r="I11" s="7">
        <f>IF(Tariff_Input!I11&gt;'2xSD'!U$5,'2xSD'!U$5,IF(Tariff_Input!I11&lt;'2xSD'!U$11,'2xSD'!U$11,Tariff_Input!I11))</f>
        <v>8.1491159999999994</v>
      </c>
      <c r="J11" s="7">
        <f>IF(Tariff_Input!J11&gt;'2xSD'!V$5,'2xSD'!V$5,IF(Tariff_Input!J11&lt;'2xSD'!V$11,'2xSD'!V$11,Tariff_Input!J11))</f>
        <v>8.3607254111357889</v>
      </c>
      <c r="K11" s="7">
        <f>IF(Tariff_Input!K11&gt;'2xSD'!W$5,'2xSD'!W$5,IF(Tariff_Input!K11&lt;'2xSD'!W$11,'2xSD'!W$11,Tariff_Input!K11))</f>
        <v>8.5279399193585057</v>
      </c>
      <c r="L11" s="7">
        <f>IF(Tariff_Input!L11&gt;'2xSD'!X$5,'2xSD'!X$5,IF(Tariff_Input!L11&lt;'2xSD'!X$11,'2xSD'!X$11,Tariff_Input!L11))</f>
        <v>8.698498717745677</v>
      </c>
      <c r="O11" s="3" t="s">
        <v>11</v>
      </c>
      <c r="P11" s="16">
        <f>ROUND(Derivation!N5,6)</f>
        <v>-2.979015</v>
      </c>
      <c r="Q11" s="16">
        <f>$P11*Tariff_Input!E$113</f>
        <v>-3.0385520875977114</v>
      </c>
      <c r="R11" s="16">
        <f>$P11*Tariff_Input!F$113</f>
        <v>-3.0993695426706425</v>
      </c>
      <c r="S11" s="16">
        <f>$P11*Tariff_Input!G$113</f>
        <v>-3.1613873422515919</v>
      </c>
      <c r="T11" s="16">
        <f>$P11*Tariff_Input!H$113</f>
        <v>-3.2246054863405589</v>
      </c>
      <c r="U11" s="16">
        <f>$P11*Tariff_Input!I$113</f>
        <v>-3.2890975960673705</v>
      </c>
      <c r="V11" s="16">
        <f>$P11*Tariff_Input!J$113</f>
        <v>-3.3548795479887179</v>
      </c>
      <c r="W11" s="16">
        <f>$P11*Tariff_Input!K$113</f>
        <v>-3.4219771389484928</v>
      </c>
      <c r="X11" s="16">
        <f>$P11*Tariff_Input!L$113</f>
        <v>-3.4904166817274627</v>
      </c>
    </row>
    <row r="12" spans="2:24" x14ac:dyDescent="0.25">
      <c r="B12" s="5">
        <v>5</v>
      </c>
      <c r="C12" s="6" t="s">
        <v>23</v>
      </c>
      <c r="D12" s="8">
        <f>IF(Tariff_Input!D12&gt;'2xSD'!P$5,'2xSD'!P$5,IF(Tariff_Input!D12&lt;'2xSD'!P$11,'2xSD'!P$11,Tariff_Input!D12))</f>
        <v>3.5509110000000002</v>
      </c>
      <c r="E12" s="8">
        <f>IF(Tariff_Input!E12&gt;'2xSD'!Q$5,'2xSD'!Q$5,IF(Tariff_Input!E12&lt;'2xSD'!Q$11,'2xSD'!Q$11,Tariff_Input!E12))</f>
        <v>4.741352</v>
      </c>
      <c r="F12" s="8">
        <f>IF(Tariff_Input!F12&gt;'2xSD'!R$5,'2xSD'!R$5,IF(Tariff_Input!F12&lt;'2xSD'!R$11,'2xSD'!R$11,Tariff_Input!F12))</f>
        <v>5.1396189999999997</v>
      </c>
      <c r="G12" s="8">
        <f>IF(Tariff_Input!G12&gt;'2xSD'!S$5,'2xSD'!S$5,IF(Tariff_Input!G12&lt;'2xSD'!S$11,'2xSD'!S$11,Tariff_Input!G12))</f>
        <v>4.1562549999999998</v>
      </c>
      <c r="H12" s="8">
        <f>IF(Tariff_Input!H12&gt;'2xSD'!T$5,'2xSD'!T$5,IF(Tariff_Input!H12&lt;'2xSD'!T$11,'2xSD'!T$11,Tariff_Input!H12))</f>
        <v>3.756904</v>
      </c>
      <c r="I12" s="8">
        <f>IF(Tariff_Input!I12&gt;'2xSD'!U$5,'2xSD'!U$5,IF(Tariff_Input!I12&lt;'2xSD'!U$11,'2xSD'!U$11,Tariff_Input!I12))</f>
        <v>8.1967896187605778</v>
      </c>
      <c r="J12" s="8">
        <f>IF(Tariff_Input!J12&gt;'2xSD'!V$5,'2xSD'!V$5,IF(Tariff_Input!J12&lt;'2xSD'!V$11,'2xSD'!V$11,Tariff_Input!J12))</f>
        <v>8.3607254111357889</v>
      </c>
      <c r="K12" s="8">
        <f>IF(Tariff_Input!K12&gt;'2xSD'!W$5,'2xSD'!W$5,IF(Tariff_Input!K12&lt;'2xSD'!W$11,'2xSD'!W$11,Tariff_Input!K12))</f>
        <v>8.5279399193585057</v>
      </c>
      <c r="L12" s="8">
        <f>IF(Tariff_Input!L12&gt;'2xSD'!X$5,'2xSD'!X$5,IF(Tariff_Input!L12&lt;'2xSD'!X$11,'2xSD'!X$11,Tariff_Input!L12))</f>
        <v>8.698498717745677</v>
      </c>
      <c r="O12" s="3" t="s">
        <v>46</v>
      </c>
      <c r="P12" s="16">
        <f>ROUND(Derivation!O5,6)</f>
        <v>-13.514564999999999</v>
      </c>
      <c r="Q12" s="16">
        <f>$P12*Tariff_Input!E$113</f>
        <v>-13.78466026311548</v>
      </c>
      <c r="R12" s="16">
        <f>$P12*Tariff_Input!F$113</f>
        <v>-14.060564026513013</v>
      </c>
      <c r="S12" s="16">
        <f>$P12*Tariff_Input!G$113</f>
        <v>-14.341913258924976</v>
      </c>
      <c r="T12" s="16">
        <f>$P12*Tariff_Input!H$113</f>
        <v>-14.628707960351356</v>
      </c>
      <c r="U12" s="16">
        <f>$P12*Tariff_Input!I$113</f>
        <v>-14.921282119558384</v>
      </c>
      <c r="V12" s="16">
        <f>$P12*Tariff_Input!J$113</f>
        <v>-15.219707761949552</v>
      </c>
      <c r="W12" s="16">
        <f>$P12*Tariff_Input!K$113</f>
        <v>-15.524101917188545</v>
      </c>
      <c r="X12" s="16">
        <f>$P12*Tariff_Input!L$113</f>
        <v>-15.834583955532317</v>
      </c>
    </row>
    <row r="13" spans="2:24" x14ac:dyDescent="0.25">
      <c r="B13" s="5">
        <v>6</v>
      </c>
      <c r="C13" s="6" t="s">
        <v>24</v>
      </c>
      <c r="D13" s="7">
        <f>IF(Tariff_Input!D13&gt;'2xSD'!P$5,'2xSD'!P$5,IF(Tariff_Input!D13&lt;'2xSD'!P$11,'2xSD'!P$11,Tariff_Input!D13))</f>
        <v>3.629184</v>
      </c>
      <c r="E13" s="7">
        <f>IF(Tariff_Input!E13&gt;'2xSD'!Q$5,'2xSD'!Q$5,IF(Tariff_Input!E13&lt;'2xSD'!Q$11,'2xSD'!Q$11,Tariff_Input!E13))</f>
        <v>3.9703719999999998</v>
      </c>
      <c r="F13" s="7">
        <f>IF(Tariff_Input!F13&gt;'2xSD'!R$5,'2xSD'!R$5,IF(Tariff_Input!F13&lt;'2xSD'!R$11,'2xSD'!R$11,Tariff_Input!F13))</f>
        <v>4.567234</v>
      </c>
      <c r="G13" s="7">
        <f>IF(Tariff_Input!G13&gt;'2xSD'!S$5,'2xSD'!S$5,IF(Tariff_Input!G13&lt;'2xSD'!S$11,'2xSD'!S$11,Tariff_Input!G13))</f>
        <v>3.608724</v>
      </c>
      <c r="H13" s="7">
        <f>IF(Tariff_Input!H13&gt;'2xSD'!T$5,'2xSD'!T$5,IF(Tariff_Input!H13&lt;'2xSD'!T$11,'2xSD'!T$11,Tariff_Input!H13))</f>
        <v>4.7620399999999998</v>
      </c>
      <c r="I13" s="7">
        <f>IF(Tariff_Input!I13&gt;'2xSD'!U$5,'2xSD'!U$5,IF(Tariff_Input!I13&lt;'2xSD'!U$11,'2xSD'!U$11,Tariff_Input!I13))</f>
        <v>8.1967896187605778</v>
      </c>
      <c r="J13" s="7">
        <f>IF(Tariff_Input!J13&gt;'2xSD'!V$5,'2xSD'!V$5,IF(Tariff_Input!J13&lt;'2xSD'!V$11,'2xSD'!V$11,Tariff_Input!J13))</f>
        <v>8.3607254111357889</v>
      </c>
      <c r="K13" s="7">
        <f>IF(Tariff_Input!K13&gt;'2xSD'!W$5,'2xSD'!W$5,IF(Tariff_Input!K13&lt;'2xSD'!W$11,'2xSD'!W$11,Tariff_Input!K13))</f>
        <v>8.5279399193585057</v>
      </c>
      <c r="L13" s="7">
        <f>IF(Tariff_Input!L13&gt;'2xSD'!X$5,'2xSD'!X$5,IF(Tariff_Input!L13&lt;'2xSD'!X$11,'2xSD'!X$11,Tariff_Input!L13))</f>
        <v>8.698498717745677</v>
      </c>
      <c r="O13" s="3" t="s">
        <v>47</v>
      </c>
      <c r="P13" s="16">
        <f>ROUND(Derivation!P5,6)</f>
        <v>-12.323992000000001</v>
      </c>
      <c r="Q13" s="16">
        <f>$P13*Tariff_Input!E$113</f>
        <v>-12.570293073092111</v>
      </c>
      <c r="R13" s="16">
        <f>$P13*Tariff_Input!F$113</f>
        <v>-12.821890943455021</v>
      </c>
      <c r="S13" s="16">
        <f>$P13*Tariff_Input!G$113</f>
        <v>-13.078454561259303</v>
      </c>
      <c r="T13" s="16">
        <f>$P13*Tariff_Input!H$113</f>
        <v>-13.339983926504955</v>
      </c>
      <c r="U13" s="16">
        <f>$P13*Tariff_Input!I$113</f>
        <v>-13.606783605035057</v>
      </c>
      <c r="V13" s="16">
        <f>$P13*Tariff_Input!J$113</f>
        <v>-13.878919277135758</v>
      </c>
      <c r="W13" s="16">
        <f>$P13*Tariff_Input!K$113</f>
        <v>-14.156497662678474</v>
      </c>
      <c r="X13" s="16">
        <f>$P13*Tariff_Input!L$113</f>
        <v>-14.439627615932045</v>
      </c>
    </row>
    <row r="14" spans="2:24" x14ac:dyDescent="0.25">
      <c r="B14" s="5">
        <v>7</v>
      </c>
      <c r="C14" s="6" t="s">
        <v>25</v>
      </c>
      <c r="D14" s="8">
        <f>IF(Tariff_Input!D14&gt;'2xSD'!P$5,'2xSD'!P$5,IF(Tariff_Input!D14&lt;'2xSD'!P$11,'2xSD'!P$11,Tariff_Input!D14))</f>
        <v>1.918301</v>
      </c>
      <c r="E14" s="8">
        <f>IF(Tariff_Input!E14&gt;'2xSD'!Q$5,'2xSD'!Q$5,IF(Tariff_Input!E14&lt;'2xSD'!Q$11,'2xSD'!Q$11,Tariff_Input!E14))</f>
        <v>1.5103759999999999</v>
      </c>
      <c r="F14" s="8">
        <f>IF(Tariff_Input!F14&gt;'2xSD'!R$5,'2xSD'!R$5,IF(Tariff_Input!F14&lt;'2xSD'!R$11,'2xSD'!R$11,Tariff_Input!F14))</f>
        <v>2.2044139999999999</v>
      </c>
      <c r="G14" s="8">
        <f>IF(Tariff_Input!G14&gt;'2xSD'!S$5,'2xSD'!S$5,IF(Tariff_Input!G14&lt;'2xSD'!S$11,'2xSD'!S$11,Tariff_Input!G14))</f>
        <v>1.448787</v>
      </c>
      <c r="H14" s="8">
        <f>IF(Tariff_Input!H14&gt;'2xSD'!T$5,'2xSD'!T$5,IF(Tariff_Input!H14&lt;'2xSD'!T$11,'2xSD'!T$11,Tariff_Input!H14))</f>
        <v>3.1130140000000002</v>
      </c>
      <c r="I14" s="8">
        <f>IF(Tariff_Input!I14&gt;'2xSD'!U$5,'2xSD'!U$5,IF(Tariff_Input!I14&lt;'2xSD'!U$11,'2xSD'!U$11,Tariff_Input!I14))</f>
        <v>8.1967896187605778</v>
      </c>
      <c r="J14" s="8">
        <f>IF(Tariff_Input!J14&gt;'2xSD'!V$5,'2xSD'!V$5,IF(Tariff_Input!J14&lt;'2xSD'!V$11,'2xSD'!V$11,Tariff_Input!J14))</f>
        <v>8.3607254111357889</v>
      </c>
      <c r="K14" s="8">
        <f>IF(Tariff_Input!K14&gt;'2xSD'!W$5,'2xSD'!W$5,IF(Tariff_Input!K14&lt;'2xSD'!W$11,'2xSD'!W$11,Tariff_Input!K14))</f>
        <v>8.5279399193585057</v>
      </c>
      <c r="L14" s="8">
        <f>IF(Tariff_Input!L14&gt;'2xSD'!X$5,'2xSD'!X$5,IF(Tariff_Input!L14&lt;'2xSD'!X$11,'2xSD'!X$11,Tariff_Input!L14))</f>
        <v>8.698498717745677</v>
      </c>
    </row>
    <row r="15" spans="2:24" x14ac:dyDescent="0.25">
      <c r="B15" s="5">
        <v>8</v>
      </c>
      <c r="C15" s="6" t="s">
        <v>26</v>
      </c>
      <c r="D15" s="7">
        <f>IF(Tariff_Input!D15&gt;'2xSD'!P$5,'2xSD'!P$5,IF(Tariff_Input!D15&lt;'2xSD'!P$11,'2xSD'!P$11,Tariff_Input!D15))</f>
        <v>3.121054</v>
      </c>
      <c r="E15" s="7">
        <f>IF(Tariff_Input!E15&gt;'2xSD'!Q$5,'2xSD'!Q$5,IF(Tariff_Input!E15&lt;'2xSD'!Q$11,'2xSD'!Q$11,Tariff_Input!E15))</f>
        <v>2.9253170000000002</v>
      </c>
      <c r="F15" s="7">
        <f>IF(Tariff_Input!F15&gt;'2xSD'!R$5,'2xSD'!R$5,IF(Tariff_Input!F15&lt;'2xSD'!R$11,'2xSD'!R$11,Tariff_Input!F15))</f>
        <v>3.5941450000000001</v>
      </c>
      <c r="G15" s="7">
        <f>IF(Tariff_Input!G15&gt;'2xSD'!S$5,'2xSD'!S$5,IF(Tariff_Input!G15&lt;'2xSD'!S$11,'2xSD'!S$11,Tariff_Input!G15))</f>
        <v>2.6485110000000001</v>
      </c>
      <c r="H15" s="7">
        <f>IF(Tariff_Input!H15&gt;'2xSD'!T$5,'2xSD'!T$5,IF(Tariff_Input!H15&lt;'2xSD'!T$11,'2xSD'!T$11,Tariff_Input!H15))</f>
        <v>3.576953</v>
      </c>
      <c r="I15" s="7">
        <f>IF(Tariff_Input!I15&gt;'2xSD'!U$5,'2xSD'!U$5,IF(Tariff_Input!I15&lt;'2xSD'!U$11,'2xSD'!U$11,Tariff_Input!I15))</f>
        <v>8.1967896187605778</v>
      </c>
      <c r="J15" s="7">
        <f>IF(Tariff_Input!J15&gt;'2xSD'!V$5,'2xSD'!V$5,IF(Tariff_Input!J15&lt;'2xSD'!V$11,'2xSD'!V$11,Tariff_Input!J15))</f>
        <v>8.3607254111357889</v>
      </c>
      <c r="K15" s="7">
        <f>IF(Tariff_Input!K15&gt;'2xSD'!W$5,'2xSD'!W$5,IF(Tariff_Input!K15&lt;'2xSD'!W$11,'2xSD'!W$11,Tariff_Input!K15))</f>
        <v>8.5279399193585057</v>
      </c>
      <c r="L15" s="7">
        <f>IF(Tariff_Input!L15&gt;'2xSD'!X$5,'2xSD'!X$5,IF(Tariff_Input!L15&lt;'2xSD'!X$11,'2xSD'!X$11,Tariff_Input!L15))</f>
        <v>8.698498717745677</v>
      </c>
    </row>
    <row r="16" spans="2:24" x14ac:dyDescent="0.25">
      <c r="B16" s="5">
        <v>9</v>
      </c>
      <c r="C16" s="6" t="s">
        <v>27</v>
      </c>
      <c r="D16" s="8">
        <f>IF(Tariff_Input!D16&gt;'2xSD'!P$5,'2xSD'!P$5,IF(Tariff_Input!D16&lt;'2xSD'!P$11,'2xSD'!P$11,Tariff_Input!D16))</f>
        <v>2.263388</v>
      </c>
      <c r="E16" s="8">
        <f>IF(Tariff_Input!E16&gt;'2xSD'!Q$5,'2xSD'!Q$5,IF(Tariff_Input!E16&lt;'2xSD'!Q$11,'2xSD'!Q$11,Tariff_Input!E16))</f>
        <v>2.038278</v>
      </c>
      <c r="F16" s="8">
        <f>IF(Tariff_Input!F16&gt;'2xSD'!R$5,'2xSD'!R$5,IF(Tariff_Input!F16&lt;'2xSD'!R$11,'2xSD'!R$11,Tariff_Input!F16))</f>
        <v>2.090964</v>
      </c>
      <c r="G16" s="8">
        <f>IF(Tariff_Input!G16&gt;'2xSD'!S$5,'2xSD'!S$5,IF(Tariff_Input!G16&lt;'2xSD'!S$11,'2xSD'!S$11,Tariff_Input!G16))</f>
        <v>1.245458</v>
      </c>
      <c r="H16" s="8">
        <f>IF(Tariff_Input!H16&gt;'2xSD'!T$5,'2xSD'!T$5,IF(Tariff_Input!H16&lt;'2xSD'!T$11,'2xSD'!T$11,Tariff_Input!H16))</f>
        <v>2.0293800000000002</v>
      </c>
      <c r="I16" s="8">
        <f>IF(Tariff_Input!I16&gt;'2xSD'!U$5,'2xSD'!U$5,IF(Tariff_Input!I16&lt;'2xSD'!U$11,'2xSD'!U$11,Tariff_Input!I16))</f>
        <v>8.1967896187605778</v>
      </c>
      <c r="J16" s="8">
        <f>IF(Tariff_Input!J16&gt;'2xSD'!V$5,'2xSD'!V$5,IF(Tariff_Input!J16&lt;'2xSD'!V$11,'2xSD'!V$11,Tariff_Input!J16))</f>
        <v>8.3607254111357889</v>
      </c>
      <c r="K16" s="8">
        <f>IF(Tariff_Input!K16&gt;'2xSD'!W$5,'2xSD'!W$5,IF(Tariff_Input!K16&lt;'2xSD'!W$11,'2xSD'!W$11,Tariff_Input!K16))</f>
        <v>8.5279399193585057</v>
      </c>
      <c r="L16" s="8">
        <f>IF(Tariff_Input!L16&gt;'2xSD'!X$5,'2xSD'!X$5,IF(Tariff_Input!L16&lt;'2xSD'!X$11,'2xSD'!X$11,Tariff_Input!L16))</f>
        <v>8.698498717745677</v>
      </c>
    </row>
    <row r="17" spans="2:12" x14ac:dyDescent="0.25">
      <c r="B17" s="5">
        <v>10</v>
      </c>
      <c r="C17" s="6" t="s">
        <v>28</v>
      </c>
      <c r="D17" s="7">
        <f>IF(Tariff_Input!D17&gt;'2xSD'!P$5,'2xSD'!P$5,IF(Tariff_Input!D17&lt;'2xSD'!P$11,'2xSD'!P$11,Tariff_Input!D17))</f>
        <v>1.421883</v>
      </c>
      <c r="E17" s="7">
        <f>IF(Tariff_Input!E17&gt;'2xSD'!Q$5,'2xSD'!Q$5,IF(Tariff_Input!E17&lt;'2xSD'!Q$11,'2xSD'!Q$11,Tariff_Input!E17))</f>
        <v>0.89621200000000001</v>
      </c>
      <c r="F17" s="7">
        <f>IF(Tariff_Input!F17&gt;'2xSD'!R$5,'2xSD'!R$5,IF(Tariff_Input!F17&lt;'2xSD'!R$11,'2xSD'!R$11,Tariff_Input!F17))</f>
        <v>1.907718</v>
      </c>
      <c r="G17" s="7">
        <f>IF(Tariff_Input!G17&gt;'2xSD'!S$5,'2xSD'!S$5,IF(Tariff_Input!G17&lt;'2xSD'!S$11,'2xSD'!S$11,Tariff_Input!G17))</f>
        <v>1.073877</v>
      </c>
      <c r="H17" s="7">
        <f>IF(Tariff_Input!H17&gt;'2xSD'!T$5,'2xSD'!T$5,IF(Tariff_Input!H17&lt;'2xSD'!T$11,'2xSD'!T$11,Tariff_Input!H17))</f>
        <v>1.7725869999999999</v>
      </c>
      <c r="I17" s="7">
        <f>IF(Tariff_Input!I17&gt;'2xSD'!U$5,'2xSD'!U$5,IF(Tariff_Input!I17&lt;'2xSD'!U$11,'2xSD'!U$11,Tariff_Input!I17))</f>
        <v>7.5282210000000003</v>
      </c>
      <c r="J17" s="7">
        <f>IF(Tariff_Input!J17&gt;'2xSD'!V$5,'2xSD'!V$5,IF(Tariff_Input!J17&lt;'2xSD'!V$11,'2xSD'!V$11,Tariff_Input!J17))</f>
        <v>7.5101120000000003</v>
      </c>
      <c r="K17" s="7">
        <f>IF(Tariff_Input!K17&gt;'2xSD'!W$5,'2xSD'!W$5,IF(Tariff_Input!K17&lt;'2xSD'!W$11,'2xSD'!W$11,Tariff_Input!K17))</f>
        <v>8.5279399193585057</v>
      </c>
      <c r="L17" s="7">
        <f>IF(Tariff_Input!L17&gt;'2xSD'!X$5,'2xSD'!X$5,IF(Tariff_Input!L17&lt;'2xSD'!X$11,'2xSD'!X$11,Tariff_Input!L17))</f>
        <v>8.698498717745677</v>
      </c>
    </row>
    <row r="18" spans="2:12" x14ac:dyDescent="0.25">
      <c r="B18" s="5">
        <v>11</v>
      </c>
      <c r="C18" s="6" t="s">
        <v>29</v>
      </c>
      <c r="D18" s="8">
        <f>IF(Tariff_Input!D18&gt;'2xSD'!P$5,'2xSD'!P$5,IF(Tariff_Input!D18&lt;'2xSD'!P$11,'2xSD'!P$11,Tariff_Input!D18))</f>
        <v>3.2478630000000002</v>
      </c>
      <c r="E18" s="8">
        <f>IF(Tariff_Input!E18&gt;'2xSD'!Q$5,'2xSD'!Q$5,IF(Tariff_Input!E18&lt;'2xSD'!Q$11,'2xSD'!Q$11,Tariff_Input!E18))</f>
        <v>3.5006710000000001</v>
      </c>
      <c r="F18" s="8">
        <f>IF(Tariff_Input!F18&gt;'2xSD'!R$5,'2xSD'!R$5,IF(Tariff_Input!F18&lt;'2xSD'!R$11,'2xSD'!R$11,Tariff_Input!F18))</f>
        <v>1.8897919999999999</v>
      </c>
      <c r="G18" s="8">
        <f>IF(Tariff_Input!G18&gt;'2xSD'!S$5,'2xSD'!S$5,IF(Tariff_Input!G18&lt;'2xSD'!S$11,'2xSD'!S$11,Tariff_Input!G18))</f>
        <v>1.086695</v>
      </c>
      <c r="H18" s="8">
        <f>IF(Tariff_Input!H18&gt;'2xSD'!T$5,'2xSD'!T$5,IF(Tariff_Input!H18&lt;'2xSD'!T$11,'2xSD'!T$11,Tariff_Input!H18))</f>
        <v>1.9038390000000001</v>
      </c>
      <c r="I18" s="8">
        <f>IF(Tariff_Input!I18&gt;'2xSD'!U$5,'2xSD'!U$5,IF(Tariff_Input!I18&lt;'2xSD'!U$11,'2xSD'!U$11,Tariff_Input!I18))</f>
        <v>7.5205299999999999</v>
      </c>
      <c r="J18" s="8">
        <f>IF(Tariff_Input!J18&gt;'2xSD'!V$5,'2xSD'!V$5,IF(Tariff_Input!J18&lt;'2xSD'!V$11,'2xSD'!V$11,Tariff_Input!J18))</f>
        <v>7.139113</v>
      </c>
      <c r="K18" s="8">
        <f>IF(Tariff_Input!K18&gt;'2xSD'!W$5,'2xSD'!W$5,IF(Tariff_Input!K18&lt;'2xSD'!W$11,'2xSD'!W$11,Tariff_Input!K18))</f>
        <v>8.5279399193585057</v>
      </c>
      <c r="L18" s="8">
        <f>IF(Tariff_Input!L18&gt;'2xSD'!X$5,'2xSD'!X$5,IF(Tariff_Input!L18&lt;'2xSD'!X$11,'2xSD'!X$11,Tariff_Input!L18))</f>
        <v>8.698498717745677</v>
      </c>
    </row>
    <row r="19" spans="2:12" x14ac:dyDescent="0.25">
      <c r="B19" s="5">
        <v>12</v>
      </c>
      <c r="C19" s="6" t="s">
        <v>30</v>
      </c>
      <c r="D19" s="7">
        <f>IF(Tariff_Input!D19&gt;'2xSD'!P$5,'2xSD'!P$5,IF(Tariff_Input!D19&lt;'2xSD'!P$11,'2xSD'!P$11,Tariff_Input!D19))</f>
        <v>0.75454299999999996</v>
      </c>
      <c r="E19" s="7">
        <f>IF(Tariff_Input!E19&gt;'2xSD'!Q$5,'2xSD'!Q$5,IF(Tariff_Input!E19&lt;'2xSD'!Q$11,'2xSD'!Q$11,Tariff_Input!E19))</f>
        <v>1.1973769999999999</v>
      </c>
      <c r="F19" s="7">
        <f>IF(Tariff_Input!F19&gt;'2xSD'!R$5,'2xSD'!R$5,IF(Tariff_Input!F19&lt;'2xSD'!R$11,'2xSD'!R$11,Tariff_Input!F19))</f>
        <v>1.2069350000000001</v>
      </c>
      <c r="G19" s="7">
        <f>IF(Tariff_Input!G19&gt;'2xSD'!S$5,'2xSD'!S$5,IF(Tariff_Input!G19&lt;'2xSD'!S$11,'2xSD'!S$11,Tariff_Input!G19))</f>
        <v>0.40035300000000001</v>
      </c>
      <c r="H19" s="7">
        <f>IF(Tariff_Input!H19&gt;'2xSD'!T$5,'2xSD'!T$5,IF(Tariff_Input!H19&lt;'2xSD'!T$11,'2xSD'!T$11,Tariff_Input!H19))</f>
        <v>0.99573800000000001</v>
      </c>
      <c r="I19" s="7">
        <f>IF(Tariff_Input!I19&gt;'2xSD'!U$5,'2xSD'!U$5,IF(Tariff_Input!I19&lt;'2xSD'!U$11,'2xSD'!U$11,Tariff_Input!I19))</f>
        <v>4.4499969999999998</v>
      </c>
      <c r="J19" s="7">
        <f>IF(Tariff_Input!J19&gt;'2xSD'!V$5,'2xSD'!V$5,IF(Tariff_Input!J19&lt;'2xSD'!V$11,'2xSD'!V$11,Tariff_Input!J19))</f>
        <v>4.6473459999999998</v>
      </c>
      <c r="K19" s="7">
        <f>IF(Tariff_Input!K19&gt;'2xSD'!W$5,'2xSD'!W$5,IF(Tariff_Input!K19&lt;'2xSD'!W$11,'2xSD'!W$11,Tariff_Input!K19))</f>
        <v>6.6343550000000002</v>
      </c>
      <c r="L19" s="7">
        <f>IF(Tariff_Input!L19&gt;'2xSD'!X$5,'2xSD'!X$5,IF(Tariff_Input!L19&lt;'2xSD'!X$11,'2xSD'!X$11,Tariff_Input!L19))</f>
        <v>8.698498717745677</v>
      </c>
    </row>
    <row r="20" spans="2:12" x14ac:dyDescent="0.25">
      <c r="B20" s="5">
        <v>13</v>
      </c>
      <c r="C20" s="6" t="s">
        <v>31</v>
      </c>
      <c r="D20" s="8">
        <f>IF(Tariff_Input!D20&gt;'2xSD'!P$5,'2xSD'!P$5,IF(Tariff_Input!D20&lt;'2xSD'!P$11,'2xSD'!P$11,Tariff_Input!D20))</f>
        <v>3.6338979999999999</v>
      </c>
      <c r="E20" s="8">
        <f>IF(Tariff_Input!E20&gt;'2xSD'!Q$5,'2xSD'!Q$5,IF(Tariff_Input!E20&lt;'2xSD'!Q$11,'2xSD'!Q$11,Tariff_Input!E20))</f>
        <v>3.8268430000000002</v>
      </c>
      <c r="F20" s="8">
        <f>IF(Tariff_Input!F20&gt;'2xSD'!R$5,'2xSD'!R$5,IF(Tariff_Input!F20&lt;'2xSD'!R$11,'2xSD'!R$11,Tariff_Input!F20))</f>
        <v>3.2213639999999999</v>
      </c>
      <c r="G20" s="8">
        <f>IF(Tariff_Input!G20&gt;'2xSD'!S$5,'2xSD'!S$5,IF(Tariff_Input!G20&lt;'2xSD'!S$11,'2xSD'!S$11,Tariff_Input!G20))</f>
        <v>2.3689070000000001</v>
      </c>
      <c r="H20" s="8">
        <f>IF(Tariff_Input!H20&gt;'2xSD'!T$5,'2xSD'!T$5,IF(Tariff_Input!H20&lt;'2xSD'!T$11,'2xSD'!T$11,Tariff_Input!H20))</f>
        <v>2.647564</v>
      </c>
      <c r="I20" s="8">
        <f>IF(Tariff_Input!I20&gt;'2xSD'!U$5,'2xSD'!U$5,IF(Tariff_Input!I20&lt;'2xSD'!U$11,'2xSD'!U$11,Tariff_Input!I20))</f>
        <v>6.7324320000000002</v>
      </c>
      <c r="J20" s="8">
        <f>IF(Tariff_Input!J20&gt;'2xSD'!V$5,'2xSD'!V$5,IF(Tariff_Input!J20&lt;'2xSD'!V$11,'2xSD'!V$11,Tariff_Input!J20))</f>
        <v>6.11313</v>
      </c>
      <c r="K20" s="8">
        <f>IF(Tariff_Input!K20&gt;'2xSD'!W$5,'2xSD'!W$5,IF(Tariff_Input!K20&lt;'2xSD'!W$11,'2xSD'!W$11,Tariff_Input!K20))</f>
        <v>6.8304179999999999</v>
      </c>
      <c r="L20" s="8">
        <f>IF(Tariff_Input!L20&gt;'2xSD'!X$5,'2xSD'!X$5,IF(Tariff_Input!L20&lt;'2xSD'!X$11,'2xSD'!X$11,Tariff_Input!L20))</f>
        <v>7.0922400000000003</v>
      </c>
    </row>
    <row r="21" spans="2:12" x14ac:dyDescent="0.25">
      <c r="B21" s="5">
        <v>14</v>
      </c>
      <c r="C21" s="6" t="s">
        <v>32</v>
      </c>
      <c r="D21" s="7">
        <f>IF(Tariff_Input!D21&gt;'2xSD'!P$5,'2xSD'!P$5,IF(Tariff_Input!D21&lt;'2xSD'!P$11,'2xSD'!P$11,Tariff_Input!D21))</f>
        <v>0.55554199999999998</v>
      </c>
      <c r="E21" s="7">
        <f>IF(Tariff_Input!E21&gt;'2xSD'!Q$5,'2xSD'!Q$5,IF(Tariff_Input!E21&lt;'2xSD'!Q$11,'2xSD'!Q$11,Tariff_Input!E21))</f>
        <v>0.83092999999999995</v>
      </c>
      <c r="F21" s="7">
        <f>IF(Tariff_Input!F21&gt;'2xSD'!R$5,'2xSD'!R$5,IF(Tariff_Input!F21&lt;'2xSD'!R$11,'2xSD'!R$11,Tariff_Input!F21))</f>
        <v>0.51192700000000002</v>
      </c>
      <c r="G21" s="7">
        <f>IF(Tariff_Input!G21&gt;'2xSD'!S$5,'2xSD'!S$5,IF(Tariff_Input!G21&lt;'2xSD'!S$11,'2xSD'!S$11,Tariff_Input!G21))</f>
        <v>-0.29326000000000002</v>
      </c>
      <c r="H21" s="7">
        <f>IF(Tariff_Input!H21&gt;'2xSD'!T$5,'2xSD'!T$5,IF(Tariff_Input!H21&lt;'2xSD'!T$11,'2xSD'!T$11,Tariff_Input!H21))</f>
        <v>0.26472800000000002</v>
      </c>
      <c r="I21" s="7">
        <f>IF(Tariff_Input!I21&gt;'2xSD'!U$5,'2xSD'!U$5,IF(Tariff_Input!I21&lt;'2xSD'!U$11,'2xSD'!U$11,Tariff_Input!I21))</f>
        <v>3.3797839999999999</v>
      </c>
      <c r="J21" s="7">
        <f>IF(Tariff_Input!J21&gt;'2xSD'!V$5,'2xSD'!V$5,IF(Tariff_Input!J21&lt;'2xSD'!V$11,'2xSD'!V$11,Tariff_Input!J21))</f>
        <v>3.411594</v>
      </c>
      <c r="K21" s="7">
        <f>IF(Tariff_Input!K21&gt;'2xSD'!W$5,'2xSD'!W$5,IF(Tariff_Input!K21&lt;'2xSD'!W$11,'2xSD'!W$11,Tariff_Input!K21))</f>
        <v>5.0423390000000001</v>
      </c>
      <c r="L21" s="7">
        <f>IF(Tariff_Input!L21&gt;'2xSD'!X$5,'2xSD'!X$5,IF(Tariff_Input!L21&lt;'2xSD'!X$11,'2xSD'!X$11,Tariff_Input!L21))</f>
        <v>7.5951570000000004</v>
      </c>
    </row>
    <row r="22" spans="2:12" x14ac:dyDescent="0.25">
      <c r="B22" s="5">
        <v>15</v>
      </c>
      <c r="C22" s="6" t="s">
        <v>33</v>
      </c>
      <c r="D22" s="8">
        <f>IF(Tariff_Input!D22&gt;'2xSD'!P$5,'2xSD'!P$5,IF(Tariff_Input!D22&lt;'2xSD'!P$11,'2xSD'!P$11,Tariff_Input!D22))</f>
        <v>4.2350120000000002</v>
      </c>
      <c r="E22" s="8">
        <f>IF(Tariff_Input!E22&gt;'2xSD'!Q$5,'2xSD'!Q$5,IF(Tariff_Input!E22&lt;'2xSD'!Q$11,'2xSD'!Q$11,Tariff_Input!E22))</f>
        <v>4.4064430000000003</v>
      </c>
      <c r="F22" s="8">
        <f>IF(Tariff_Input!F22&gt;'2xSD'!R$5,'2xSD'!R$5,IF(Tariff_Input!F22&lt;'2xSD'!R$11,'2xSD'!R$11,Tariff_Input!F22))</f>
        <v>4.0003190000000002</v>
      </c>
      <c r="G22" s="8">
        <f>IF(Tariff_Input!G22&gt;'2xSD'!S$5,'2xSD'!S$5,IF(Tariff_Input!G22&lt;'2xSD'!S$11,'2xSD'!S$11,Tariff_Input!G22))</f>
        <v>3.1576979999999999</v>
      </c>
      <c r="H22" s="8">
        <f>IF(Tariff_Input!H22&gt;'2xSD'!T$5,'2xSD'!T$5,IF(Tariff_Input!H22&lt;'2xSD'!T$11,'2xSD'!T$11,Tariff_Input!H22))</f>
        <v>3.6201910000000002</v>
      </c>
      <c r="I22" s="8">
        <f>IF(Tariff_Input!I22&gt;'2xSD'!U$5,'2xSD'!U$5,IF(Tariff_Input!I22&lt;'2xSD'!U$11,'2xSD'!U$11,Tariff_Input!I22))</f>
        <v>5.8799570000000001</v>
      </c>
      <c r="J22" s="8">
        <f>IF(Tariff_Input!J22&gt;'2xSD'!V$5,'2xSD'!V$5,IF(Tariff_Input!J22&lt;'2xSD'!V$11,'2xSD'!V$11,Tariff_Input!J22))</f>
        <v>5.8612149999999996</v>
      </c>
      <c r="K22" s="8">
        <f>IF(Tariff_Input!K22&gt;'2xSD'!W$5,'2xSD'!W$5,IF(Tariff_Input!K22&lt;'2xSD'!W$11,'2xSD'!W$11,Tariff_Input!K22))</f>
        <v>6.6943070000000002</v>
      </c>
      <c r="L22" s="8">
        <f>IF(Tariff_Input!L22&gt;'2xSD'!X$5,'2xSD'!X$5,IF(Tariff_Input!L22&lt;'2xSD'!X$11,'2xSD'!X$11,Tariff_Input!L22))</f>
        <v>6.4370139999999996</v>
      </c>
    </row>
    <row r="23" spans="2:12" x14ac:dyDescent="0.25">
      <c r="B23" s="5">
        <v>16</v>
      </c>
      <c r="C23" s="6" t="s">
        <v>34</v>
      </c>
      <c r="D23" s="7">
        <f>IF(Tariff_Input!D23&gt;'2xSD'!P$5,'2xSD'!P$5,IF(Tariff_Input!D23&lt;'2xSD'!P$11,'2xSD'!P$11,Tariff_Input!D23))</f>
        <v>2.7172200000000002</v>
      </c>
      <c r="E23" s="7">
        <f>IF(Tariff_Input!E23&gt;'2xSD'!Q$5,'2xSD'!Q$5,IF(Tariff_Input!E23&lt;'2xSD'!Q$11,'2xSD'!Q$11,Tariff_Input!E23))</f>
        <v>2.7671359999999998</v>
      </c>
      <c r="F23" s="7">
        <f>IF(Tariff_Input!F23&gt;'2xSD'!R$5,'2xSD'!R$5,IF(Tariff_Input!F23&lt;'2xSD'!R$11,'2xSD'!R$11,Tariff_Input!F23))</f>
        <v>2.4515289999999998</v>
      </c>
      <c r="G23" s="7">
        <f>IF(Tariff_Input!G23&gt;'2xSD'!S$5,'2xSD'!S$5,IF(Tariff_Input!G23&lt;'2xSD'!S$11,'2xSD'!S$11,Tariff_Input!G23))</f>
        <v>1.356436</v>
      </c>
      <c r="H23" s="7">
        <f>IF(Tariff_Input!H23&gt;'2xSD'!T$5,'2xSD'!T$5,IF(Tariff_Input!H23&lt;'2xSD'!T$11,'2xSD'!T$11,Tariff_Input!H23))</f>
        <v>1.5836790000000001</v>
      </c>
      <c r="I23" s="7">
        <f>IF(Tariff_Input!I23&gt;'2xSD'!U$5,'2xSD'!U$5,IF(Tariff_Input!I23&lt;'2xSD'!U$11,'2xSD'!U$11,Tariff_Input!I23))</f>
        <v>3.6600060000000001</v>
      </c>
      <c r="J23" s="7">
        <f>IF(Tariff_Input!J23&gt;'2xSD'!V$5,'2xSD'!V$5,IF(Tariff_Input!J23&lt;'2xSD'!V$11,'2xSD'!V$11,Tariff_Input!J23))</f>
        <v>3.554557</v>
      </c>
      <c r="K23" s="7">
        <f>IF(Tariff_Input!K23&gt;'2xSD'!W$5,'2xSD'!W$5,IF(Tariff_Input!K23&lt;'2xSD'!W$11,'2xSD'!W$11,Tariff_Input!K23))</f>
        <v>4.8084249999999997</v>
      </c>
      <c r="L23" s="7">
        <f>IF(Tariff_Input!L23&gt;'2xSD'!X$5,'2xSD'!X$5,IF(Tariff_Input!L23&lt;'2xSD'!X$11,'2xSD'!X$11,Tariff_Input!L23))</f>
        <v>4.9528679999999996</v>
      </c>
    </row>
    <row r="24" spans="2:12" x14ac:dyDescent="0.25">
      <c r="B24" s="5">
        <v>17</v>
      </c>
      <c r="C24" s="6" t="s">
        <v>35</v>
      </c>
      <c r="D24" s="8">
        <f>IF(Tariff_Input!D24&gt;'2xSD'!P$5,'2xSD'!P$5,IF(Tariff_Input!D24&lt;'2xSD'!P$11,'2xSD'!P$11,Tariff_Input!D24))</f>
        <v>2.6722260000000002</v>
      </c>
      <c r="E24" s="8">
        <f>IF(Tariff_Input!E24&gt;'2xSD'!Q$5,'2xSD'!Q$5,IF(Tariff_Input!E24&lt;'2xSD'!Q$11,'2xSD'!Q$11,Tariff_Input!E24))</f>
        <v>3.3453870000000001</v>
      </c>
      <c r="F24" s="8">
        <f>IF(Tariff_Input!F24&gt;'2xSD'!R$5,'2xSD'!R$5,IF(Tariff_Input!F24&lt;'2xSD'!R$11,'2xSD'!R$11,Tariff_Input!F24))</f>
        <v>3.0636359999999998</v>
      </c>
      <c r="G24" s="8">
        <f>IF(Tariff_Input!G24&gt;'2xSD'!S$5,'2xSD'!S$5,IF(Tariff_Input!G24&lt;'2xSD'!S$11,'2xSD'!S$11,Tariff_Input!G24))</f>
        <v>2.5013830000000001</v>
      </c>
      <c r="H24" s="8">
        <f>IF(Tariff_Input!H24&gt;'2xSD'!T$5,'2xSD'!T$5,IF(Tariff_Input!H24&lt;'2xSD'!T$11,'2xSD'!T$11,Tariff_Input!H24))</f>
        <v>3.0772680000000001</v>
      </c>
      <c r="I24" s="8">
        <f>IF(Tariff_Input!I24&gt;'2xSD'!U$5,'2xSD'!U$5,IF(Tariff_Input!I24&lt;'2xSD'!U$11,'2xSD'!U$11,Tariff_Input!I24))</f>
        <v>0.25464999999999999</v>
      </c>
      <c r="J24" s="8">
        <f>IF(Tariff_Input!J24&gt;'2xSD'!V$5,'2xSD'!V$5,IF(Tariff_Input!J24&lt;'2xSD'!V$11,'2xSD'!V$11,Tariff_Input!J24))</f>
        <v>1.358708</v>
      </c>
      <c r="K24" s="8">
        <f>IF(Tariff_Input!K24&gt;'2xSD'!W$5,'2xSD'!W$5,IF(Tariff_Input!K24&lt;'2xSD'!W$11,'2xSD'!W$11,Tariff_Input!K24))</f>
        <v>-1.0877669999999999</v>
      </c>
      <c r="L24" s="8">
        <f>IF(Tariff_Input!L24&gt;'2xSD'!X$5,'2xSD'!X$5,IF(Tariff_Input!L24&lt;'2xSD'!X$11,'2xSD'!X$11,Tariff_Input!L24))</f>
        <v>-0.74504000000000004</v>
      </c>
    </row>
    <row r="25" spans="2:12" x14ac:dyDescent="0.25">
      <c r="B25" s="5">
        <v>18</v>
      </c>
      <c r="C25" s="6" t="s">
        <v>36</v>
      </c>
      <c r="D25" s="7">
        <f>IF(Tariff_Input!D25&gt;'2xSD'!P$5,'2xSD'!P$5,IF(Tariff_Input!D25&lt;'2xSD'!P$11,'2xSD'!P$11,Tariff_Input!D25))</f>
        <v>1.0264420000000001</v>
      </c>
      <c r="E25" s="7">
        <f>IF(Tariff_Input!E25&gt;'2xSD'!Q$5,'2xSD'!Q$5,IF(Tariff_Input!E25&lt;'2xSD'!Q$11,'2xSD'!Q$11,Tariff_Input!E25))</f>
        <v>0.60073100000000001</v>
      </c>
      <c r="F25" s="7">
        <f>IF(Tariff_Input!F25&gt;'2xSD'!R$5,'2xSD'!R$5,IF(Tariff_Input!F25&lt;'2xSD'!R$11,'2xSD'!R$11,Tariff_Input!F25))</f>
        <v>0.323187</v>
      </c>
      <c r="G25" s="7">
        <f>IF(Tariff_Input!G25&gt;'2xSD'!S$5,'2xSD'!S$5,IF(Tariff_Input!G25&lt;'2xSD'!S$11,'2xSD'!S$11,Tariff_Input!G25))</f>
        <v>0.42176799999999998</v>
      </c>
      <c r="H25" s="7">
        <f>IF(Tariff_Input!H25&gt;'2xSD'!T$5,'2xSD'!T$5,IF(Tariff_Input!H25&lt;'2xSD'!T$11,'2xSD'!T$11,Tariff_Input!H25))</f>
        <v>0.45455600000000002</v>
      </c>
      <c r="I25" s="7">
        <f>IF(Tariff_Input!I25&gt;'2xSD'!U$5,'2xSD'!U$5,IF(Tariff_Input!I25&lt;'2xSD'!U$11,'2xSD'!U$11,Tariff_Input!I25))</f>
        <v>-1.5975010000000001</v>
      </c>
      <c r="J25" s="7">
        <f>IF(Tariff_Input!J25&gt;'2xSD'!V$5,'2xSD'!V$5,IF(Tariff_Input!J25&lt;'2xSD'!V$11,'2xSD'!V$11,Tariff_Input!J25))</f>
        <v>-0.91791400000000001</v>
      </c>
      <c r="K25" s="7">
        <f>IF(Tariff_Input!K25&gt;'2xSD'!W$5,'2xSD'!W$5,IF(Tariff_Input!K25&lt;'2xSD'!W$11,'2xSD'!W$11,Tariff_Input!K25))</f>
        <v>-1.2008989999999999</v>
      </c>
      <c r="L25" s="7">
        <f>IF(Tariff_Input!L25&gt;'2xSD'!X$5,'2xSD'!X$5,IF(Tariff_Input!L25&lt;'2xSD'!X$11,'2xSD'!X$11,Tariff_Input!L25))</f>
        <v>-1.037757</v>
      </c>
    </row>
    <row r="26" spans="2:12" x14ac:dyDescent="0.25">
      <c r="B26" s="5">
        <v>19</v>
      </c>
      <c r="C26" s="6" t="s">
        <v>37</v>
      </c>
      <c r="D26" s="8">
        <f>IF(Tariff_Input!D26&gt;'2xSD'!P$5,'2xSD'!P$5,IF(Tariff_Input!D26&lt;'2xSD'!P$11,'2xSD'!P$11,Tariff_Input!D26))</f>
        <v>5.1666239999999997</v>
      </c>
      <c r="E26" s="8">
        <f>IF(Tariff_Input!E26&gt;'2xSD'!Q$5,'2xSD'!Q$5,IF(Tariff_Input!E26&lt;'2xSD'!Q$11,'2xSD'!Q$11,Tariff_Input!E26))</f>
        <v>3.5255049999999999</v>
      </c>
      <c r="F26" s="8">
        <f>IF(Tariff_Input!F26&gt;'2xSD'!R$5,'2xSD'!R$5,IF(Tariff_Input!F26&lt;'2xSD'!R$11,'2xSD'!R$11,Tariff_Input!F26))</f>
        <v>3.418552</v>
      </c>
      <c r="G26" s="8">
        <f>IF(Tariff_Input!G26&gt;'2xSD'!S$5,'2xSD'!S$5,IF(Tariff_Input!G26&lt;'2xSD'!S$11,'2xSD'!S$11,Tariff_Input!G26))</f>
        <v>2.6248369999999999</v>
      </c>
      <c r="H26" s="8">
        <f>IF(Tariff_Input!H26&gt;'2xSD'!T$5,'2xSD'!T$5,IF(Tariff_Input!H26&lt;'2xSD'!T$11,'2xSD'!T$11,Tariff_Input!H26))</f>
        <v>2.316916</v>
      </c>
      <c r="I26" s="8">
        <f>IF(Tariff_Input!I26&gt;'2xSD'!U$5,'2xSD'!U$5,IF(Tariff_Input!I26&lt;'2xSD'!U$11,'2xSD'!U$11,Tariff_Input!I26))</f>
        <v>5.4347180000000002</v>
      </c>
      <c r="J26" s="8">
        <f>IF(Tariff_Input!J26&gt;'2xSD'!V$5,'2xSD'!V$5,IF(Tariff_Input!J26&lt;'2xSD'!V$11,'2xSD'!V$11,Tariff_Input!J26))</f>
        <v>5.4891379999999996</v>
      </c>
      <c r="K26" s="8">
        <f>IF(Tariff_Input!K26&gt;'2xSD'!W$5,'2xSD'!W$5,IF(Tariff_Input!K26&lt;'2xSD'!W$11,'2xSD'!W$11,Tariff_Input!K26))</f>
        <v>7.1707429999999999</v>
      </c>
      <c r="L26" s="8">
        <f>IF(Tariff_Input!L26&gt;'2xSD'!X$5,'2xSD'!X$5,IF(Tariff_Input!L26&lt;'2xSD'!X$11,'2xSD'!X$11,Tariff_Input!L26))</f>
        <v>8.698498717745677</v>
      </c>
    </row>
    <row r="27" spans="2:12" x14ac:dyDescent="0.25">
      <c r="B27" s="5">
        <v>20</v>
      </c>
      <c r="C27" s="6" t="s">
        <v>38</v>
      </c>
      <c r="D27" s="7">
        <f>IF(Tariff_Input!D27&gt;'2xSD'!P$5,'2xSD'!P$5,IF(Tariff_Input!D27&lt;'2xSD'!P$11,'2xSD'!P$11,Tariff_Input!D27))</f>
        <v>7.4240300000000001</v>
      </c>
      <c r="E27" s="7">
        <f>IF(Tariff_Input!E27&gt;'2xSD'!Q$5,'2xSD'!Q$5,IF(Tariff_Input!E27&lt;'2xSD'!Q$11,'2xSD'!Q$11,Tariff_Input!E27))</f>
        <v>7.5724029099846888</v>
      </c>
      <c r="F27" s="7">
        <f>IF(Tariff_Input!F27&gt;'2xSD'!R$5,'2xSD'!R$5,IF(Tariff_Input!F27&lt;'2xSD'!R$11,'2xSD'!R$11,Tariff_Input!F27))</f>
        <v>7.7239666352378649</v>
      </c>
      <c r="G27" s="7">
        <f>IF(Tariff_Input!G27&gt;'2xSD'!S$5,'2xSD'!S$5,IF(Tariff_Input!G27&lt;'2xSD'!S$11,'2xSD'!S$11,Tariff_Input!G27))</f>
        <v>7.87852174980525</v>
      </c>
      <c r="H27" s="7">
        <f>IF(Tariff_Input!H27&gt;'2xSD'!T$5,'2xSD'!T$5,IF(Tariff_Input!H27&lt;'2xSD'!T$11,'2xSD'!T$11,Tariff_Input!H27))</f>
        <v>8.0360682536868389</v>
      </c>
      <c r="I27" s="7">
        <f>IF(Tariff_Input!I27&gt;'2xSD'!U$5,'2xSD'!U$5,IF(Tariff_Input!I27&lt;'2xSD'!U$11,'2xSD'!U$11,Tariff_Input!I27))</f>
        <v>8.1967896187605778</v>
      </c>
      <c r="J27" s="7">
        <f>IF(Tariff_Input!J27&gt;'2xSD'!V$5,'2xSD'!V$5,IF(Tariff_Input!J27&lt;'2xSD'!V$11,'2xSD'!V$11,Tariff_Input!J27))</f>
        <v>8.3607254111357889</v>
      </c>
      <c r="K27" s="7">
        <f>IF(Tariff_Input!K27&gt;'2xSD'!W$5,'2xSD'!W$5,IF(Tariff_Input!K27&lt;'2xSD'!W$11,'2xSD'!W$11,Tariff_Input!K27))</f>
        <v>8.5279399193585057</v>
      </c>
      <c r="L27" s="7">
        <f>IF(Tariff_Input!L27&gt;'2xSD'!X$5,'2xSD'!X$5,IF(Tariff_Input!L27&lt;'2xSD'!X$11,'2xSD'!X$11,Tariff_Input!L27))</f>
        <v>8.698498717745677</v>
      </c>
    </row>
    <row r="28" spans="2:12" x14ac:dyDescent="0.25">
      <c r="B28" s="5">
        <v>21</v>
      </c>
      <c r="C28" s="6" t="s">
        <v>39</v>
      </c>
      <c r="D28" s="8">
        <f>IF(Tariff_Input!D28&gt;'2xSD'!P$5,'2xSD'!P$5,IF(Tariff_Input!D28&lt;'2xSD'!P$11,'2xSD'!P$11,Tariff_Input!D28))</f>
        <v>5.5136500000000002</v>
      </c>
      <c r="E28" s="8">
        <f>IF(Tariff_Input!E28&gt;'2xSD'!Q$5,'2xSD'!Q$5,IF(Tariff_Input!E28&lt;'2xSD'!Q$11,'2xSD'!Q$11,Tariff_Input!E28))</f>
        <v>6.1463279999999996</v>
      </c>
      <c r="F28" s="8">
        <f>IF(Tariff_Input!F28&gt;'2xSD'!R$5,'2xSD'!R$5,IF(Tariff_Input!F28&lt;'2xSD'!R$11,'2xSD'!R$11,Tariff_Input!F28))</f>
        <v>6.3639780000000004</v>
      </c>
      <c r="G28" s="8">
        <f>IF(Tariff_Input!G28&gt;'2xSD'!S$5,'2xSD'!S$5,IF(Tariff_Input!G28&lt;'2xSD'!S$11,'2xSD'!S$11,Tariff_Input!G28))</f>
        <v>6.7119299999999997</v>
      </c>
      <c r="H28" s="8">
        <f>IF(Tariff_Input!H28&gt;'2xSD'!T$5,'2xSD'!T$5,IF(Tariff_Input!H28&lt;'2xSD'!T$11,'2xSD'!T$11,Tariff_Input!H28))</f>
        <v>6.5691699999999997</v>
      </c>
      <c r="I28" s="8">
        <f>IF(Tariff_Input!I28&gt;'2xSD'!U$5,'2xSD'!U$5,IF(Tariff_Input!I28&lt;'2xSD'!U$11,'2xSD'!U$11,Tariff_Input!I28))</f>
        <v>4.4906069999999998</v>
      </c>
      <c r="J28" s="8">
        <f>IF(Tariff_Input!J28&gt;'2xSD'!V$5,'2xSD'!V$5,IF(Tariff_Input!J28&lt;'2xSD'!V$11,'2xSD'!V$11,Tariff_Input!J28))</f>
        <v>4.4066660000000004</v>
      </c>
      <c r="K28" s="8">
        <f>IF(Tariff_Input!K28&gt;'2xSD'!W$5,'2xSD'!W$5,IF(Tariff_Input!K28&lt;'2xSD'!W$11,'2xSD'!W$11,Tariff_Input!K28))</f>
        <v>4.2889309999999998</v>
      </c>
      <c r="L28" s="8">
        <f>IF(Tariff_Input!L28&gt;'2xSD'!X$5,'2xSD'!X$5,IF(Tariff_Input!L28&lt;'2xSD'!X$11,'2xSD'!X$11,Tariff_Input!L28))</f>
        <v>3.5001720000000001</v>
      </c>
    </row>
    <row r="29" spans="2:12" x14ac:dyDescent="0.25">
      <c r="B29" s="5">
        <v>22</v>
      </c>
      <c r="C29" s="6" t="s">
        <v>40</v>
      </c>
      <c r="D29" s="7">
        <f>IF(Tariff_Input!D29&gt;'2xSD'!P$5,'2xSD'!P$5,IF(Tariff_Input!D29&lt;'2xSD'!P$11,'2xSD'!P$11,Tariff_Input!D29))</f>
        <v>3.1149230000000001</v>
      </c>
      <c r="E29" s="7">
        <f>IF(Tariff_Input!E29&gt;'2xSD'!Q$5,'2xSD'!Q$5,IF(Tariff_Input!E29&lt;'2xSD'!Q$11,'2xSD'!Q$11,Tariff_Input!E29))</f>
        <v>3.560206</v>
      </c>
      <c r="F29" s="7">
        <f>IF(Tariff_Input!F29&gt;'2xSD'!R$5,'2xSD'!R$5,IF(Tariff_Input!F29&lt;'2xSD'!R$11,'2xSD'!R$11,Tariff_Input!F29))</f>
        <v>4.5552950000000001</v>
      </c>
      <c r="G29" s="7">
        <f>IF(Tariff_Input!G29&gt;'2xSD'!S$5,'2xSD'!S$5,IF(Tariff_Input!G29&lt;'2xSD'!S$11,'2xSD'!S$11,Tariff_Input!G29))</f>
        <v>4.5722810000000003</v>
      </c>
      <c r="H29" s="7">
        <f>IF(Tariff_Input!H29&gt;'2xSD'!T$5,'2xSD'!T$5,IF(Tariff_Input!H29&lt;'2xSD'!T$11,'2xSD'!T$11,Tariff_Input!H29))</f>
        <v>4.5322279999999999</v>
      </c>
      <c r="I29" s="7">
        <f>IF(Tariff_Input!I29&gt;'2xSD'!U$5,'2xSD'!U$5,IF(Tariff_Input!I29&lt;'2xSD'!U$11,'2xSD'!U$11,Tariff_Input!I29))</f>
        <v>3.0401180000000001</v>
      </c>
      <c r="J29" s="7">
        <f>IF(Tariff_Input!J29&gt;'2xSD'!V$5,'2xSD'!V$5,IF(Tariff_Input!J29&lt;'2xSD'!V$11,'2xSD'!V$11,Tariff_Input!J29))</f>
        <v>1.05081</v>
      </c>
      <c r="K29" s="7">
        <f>IF(Tariff_Input!K29&gt;'2xSD'!W$5,'2xSD'!W$5,IF(Tariff_Input!K29&lt;'2xSD'!W$11,'2xSD'!W$11,Tariff_Input!K29))</f>
        <v>1.482596</v>
      </c>
      <c r="L29" s="7">
        <f>IF(Tariff_Input!L29&gt;'2xSD'!X$5,'2xSD'!X$5,IF(Tariff_Input!L29&lt;'2xSD'!X$11,'2xSD'!X$11,Tariff_Input!L29))</f>
        <v>0.71027300000000004</v>
      </c>
    </row>
    <row r="30" spans="2:12" x14ac:dyDescent="0.25">
      <c r="B30" s="5">
        <v>23</v>
      </c>
      <c r="C30" s="6" t="s">
        <v>41</v>
      </c>
      <c r="D30" s="8">
        <f>IF(Tariff_Input!D30&gt;'2xSD'!P$5,'2xSD'!P$5,IF(Tariff_Input!D30&lt;'2xSD'!P$11,'2xSD'!P$11,Tariff_Input!D30))</f>
        <v>-2.7192430000000001</v>
      </c>
      <c r="E30" s="8">
        <f>IF(Tariff_Input!E30&gt;'2xSD'!Q$5,'2xSD'!Q$5,IF(Tariff_Input!E30&lt;'2xSD'!Q$11,'2xSD'!Q$11,Tariff_Input!E30))</f>
        <v>-3.0385520875977114</v>
      </c>
      <c r="F30" s="8">
        <f>IF(Tariff_Input!F30&gt;'2xSD'!R$5,'2xSD'!R$5,IF(Tariff_Input!F30&lt;'2xSD'!R$11,'2xSD'!R$11,Tariff_Input!F30))</f>
        <v>-3.0993695426706425</v>
      </c>
      <c r="G30" s="8">
        <f>IF(Tariff_Input!G30&gt;'2xSD'!S$5,'2xSD'!S$5,IF(Tariff_Input!G30&lt;'2xSD'!S$11,'2xSD'!S$11,Tariff_Input!G30))</f>
        <v>-1.789579</v>
      </c>
      <c r="H30" s="8">
        <f>IF(Tariff_Input!H30&gt;'2xSD'!T$5,'2xSD'!T$5,IF(Tariff_Input!H30&lt;'2xSD'!T$11,'2xSD'!T$11,Tariff_Input!H30))</f>
        <v>-3.2246054863405589</v>
      </c>
      <c r="I30" s="8">
        <f>IF(Tariff_Input!I30&gt;'2xSD'!U$5,'2xSD'!U$5,IF(Tariff_Input!I30&lt;'2xSD'!U$11,'2xSD'!U$11,Tariff_Input!I30))</f>
        <v>-3.2890975960673705</v>
      </c>
      <c r="J30" s="8">
        <f>IF(Tariff_Input!J30&gt;'2xSD'!V$5,'2xSD'!V$5,IF(Tariff_Input!J30&lt;'2xSD'!V$11,'2xSD'!V$11,Tariff_Input!J30))</f>
        <v>-3.3548795479887179</v>
      </c>
      <c r="K30" s="8">
        <f>IF(Tariff_Input!K30&gt;'2xSD'!W$5,'2xSD'!W$5,IF(Tariff_Input!K30&lt;'2xSD'!W$11,'2xSD'!W$11,Tariff_Input!K30))</f>
        <v>-3.4219771389484928</v>
      </c>
      <c r="L30" s="8">
        <f>IF(Tariff_Input!L30&gt;'2xSD'!X$5,'2xSD'!X$5,IF(Tariff_Input!L30&lt;'2xSD'!X$11,'2xSD'!X$11,Tariff_Input!L30))</f>
        <v>-3.4904166817274627</v>
      </c>
    </row>
    <row r="31" spans="2:12" x14ac:dyDescent="0.25">
      <c r="B31" s="5">
        <v>24</v>
      </c>
      <c r="C31" s="6" t="s">
        <v>42</v>
      </c>
      <c r="D31" s="7">
        <f>IF(Tariff_Input!D31&gt;'2xSD'!P$5,'2xSD'!P$5,IF(Tariff_Input!D31&lt;'2xSD'!P$11,'2xSD'!P$11,Tariff_Input!D31))</f>
        <v>-2.7478940000000001</v>
      </c>
      <c r="E31" s="7">
        <f>IF(Tariff_Input!E31&gt;'2xSD'!Q$5,'2xSD'!Q$5,IF(Tariff_Input!E31&lt;'2xSD'!Q$11,'2xSD'!Q$11,Tariff_Input!E31))</f>
        <v>-2.5663390000000001</v>
      </c>
      <c r="F31" s="7">
        <f>IF(Tariff_Input!F31&gt;'2xSD'!R$5,'2xSD'!R$5,IF(Tariff_Input!F31&lt;'2xSD'!R$11,'2xSD'!R$11,Tariff_Input!F31))</f>
        <v>-2.8408509999999998</v>
      </c>
      <c r="G31" s="7">
        <f>IF(Tariff_Input!G31&gt;'2xSD'!S$5,'2xSD'!S$5,IF(Tariff_Input!G31&lt;'2xSD'!S$11,'2xSD'!S$11,Tariff_Input!G31))</f>
        <v>-1.2151700000000001</v>
      </c>
      <c r="H31" s="7">
        <f>IF(Tariff_Input!H31&gt;'2xSD'!T$5,'2xSD'!T$5,IF(Tariff_Input!H31&lt;'2xSD'!T$11,'2xSD'!T$11,Tariff_Input!H31))</f>
        <v>-2.2915420000000002</v>
      </c>
      <c r="I31" s="7">
        <f>IF(Tariff_Input!I31&gt;'2xSD'!U$5,'2xSD'!U$5,IF(Tariff_Input!I31&lt;'2xSD'!U$11,'2xSD'!U$11,Tariff_Input!I31))</f>
        <v>-3.2890975960673705</v>
      </c>
      <c r="J31" s="7">
        <f>IF(Tariff_Input!J31&gt;'2xSD'!V$5,'2xSD'!V$5,IF(Tariff_Input!J31&lt;'2xSD'!V$11,'2xSD'!V$11,Tariff_Input!J31))</f>
        <v>-3.3548795479887179</v>
      </c>
      <c r="K31" s="7">
        <f>IF(Tariff_Input!K31&gt;'2xSD'!W$5,'2xSD'!W$5,IF(Tariff_Input!K31&lt;'2xSD'!W$11,'2xSD'!W$11,Tariff_Input!K31))</f>
        <v>-3.4219771389484928</v>
      </c>
      <c r="L31" s="7">
        <f>IF(Tariff_Input!L31&gt;'2xSD'!X$5,'2xSD'!X$5,IF(Tariff_Input!L31&lt;'2xSD'!X$11,'2xSD'!X$11,Tariff_Input!L31))</f>
        <v>-3.4904166817274627</v>
      </c>
    </row>
    <row r="32" spans="2:12" x14ac:dyDescent="0.25">
      <c r="B32" s="5">
        <v>25</v>
      </c>
      <c r="C32" s="6" t="s">
        <v>43</v>
      </c>
      <c r="D32" s="8">
        <f>IF(Tariff_Input!D32&gt;'2xSD'!P$5,'2xSD'!P$5,IF(Tariff_Input!D32&lt;'2xSD'!P$11,'2xSD'!P$11,Tariff_Input!D32))</f>
        <v>-0.12327299999999999</v>
      </c>
      <c r="E32" s="8">
        <f>IF(Tariff_Input!E32&gt;'2xSD'!Q$5,'2xSD'!Q$5,IF(Tariff_Input!E32&lt;'2xSD'!Q$11,'2xSD'!Q$11,Tariff_Input!E32))</f>
        <v>-0.18984799999999999</v>
      </c>
      <c r="F32" s="8">
        <f>IF(Tariff_Input!F32&gt;'2xSD'!R$5,'2xSD'!R$5,IF(Tariff_Input!F32&lt;'2xSD'!R$11,'2xSD'!R$11,Tariff_Input!F32))</f>
        <v>-0.51471500000000003</v>
      </c>
      <c r="G32" s="8">
        <f>IF(Tariff_Input!G32&gt;'2xSD'!S$5,'2xSD'!S$5,IF(Tariff_Input!G32&lt;'2xSD'!S$11,'2xSD'!S$11,Tariff_Input!G32))</f>
        <v>-0.55133500000000002</v>
      </c>
      <c r="H32" s="8">
        <f>IF(Tariff_Input!H32&gt;'2xSD'!T$5,'2xSD'!T$5,IF(Tariff_Input!H32&lt;'2xSD'!T$11,'2xSD'!T$11,Tariff_Input!H32))</f>
        <v>-0.28825899999999999</v>
      </c>
      <c r="I32" s="8">
        <f>IF(Tariff_Input!I32&gt;'2xSD'!U$5,'2xSD'!U$5,IF(Tariff_Input!I32&lt;'2xSD'!U$11,'2xSD'!U$11,Tariff_Input!I32))</f>
        <v>-3.2890975960673705</v>
      </c>
      <c r="J32" s="8">
        <f>IF(Tariff_Input!J32&gt;'2xSD'!V$5,'2xSD'!V$5,IF(Tariff_Input!J32&lt;'2xSD'!V$11,'2xSD'!V$11,Tariff_Input!J32))</f>
        <v>-3.3548795479887179</v>
      </c>
      <c r="K32" s="8">
        <f>IF(Tariff_Input!K32&gt;'2xSD'!W$5,'2xSD'!W$5,IF(Tariff_Input!K32&lt;'2xSD'!W$11,'2xSD'!W$11,Tariff_Input!K32))</f>
        <v>-3.4219771389484928</v>
      </c>
      <c r="L32" s="8">
        <f>IF(Tariff_Input!L32&gt;'2xSD'!X$5,'2xSD'!X$5,IF(Tariff_Input!L32&lt;'2xSD'!X$11,'2xSD'!X$11,Tariff_Input!L32))</f>
        <v>-3.4904166817274627</v>
      </c>
    </row>
    <row r="33" spans="2:12" x14ac:dyDescent="0.25">
      <c r="B33" s="5">
        <v>26</v>
      </c>
      <c r="C33" s="6" t="s">
        <v>44</v>
      </c>
      <c r="D33" s="7">
        <f>IF(Tariff_Input!D33&gt;'2xSD'!P$5,'2xSD'!P$5,IF(Tariff_Input!D33&lt;'2xSD'!P$11,'2xSD'!P$11,Tariff_Input!D33))</f>
        <v>-2.8671139999999999</v>
      </c>
      <c r="E33" s="7">
        <f>IF(Tariff_Input!E33&gt;'2xSD'!Q$5,'2xSD'!Q$5,IF(Tariff_Input!E33&lt;'2xSD'!Q$11,'2xSD'!Q$11,Tariff_Input!E33))</f>
        <v>-3.0385520875977114</v>
      </c>
      <c r="F33" s="7">
        <f>IF(Tariff_Input!F33&gt;'2xSD'!R$5,'2xSD'!R$5,IF(Tariff_Input!F33&lt;'2xSD'!R$11,'2xSD'!R$11,Tariff_Input!F33))</f>
        <v>1.638879</v>
      </c>
      <c r="G33" s="7">
        <f>IF(Tariff_Input!G33&gt;'2xSD'!S$5,'2xSD'!S$5,IF(Tariff_Input!G33&lt;'2xSD'!S$11,'2xSD'!S$11,Tariff_Input!G33))</f>
        <v>3.1101009999999998</v>
      </c>
      <c r="H33" s="7">
        <f>IF(Tariff_Input!H33&gt;'2xSD'!T$5,'2xSD'!T$5,IF(Tariff_Input!H33&lt;'2xSD'!T$11,'2xSD'!T$11,Tariff_Input!H33))</f>
        <v>2.7098810000000002</v>
      </c>
      <c r="I33" s="7">
        <f>IF(Tariff_Input!I33&gt;'2xSD'!U$5,'2xSD'!U$5,IF(Tariff_Input!I33&lt;'2xSD'!U$11,'2xSD'!U$11,Tariff_Input!I33))</f>
        <v>4.4249770000000002</v>
      </c>
      <c r="J33" s="7">
        <f>IF(Tariff_Input!J33&gt;'2xSD'!V$5,'2xSD'!V$5,IF(Tariff_Input!J33&lt;'2xSD'!V$11,'2xSD'!V$11,Tariff_Input!J33))</f>
        <v>3.9931040000000002</v>
      </c>
      <c r="K33" s="7">
        <f>IF(Tariff_Input!K33&gt;'2xSD'!W$5,'2xSD'!W$5,IF(Tariff_Input!K33&lt;'2xSD'!W$11,'2xSD'!W$11,Tariff_Input!K33))</f>
        <v>3.29474</v>
      </c>
      <c r="L33" s="7">
        <f>IF(Tariff_Input!L33&gt;'2xSD'!X$5,'2xSD'!X$5,IF(Tariff_Input!L33&lt;'2xSD'!X$11,'2xSD'!X$11,Tariff_Input!L33))</f>
        <v>3.2451949999999998</v>
      </c>
    </row>
    <row r="34" spans="2:12" x14ac:dyDescent="0.25">
      <c r="B34" s="5">
        <v>27</v>
      </c>
      <c r="C34" s="6" t="s">
        <v>45</v>
      </c>
      <c r="D34" s="8">
        <f>IF(Tariff_Input!D34&gt;'2xSD'!P$5,'2xSD'!P$5,IF(Tariff_Input!D34&lt;'2xSD'!P$11,'2xSD'!P$11,Tariff_Input!D34))</f>
        <v>-1.6801459999999999</v>
      </c>
      <c r="E34" s="8">
        <f>IF(Tariff_Input!E34&gt;'2xSD'!Q$5,'2xSD'!Q$5,IF(Tariff_Input!E34&lt;'2xSD'!Q$11,'2xSD'!Q$11,Tariff_Input!E34))</f>
        <v>-1.4672829999999999</v>
      </c>
      <c r="F34" s="8">
        <f>IF(Tariff_Input!F34&gt;'2xSD'!R$5,'2xSD'!R$5,IF(Tariff_Input!F34&lt;'2xSD'!R$11,'2xSD'!R$11,Tariff_Input!F34))</f>
        <v>2.8416600000000001</v>
      </c>
      <c r="G34" s="8">
        <f>IF(Tariff_Input!G34&gt;'2xSD'!S$5,'2xSD'!S$5,IF(Tariff_Input!G34&lt;'2xSD'!S$11,'2xSD'!S$11,Tariff_Input!G34))</f>
        <v>3.4873590000000001</v>
      </c>
      <c r="H34" s="8">
        <f>IF(Tariff_Input!H34&gt;'2xSD'!T$5,'2xSD'!T$5,IF(Tariff_Input!H34&lt;'2xSD'!T$11,'2xSD'!T$11,Tariff_Input!H34))</f>
        <v>3.3754080000000002</v>
      </c>
      <c r="I34" s="8">
        <f>IF(Tariff_Input!I34&gt;'2xSD'!U$5,'2xSD'!U$5,IF(Tariff_Input!I34&lt;'2xSD'!U$11,'2xSD'!U$11,Tariff_Input!I34))</f>
        <v>4.3350210000000002</v>
      </c>
      <c r="J34" s="8">
        <f>IF(Tariff_Input!J34&gt;'2xSD'!V$5,'2xSD'!V$5,IF(Tariff_Input!J34&lt;'2xSD'!V$11,'2xSD'!V$11,Tariff_Input!J34))</f>
        <v>3.9459939999999998</v>
      </c>
      <c r="K34" s="8">
        <f>IF(Tariff_Input!K34&gt;'2xSD'!W$5,'2xSD'!W$5,IF(Tariff_Input!K34&lt;'2xSD'!W$11,'2xSD'!W$11,Tariff_Input!K34))</f>
        <v>0.77717999999999998</v>
      </c>
      <c r="L34" s="8">
        <f>IF(Tariff_Input!L34&gt;'2xSD'!X$5,'2xSD'!X$5,IF(Tariff_Input!L34&lt;'2xSD'!X$11,'2xSD'!X$11,Tariff_Input!L34))</f>
        <v>-0.48538700000000001</v>
      </c>
    </row>
    <row r="37" spans="2:12" x14ac:dyDescent="0.25">
      <c r="D37" s="20" t="s">
        <v>55</v>
      </c>
      <c r="E37" s="20"/>
      <c r="F37" s="20"/>
      <c r="G37" s="20"/>
      <c r="H37" s="20"/>
      <c r="I37" s="21" t="s">
        <v>56</v>
      </c>
      <c r="J37" s="21"/>
      <c r="K37" s="21"/>
      <c r="L37" s="21"/>
    </row>
    <row r="38" spans="2:12" x14ac:dyDescent="0.25">
      <c r="B38" s="22" t="s">
        <v>64</v>
      </c>
      <c r="C38" s="27"/>
      <c r="D38" s="22" t="s">
        <v>46</v>
      </c>
      <c r="E38" s="22" t="s">
        <v>46</v>
      </c>
      <c r="F38" s="22" t="s">
        <v>46</v>
      </c>
      <c r="G38" s="22" t="s">
        <v>46</v>
      </c>
      <c r="H38" s="22" t="s">
        <v>46</v>
      </c>
      <c r="I38" s="22" t="s">
        <v>46</v>
      </c>
      <c r="J38" s="22" t="s">
        <v>46</v>
      </c>
      <c r="K38" s="22" t="s">
        <v>46</v>
      </c>
      <c r="L38" s="22" t="s">
        <v>46</v>
      </c>
    </row>
    <row r="39" spans="2:12" x14ac:dyDescent="0.2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2" ht="30.75" thickBot="1" x14ac:dyDescent="0.3">
      <c r="B40" s="1" t="s">
        <v>12</v>
      </c>
      <c r="C40" s="1" t="s">
        <v>13</v>
      </c>
      <c r="D40" s="1" t="s">
        <v>14</v>
      </c>
      <c r="E40" s="1" t="s">
        <v>14</v>
      </c>
      <c r="F40" s="1" t="s">
        <v>14</v>
      </c>
      <c r="G40" s="1" t="s">
        <v>14</v>
      </c>
      <c r="H40" s="1" t="s">
        <v>14</v>
      </c>
      <c r="I40" s="1" t="s">
        <v>14</v>
      </c>
      <c r="J40" s="1" t="s">
        <v>14</v>
      </c>
      <c r="K40" s="1" t="s">
        <v>14</v>
      </c>
      <c r="L40" s="1" t="s">
        <v>14</v>
      </c>
    </row>
    <row r="41" spans="2:12" ht="15.75" thickTop="1" x14ac:dyDescent="0.25">
      <c r="B41" s="2">
        <v>1</v>
      </c>
      <c r="C41" s="3" t="s">
        <v>17</v>
      </c>
      <c r="D41" s="4">
        <f>IF(Tariff_Input!D40&gt;'2xSD'!P$6,'2xSD'!P$6,IF(Tariff_Input!D40&lt;'2xSD'!P$12,'2xSD'!P$12,Tariff_Input!D40))</f>
        <v>24.098106999999999</v>
      </c>
      <c r="E41" s="4">
        <f>IF(Tariff_Input!E40&gt;'2xSD'!Q$6,'2xSD'!Q$6,IF(Tariff_Input!E40&lt;'2xSD'!Q$12,'2xSD'!Q$12,Tariff_Input!E40))</f>
        <v>21.936661000000001</v>
      </c>
      <c r="F41" s="4">
        <f>IF(Tariff_Input!F40&gt;'2xSD'!R$6,'2xSD'!R$6,IF(Tariff_Input!F40&lt;'2xSD'!R$12,'2xSD'!R$12,Tariff_Input!F40))</f>
        <v>25.127763999999999</v>
      </c>
      <c r="G41" s="4">
        <f>IF(Tariff_Input!G40&gt;'2xSD'!S$6,'2xSD'!S$6,IF(Tariff_Input!G40&lt;'2xSD'!S$12,'2xSD'!S$12,Tariff_Input!G40))</f>
        <v>29.519303000000001</v>
      </c>
      <c r="H41" s="4">
        <f>IF(Tariff_Input!H40&gt;'2xSD'!T$6,'2xSD'!T$6,IF(Tariff_Input!H40&lt;'2xSD'!T$12,'2xSD'!T$12,Tariff_Input!H40))</f>
        <v>31.338625789668786</v>
      </c>
      <c r="I41" s="4">
        <f>IF(Tariff_Input!I40&gt;'2xSD'!U$6,'2xSD'!U$6,IF(Tariff_Input!I40&lt;'2xSD'!U$12,'2xSD'!U$12,Tariff_Input!I40))</f>
        <v>31.965398305462166</v>
      </c>
      <c r="J41" s="4">
        <f>IF(Tariff_Input!J40&gt;'2xSD'!V$6,'2xSD'!V$6,IF(Tariff_Input!J40&lt;'2xSD'!V$12,'2xSD'!V$12,Tariff_Input!J40))</f>
        <v>32.604706271571409</v>
      </c>
      <c r="K41" s="4">
        <f>IF(Tariff_Input!K40&gt;'2xSD'!W$6,'2xSD'!W$6,IF(Tariff_Input!K40&lt;'2xSD'!W$12,'2xSD'!W$12,Tariff_Input!K40))</f>
        <v>33.256800397002841</v>
      </c>
      <c r="L41" s="4">
        <f>IF(Tariff_Input!L40&gt;'2xSD'!X$6,'2xSD'!X$6,IF(Tariff_Input!L40&lt;'2xSD'!X$12,'2xSD'!X$12,Tariff_Input!L40))</f>
        <v>33.921936404942898</v>
      </c>
    </row>
    <row r="42" spans="2:12" x14ac:dyDescent="0.25">
      <c r="B42" s="5">
        <v>2</v>
      </c>
      <c r="C42" s="6" t="s">
        <v>18</v>
      </c>
      <c r="D42" s="7">
        <f>IF(Tariff_Input!D41&gt;'2xSD'!P$6,'2xSD'!P$6,IF(Tariff_Input!D41&lt;'2xSD'!P$12,'2xSD'!P$12,Tariff_Input!D41))</f>
        <v>13.959538</v>
      </c>
      <c r="E42" s="7">
        <f>IF(Tariff_Input!E41&gt;'2xSD'!Q$6,'2xSD'!Q$6,IF(Tariff_Input!E41&lt;'2xSD'!Q$12,'2xSD'!Q$12,Tariff_Input!E41))</f>
        <v>13.138436</v>
      </c>
      <c r="F42" s="7">
        <f>IF(Tariff_Input!F41&gt;'2xSD'!R$6,'2xSD'!R$6,IF(Tariff_Input!F41&lt;'2xSD'!R$12,'2xSD'!R$12,Tariff_Input!F41))</f>
        <v>13.939197999999999</v>
      </c>
      <c r="G42" s="7">
        <f>IF(Tariff_Input!G41&gt;'2xSD'!S$6,'2xSD'!S$6,IF(Tariff_Input!G41&lt;'2xSD'!S$12,'2xSD'!S$12,Tariff_Input!G41))</f>
        <v>7.2951280000000001</v>
      </c>
      <c r="H42" s="7">
        <f>IF(Tariff_Input!H41&gt;'2xSD'!T$6,'2xSD'!T$6,IF(Tariff_Input!H41&lt;'2xSD'!T$12,'2xSD'!T$12,Tariff_Input!H41))</f>
        <v>18.335944999999999</v>
      </c>
      <c r="I42" s="7">
        <f>IF(Tariff_Input!I41&gt;'2xSD'!U$6,'2xSD'!U$6,IF(Tariff_Input!I41&lt;'2xSD'!U$12,'2xSD'!U$12,Tariff_Input!I41))</f>
        <v>31.965398305462166</v>
      </c>
      <c r="J42" s="7">
        <f>IF(Tariff_Input!J41&gt;'2xSD'!V$6,'2xSD'!V$6,IF(Tariff_Input!J41&lt;'2xSD'!V$12,'2xSD'!V$12,Tariff_Input!J41))</f>
        <v>32.604706271571409</v>
      </c>
      <c r="K42" s="7">
        <f>IF(Tariff_Input!K41&gt;'2xSD'!W$6,'2xSD'!W$6,IF(Tariff_Input!K41&lt;'2xSD'!W$12,'2xSD'!W$12,Tariff_Input!K41))</f>
        <v>33.256800397002841</v>
      </c>
      <c r="L42" s="7">
        <f>IF(Tariff_Input!L41&gt;'2xSD'!X$6,'2xSD'!X$6,IF(Tariff_Input!L41&lt;'2xSD'!X$12,'2xSD'!X$12,Tariff_Input!L41))</f>
        <v>33.921936404942898</v>
      </c>
    </row>
    <row r="43" spans="2:12" x14ac:dyDescent="0.25">
      <c r="B43" s="5">
        <v>3</v>
      </c>
      <c r="C43" s="6" t="s">
        <v>19</v>
      </c>
      <c r="D43" s="8">
        <f>IF(Tariff_Input!D42&gt;'2xSD'!P$6,'2xSD'!P$6,IF(Tariff_Input!D42&lt;'2xSD'!P$12,'2xSD'!P$12,Tariff_Input!D42))</f>
        <v>21.893176</v>
      </c>
      <c r="E43" s="8">
        <f>IF(Tariff_Input!E42&gt;'2xSD'!Q$6,'2xSD'!Q$6,IF(Tariff_Input!E42&lt;'2xSD'!Q$12,'2xSD'!Q$12,Tariff_Input!E42))</f>
        <v>20.711341999999998</v>
      </c>
      <c r="F43" s="8">
        <f>IF(Tariff_Input!F42&gt;'2xSD'!R$6,'2xSD'!R$6,IF(Tariff_Input!F42&lt;'2xSD'!R$12,'2xSD'!R$12,Tariff_Input!F42))</f>
        <v>22.291737000000001</v>
      </c>
      <c r="G43" s="8">
        <f>IF(Tariff_Input!G42&gt;'2xSD'!S$6,'2xSD'!S$6,IF(Tariff_Input!G42&lt;'2xSD'!S$12,'2xSD'!S$12,Tariff_Input!G42))</f>
        <v>22.038062</v>
      </c>
      <c r="H43" s="8">
        <f>IF(Tariff_Input!H42&gt;'2xSD'!T$6,'2xSD'!T$6,IF(Tariff_Input!H42&lt;'2xSD'!T$12,'2xSD'!T$12,Tariff_Input!H42))</f>
        <v>31.338625789668786</v>
      </c>
      <c r="I43" s="8">
        <f>IF(Tariff_Input!I42&gt;'2xSD'!U$6,'2xSD'!U$6,IF(Tariff_Input!I42&lt;'2xSD'!U$12,'2xSD'!U$12,Tariff_Input!I42))</f>
        <v>31.965398305462166</v>
      </c>
      <c r="J43" s="8">
        <f>IF(Tariff_Input!J42&gt;'2xSD'!V$6,'2xSD'!V$6,IF(Tariff_Input!J42&lt;'2xSD'!V$12,'2xSD'!V$12,Tariff_Input!J42))</f>
        <v>32.604706271571409</v>
      </c>
      <c r="K43" s="8">
        <f>IF(Tariff_Input!K42&gt;'2xSD'!W$6,'2xSD'!W$6,IF(Tariff_Input!K42&lt;'2xSD'!W$12,'2xSD'!W$12,Tariff_Input!K42))</f>
        <v>33.256800397002841</v>
      </c>
      <c r="L43" s="8">
        <f>IF(Tariff_Input!L42&gt;'2xSD'!X$6,'2xSD'!X$6,IF(Tariff_Input!L42&lt;'2xSD'!X$12,'2xSD'!X$12,Tariff_Input!L42))</f>
        <v>33.921936404942898</v>
      </c>
    </row>
    <row r="44" spans="2:12" x14ac:dyDescent="0.25">
      <c r="B44" s="5">
        <v>4</v>
      </c>
      <c r="C44" s="6" t="s">
        <v>22</v>
      </c>
      <c r="D44" s="7">
        <f>IF(Tariff_Input!D43&gt;'2xSD'!P$6,'2xSD'!P$6,IF(Tariff_Input!D43&lt;'2xSD'!P$12,'2xSD'!P$12,Tariff_Input!D43))</f>
        <v>21.893176</v>
      </c>
      <c r="E44" s="7">
        <f>IF(Tariff_Input!E43&gt;'2xSD'!Q$6,'2xSD'!Q$6,IF(Tariff_Input!E43&lt;'2xSD'!Q$12,'2xSD'!Q$12,Tariff_Input!E43))</f>
        <v>20.711341999999998</v>
      </c>
      <c r="F44" s="7">
        <f>IF(Tariff_Input!F43&gt;'2xSD'!R$6,'2xSD'!R$6,IF(Tariff_Input!F43&lt;'2xSD'!R$12,'2xSD'!R$12,Tariff_Input!F43))</f>
        <v>22.291737000000001</v>
      </c>
      <c r="G44" s="7">
        <f>IF(Tariff_Input!G43&gt;'2xSD'!S$6,'2xSD'!S$6,IF(Tariff_Input!G43&lt;'2xSD'!S$12,'2xSD'!S$12,Tariff_Input!G43))</f>
        <v>22.038062</v>
      </c>
      <c r="H44" s="7">
        <f>IF(Tariff_Input!H43&gt;'2xSD'!T$6,'2xSD'!T$6,IF(Tariff_Input!H43&lt;'2xSD'!T$12,'2xSD'!T$12,Tariff_Input!H43))</f>
        <v>31.338625789668786</v>
      </c>
      <c r="I44" s="7">
        <f>IF(Tariff_Input!I43&gt;'2xSD'!U$6,'2xSD'!U$6,IF(Tariff_Input!I43&lt;'2xSD'!U$12,'2xSD'!U$12,Tariff_Input!I43))</f>
        <v>31.965398305462166</v>
      </c>
      <c r="J44" s="7">
        <f>IF(Tariff_Input!J43&gt;'2xSD'!V$6,'2xSD'!V$6,IF(Tariff_Input!J43&lt;'2xSD'!V$12,'2xSD'!V$12,Tariff_Input!J43))</f>
        <v>32.604706271571409</v>
      </c>
      <c r="K44" s="7">
        <f>IF(Tariff_Input!K43&gt;'2xSD'!W$6,'2xSD'!W$6,IF(Tariff_Input!K43&lt;'2xSD'!W$12,'2xSD'!W$12,Tariff_Input!K43))</f>
        <v>33.256800397002841</v>
      </c>
      <c r="L44" s="7">
        <f>IF(Tariff_Input!L43&gt;'2xSD'!X$6,'2xSD'!X$6,IF(Tariff_Input!L43&lt;'2xSD'!X$12,'2xSD'!X$12,Tariff_Input!L43))</f>
        <v>33.921936404942898</v>
      </c>
    </row>
    <row r="45" spans="2:12" x14ac:dyDescent="0.25">
      <c r="B45" s="5">
        <v>5</v>
      </c>
      <c r="C45" s="6" t="s">
        <v>23</v>
      </c>
      <c r="D45" s="8">
        <f>IF(Tariff_Input!D44&gt;'2xSD'!P$6,'2xSD'!P$6,IF(Tariff_Input!D44&lt;'2xSD'!P$12,'2xSD'!P$12,Tariff_Input!D44))</f>
        <v>17.024494000000001</v>
      </c>
      <c r="E45" s="8">
        <f>IF(Tariff_Input!E44&gt;'2xSD'!Q$6,'2xSD'!Q$6,IF(Tariff_Input!E44&lt;'2xSD'!Q$12,'2xSD'!Q$12,Tariff_Input!E44))</f>
        <v>16.658467000000002</v>
      </c>
      <c r="F45" s="8">
        <f>IF(Tariff_Input!F44&gt;'2xSD'!R$6,'2xSD'!R$6,IF(Tariff_Input!F44&lt;'2xSD'!R$12,'2xSD'!R$12,Tariff_Input!F44))</f>
        <v>18.884544000000002</v>
      </c>
      <c r="G45" s="8">
        <f>IF(Tariff_Input!G44&gt;'2xSD'!S$6,'2xSD'!S$6,IF(Tariff_Input!G44&lt;'2xSD'!S$12,'2xSD'!S$12,Tariff_Input!G44))</f>
        <v>18.754106</v>
      </c>
      <c r="H45" s="8">
        <f>IF(Tariff_Input!H44&gt;'2xSD'!T$6,'2xSD'!T$6,IF(Tariff_Input!H44&lt;'2xSD'!T$12,'2xSD'!T$12,Tariff_Input!H44))</f>
        <v>27.316862</v>
      </c>
      <c r="I45" s="8">
        <f>IF(Tariff_Input!I44&gt;'2xSD'!U$6,'2xSD'!U$6,IF(Tariff_Input!I44&lt;'2xSD'!U$12,'2xSD'!U$12,Tariff_Input!I44))</f>
        <v>31.965398305462166</v>
      </c>
      <c r="J45" s="8">
        <f>IF(Tariff_Input!J44&gt;'2xSD'!V$6,'2xSD'!V$6,IF(Tariff_Input!J44&lt;'2xSD'!V$12,'2xSD'!V$12,Tariff_Input!J44))</f>
        <v>32.604706271571409</v>
      </c>
      <c r="K45" s="8">
        <f>IF(Tariff_Input!K44&gt;'2xSD'!W$6,'2xSD'!W$6,IF(Tariff_Input!K44&lt;'2xSD'!W$12,'2xSD'!W$12,Tariff_Input!K44))</f>
        <v>33.256800397002841</v>
      </c>
      <c r="L45" s="8">
        <f>IF(Tariff_Input!L44&gt;'2xSD'!X$6,'2xSD'!X$6,IF(Tariff_Input!L44&lt;'2xSD'!X$12,'2xSD'!X$12,Tariff_Input!L44))</f>
        <v>33.921936404942898</v>
      </c>
    </row>
    <row r="46" spans="2:12" x14ac:dyDescent="0.25">
      <c r="B46" s="5">
        <v>6</v>
      </c>
      <c r="C46" s="6" t="s">
        <v>24</v>
      </c>
      <c r="D46" s="7">
        <f>IF(Tariff_Input!D45&gt;'2xSD'!P$6,'2xSD'!P$6,IF(Tariff_Input!D45&lt;'2xSD'!P$12,'2xSD'!P$12,Tariff_Input!D45))</f>
        <v>17.447343</v>
      </c>
      <c r="E46" s="7">
        <f>IF(Tariff_Input!E45&gt;'2xSD'!Q$6,'2xSD'!Q$6,IF(Tariff_Input!E45&lt;'2xSD'!Q$12,'2xSD'!Q$12,Tariff_Input!E45))</f>
        <v>16.477468999999999</v>
      </c>
      <c r="F46" s="7">
        <f>IF(Tariff_Input!F45&gt;'2xSD'!R$6,'2xSD'!R$6,IF(Tariff_Input!F45&lt;'2xSD'!R$12,'2xSD'!R$12,Tariff_Input!F45))</f>
        <v>18.824068</v>
      </c>
      <c r="G46" s="7">
        <f>IF(Tariff_Input!G45&gt;'2xSD'!S$6,'2xSD'!S$6,IF(Tariff_Input!G45&lt;'2xSD'!S$12,'2xSD'!S$12,Tariff_Input!G45))</f>
        <v>18.677167000000001</v>
      </c>
      <c r="H46" s="7">
        <f>IF(Tariff_Input!H45&gt;'2xSD'!T$6,'2xSD'!T$6,IF(Tariff_Input!H45&lt;'2xSD'!T$12,'2xSD'!T$12,Tariff_Input!H45))</f>
        <v>26.540472999999999</v>
      </c>
      <c r="I46" s="7">
        <f>IF(Tariff_Input!I45&gt;'2xSD'!U$6,'2xSD'!U$6,IF(Tariff_Input!I45&lt;'2xSD'!U$12,'2xSD'!U$12,Tariff_Input!I45))</f>
        <v>31.965398305462166</v>
      </c>
      <c r="J46" s="7">
        <f>IF(Tariff_Input!J45&gt;'2xSD'!V$6,'2xSD'!V$6,IF(Tariff_Input!J45&lt;'2xSD'!V$12,'2xSD'!V$12,Tariff_Input!J45))</f>
        <v>32.604706271571409</v>
      </c>
      <c r="K46" s="7">
        <f>IF(Tariff_Input!K45&gt;'2xSD'!W$6,'2xSD'!W$6,IF(Tariff_Input!K45&lt;'2xSD'!W$12,'2xSD'!W$12,Tariff_Input!K45))</f>
        <v>33.256800397002841</v>
      </c>
      <c r="L46" s="7">
        <f>IF(Tariff_Input!L45&gt;'2xSD'!X$6,'2xSD'!X$6,IF(Tariff_Input!L45&lt;'2xSD'!X$12,'2xSD'!X$12,Tariff_Input!L45))</f>
        <v>33.921936404942898</v>
      </c>
    </row>
    <row r="47" spans="2:12" x14ac:dyDescent="0.25">
      <c r="B47" s="5">
        <v>7</v>
      </c>
      <c r="C47" s="6" t="s">
        <v>25</v>
      </c>
      <c r="D47" s="8">
        <f>IF(Tariff_Input!D46&gt;'2xSD'!P$6,'2xSD'!P$6,IF(Tariff_Input!D46&lt;'2xSD'!P$12,'2xSD'!P$12,Tariff_Input!D46))</f>
        <v>15.160989000000001</v>
      </c>
      <c r="E47" s="8">
        <f>IF(Tariff_Input!E46&gt;'2xSD'!Q$6,'2xSD'!Q$6,IF(Tariff_Input!E46&lt;'2xSD'!Q$12,'2xSD'!Q$12,Tariff_Input!E46))</f>
        <v>14.58014</v>
      </c>
      <c r="F47" s="8">
        <f>IF(Tariff_Input!F46&gt;'2xSD'!R$6,'2xSD'!R$6,IF(Tariff_Input!F46&lt;'2xSD'!R$12,'2xSD'!R$12,Tariff_Input!F46))</f>
        <v>17.085080999999999</v>
      </c>
      <c r="G47" s="8">
        <f>IF(Tariff_Input!G46&gt;'2xSD'!S$6,'2xSD'!S$6,IF(Tariff_Input!G46&lt;'2xSD'!S$12,'2xSD'!S$12,Tariff_Input!G46))</f>
        <v>17.045051999999998</v>
      </c>
      <c r="H47" s="8">
        <f>IF(Tariff_Input!H46&gt;'2xSD'!T$6,'2xSD'!T$6,IF(Tariff_Input!H46&lt;'2xSD'!T$12,'2xSD'!T$12,Tariff_Input!H46))</f>
        <v>24.123403</v>
      </c>
      <c r="I47" s="8">
        <f>IF(Tariff_Input!I46&gt;'2xSD'!U$6,'2xSD'!U$6,IF(Tariff_Input!I46&lt;'2xSD'!U$12,'2xSD'!U$12,Tariff_Input!I46))</f>
        <v>31.965398305462166</v>
      </c>
      <c r="J47" s="8">
        <f>IF(Tariff_Input!J46&gt;'2xSD'!V$6,'2xSD'!V$6,IF(Tariff_Input!J46&lt;'2xSD'!V$12,'2xSD'!V$12,Tariff_Input!J46))</f>
        <v>32.604706271571409</v>
      </c>
      <c r="K47" s="8">
        <f>IF(Tariff_Input!K46&gt;'2xSD'!W$6,'2xSD'!W$6,IF(Tariff_Input!K46&lt;'2xSD'!W$12,'2xSD'!W$12,Tariff_Input!K46))</f>
        <v>33.256800397002841</v>
      </c>
      <c r="L47" s="8">
        <f>IF(Tariff_Input!L46&gt;'2xSD'!X$6,'2xSD'!X$6,IF(Tariff_Input!L46&lt;'2xSD'!X$12,'2xSD'!X$12,Tariff_Input!L46))</f>
        <v>33.921936404942898</v>
      </c>
    </row>
    <row r="48" spans="2:12" x14ac:dyDescent="0.25">
      <c r="B48" s="5">
        <v>8</v>
      </c>
      <c r="C48" s="6" t="s">
        <v>26</v>
      </c>
      <c r="D48" s="7">
        <f>IF(Tariff_Input!D47&gt;'2xSD'!P$6,'2xSD'!P$6,IF(Tariff_Input!D47&lt;'2xSD'!P$12,'2xSD'!P$12,Tariff_Input!D47))</f>
        <v>15.160989000000001</v>
      </c>
      <c r="E48" s="7">
        <f>IF(Tariff_Input!E47&gt;'2xSD'!Q$6,'2xSD'!Q$6,IF(Tariff_Input!E47&lt;'2xSD'!Q$12,'2xSD'!Q$12,Tariff_Input!E47))</f>
        <v>14.58014</v>
      </c>
      <c r="F48" s="7">
        <f>IF(Tariff_Input!F47&gt;'2xSD'!R$6,'2xSD'!R$6,IF(Tariff_Input!F47&lt;'2xSD'!R$12,'2xSD'!R$12,Tariff_Input!F47))</f>
        <v>17.085080999999999</v>
      </c>
      <c r="G48" s="7">
        <f>IF(Tariff_Input!G47&gt;'2xSD'!S$6,'2xSD'!S$6,IF(Tariff_Input!G47&lt;'2xSD'!S$12,'2xSD'!S$12,Tariff_Input!G47))</f>
        <v>17.045051999999998</v>
      </c>
      <c r="H48" s="7">
        <f>IF(Tariff_Input!H47&gt;'2xSD'!T$6,'2xSD'!T$6,IF(Tariff_Input!H47&lt;'2xSD'!T$12,'2xSD'!T$12,Tariff_Input!H47))</f>
        <v>24.123403</v>
      </c>
      <c r="I48" s="7">
        <f>IF(Tariff_Input!I47&gt;'2xSD'!U$6,'2xSD'!U$6,IF(Tariff_Input!I47&lt;'2xSD'!U$12,'2xSD'!U$12,Tariff_Input!I47))</f>
        <v>31.965398305462166</v>
      </c>
      <c r="J48" s="7">
        <f>IF(Tariff_Input!J47&gt;'2xSD'!V$6,'2xSD'!V$6,IF(Tariff_Input!J47&lt;'2xSD'!V$12,'2xSD'!V$12,Tariff_Input!J47))</f>
        <v>32.604706271571409</v>
      </c>
      <c r="K48" s="7">
        <f>IF(Tariff_Input!K47&gt;'2xSD'!W$6,'2xSD'!W$6,IF(Tariff_Input!K47&lt;'2xSD'!W$12,'2xSD'!W$12,Tariff_Input!K47))</f>
        <v>33.256800397002841</v>
      </c>
      <c r="L48" s="7">
        <f>IF(Tariff_Input!L47&gt;'2xSD'!X$6,'2xSD'!X$6,IF(Tariff_Input!L47&lt;'2xSD'!X$12,'2xSD'!X$12,Tariff_Input!L47))</f>
        <v>33.921936404942898</v>
      </c>
    </row>
    <row r="49" spans="2:12" x14ac:dyDescent="0.25">
      <c r="B49" s="5">
        <v>9</v>
      </c>
      <c r="C49" s="6" t="s">
        <v>27</v>
      </c>
      <c r="D49" s="8">
        <f>IF(Tariff_Input!D48&gt;'2xSD'!P$6,'2xSD'!P$6,IF(Tariff_Input!D48&lt;'2xSD'!P$12,'2xSD'!P$12,Tariff_Input!D48))</f>
        <v>14.839326</v>
      </c>
      <c r="E49" s="8">
        <f>IF(Tariff_Input!E48&gt;'2xSD'!Q$6,'2xSD'!Q$6,IF(Tariff_Input!E48&lt;'2xSD'!Q$12,'2xSD'!Q$12,Tariff_Input!E48))</f>
        <v>14.584082</v>
      </c>
      <c r="F49" s="8">
        <f>IF(Tariff_Input!F48&gt;'2xSD'!R$6,'2xSD'!R$6,IF(Tariff_Input!F48&lt;'2xSD'!R$12,'2xSD'!R$12,Tariff_Input!F48))</f>
        <v>16.884585999999999</v>
      </c>
      <c r="G49" s="8">
        <f>IF(Tariff_Input!G48&gt;'2xSD'!S$6,'2xSD'!S$6,IF(Tariff_Input!G48&lt;'2xSD'!S$12,'2xSD'!S$12,Tariff_Input!G48))</f>
        <v>16.037251999999999</v>
      </c>
      <c r="H49" s="8">
        <f>IF(Tariff_Input!H48&gt;'2xSD'!T$6,'2xSD'!T$6,IF(Tariff_Input!H48&lt;'2xSD'!T$12,'2xSD'!T$12,Tariff_Input!H48))</f>
        <v>23.516178</v>
      </c>
      <c r="I49" s="8">
        <f>IF(Tariff_Input!I48&gt;'2xSD'!U$6,'2xSD'!U$6,IF(Tariff_Input!I48&lt;'2xSD'!U$12,'2xSD'!U$12,Tariff_Input!I48))</f>
        <v>31.965398305462166</v>
      </c>
      <c r="J49" s="8">
        <f>IF(Tariff_Input!J48&gt;'2xSD'!V$6,'2xSD'!V$6,IF(Tariff_Input!J48&lt;'2xSD'!V$12,'2xSD'!V$12,Tariff_Input!J48))</f>
        <v>32.604706271571409</v>
      </c>
      <c r="K49" s="8">
        <f>IF(Tariff_Input!K48&gt;'2xSD'!W$6,'2xSD'!W$6,IF(Tariff_Input!K48&lt;'2xSD'!W$12,'2xSD'!W$12,Tariff_Input!K48))</f>
        <v>33.256800397002841</v>
      </c>
      <c r="L49" s="8">
        <f>IF(Tariff_Input!L48&gt;'2xSD'!X$6,'2xSD'!X$6,IF(Tariff_Input!L48&lt;'2xSD'!X$12,'2xSD'!X$12,Tariff_Input!L48))</f>
        <v>33.921936404942898</v>
      </c>
    </row>
    <row r="50" spans="2:12" x14ac:dyDescent="0.25">
      <c r="B50" s="5">
        <v>10</v>
      </c>
      <c r="C50" s="6" t="s">
        <v>28</v>
      </c>
      <c r="D50" s="7">
        <f>IF(Tariff_Input!D49&gt;'2xSD'!P$6,'2xSD'!P$6,IF(Tariff_Input!D49&lt;'2xSD'!P$12,'2xSD'!P$12,Tariff_Input!D49))</f>
        <v>14.182942000000001</v>
      </c>
      <c r="E50" s="7">
        <f>IF(Tariff_Input!E49&gt;'2xSD'!Q$6,'2xSD'!Q$6,IF(Tariff_Input!E49&lt;'2xSD'!Q$12,'2xSD'!Q$12,Tariff_Input!E49))</f>
        <v>14.032245</v>
      </c>
      <c r="F50" s="7">
        <f>IF(Tariff_Input!F49&gt;'2xSD'!R$6,'2xSD'!R$6,IF(Tariff_Input!F49&lt;'2xSD'!R$12,'2xSD'!R$12,Tariff_Input!F49))</f>
        <v>16.605905</v>
      </c>
      <c r="G50" s="7">
        <f>IF(Tariff_Input!G49&gt;'2xSD'!S$6,'2xSD'!S$6,IF(Tariff_Input!G49&lt;'2xSD'!S$12,'2xSD'!S$12,Tariff_Input!G49))</f>
        <v>16.685399</v>
      </c>
      <c r="H50" s="7">
        <f>IF(Tariff_Input!H49&gt;'2xSD'!T$6,'2xSD'!T$6,IF(Tariff_Input!H49&lt;'2xSD'!T$12,'2xSD'!T$12,Tariff_Input!H49))</f>
        <v>22.281068999999999</v>
      </c>
      <c r="I50" s="7">
        <f>IF(Tariff_Input!I49&gt;'2xSD'!U$6,'2xSD'!U$6,IF(Tariff_Input!I49&lt;'2xSD'!U$12,'2xSD'!U$12,Tariff_Input!I49))</f>
        <v>31.965398305462166</v>
      </c>
      <c r="J50" s="7">
        <f>IF(Tariff_Input!J49&gt;'2xSD'!V$6,'2xSD'!V$6,IF(Tariff_Input!J49&lt;'2xSD'!V$12,'2xSD'!V$12,Tariff_Input!J49))</f>
        <v>32.604706271571409</v>
      </c>
      <c r="K50" s="7">
        <f>IF(Tariff_Input!K49&gt;'2xSD'!W$6,'2xSD'!W$6,IF(Tariff_Input!K49&lt;'2xSD'!W$12,'2xSD'!W$12,Tariff_Input!K49))</f>
        <v>33.256800397002841</v>
      </c>
      <c r="L50" s="7">
        <f>IF(Tariff_Input!L49&gt;'2xSD'!X$6,'2xSD'!X$6,IF(Tariff_Input!L49&lt;'2xSD'!X$12,'2xSD'!X$12,Tariff_Input!L49))</f>
        <v>33.921936404942898</v>
      </c>
    </row>
    <row r="51" spans="2:12" x14ac:dyDescent="0.25">
      <c r="B51" s="5">
        <v>11</v>
      </c>
      <c r="C51" s="6" t="s">
        <v>29</v>
      </c>
      <c r="D51" s="8">
        <f>IF(Tariff_Input!D50&gt;'2xSD'!P$6,'2xSD'!P$6,IF(Tariff_Input!D50&lt;'2xSD'!P$12,'2xSD'!P$12,Tariff_Input!D50))</f>
        <v>14.182942000000001</v>
      </c>
      <c r="E51" s="8">
        <f>IF(Tariff_Input!E50&gt;'2xSD'!Q$6,'2xSD'!Q$6,IF(Tariff_Input!E50&lt;'2xSD'!Q$12,'2xSD'!Q$12,Tariff_Input!E50))</f>
        <v>14.032245</v>
      </c>
      <c r="F51" s="8">
        <f>IF(Tariff_Input!F50&gt;'2xSD'!R$6,'2xSD'!R$6,IF(Tariff_Input!F50&lt;'2xSD'!R$12,'2xSD'!R$12,Tariff_Input!F50))</f>
        <v>16.605905</v>
      </c>
      <c r="G51" s="8">
        <f>IF(Tariff_Input!G50&gt;'2xSD'!S$6,'2xSD'!S$6,IF(Tariff_Input!G50&lt;'2xSD'!S$12,'2xSD'!S$12,Tariff_Input!G50))</f>
        <v>16.685399</v>
      </c>
      <c r="H51" s="8">
        <f>IF(Tariff_Input!H50&gt;'2xSD'!T$6,'2xSD'!T$6,IF(Tariff_Input!H50&lt;'2xSD'!T$12,'2xSD'!T$12,Tariff_Input!H50))</f>
        <v>22.281068999999999</v>
      </c>
      <c r="I51" s="8">
        <f>IF(Tariff_Input!I50&gt;'2xSD'!U$6,'2xSD'!U$6,IF(Tariff_Input!I50&lt;'2xSD'!U$12,'2xSD'!U$12,Tariff_Input!I50))</f>
        <v>31.965398305462166</v>
      </c>
      <c r="J51" s="8">
        <f>IF(Tariff_Input!J50&gt;'2xSD'!V$6,'2xSD'!V$6,IF(Tariff_Input!J50&lt;'2xSD'!V$12,'2xSD'!V$12,Tariff_Input!J50))</f>
        <v>32.604706271571409</v>
      </c>
      <c r="K51" s="8">
        <f>IF(Tariff_Input!K50&gt;'2xSD'!W$6,'2xSD'!W$6,IF(Tariff_Input!K50&lt;'2xSD'!W$12,'2xSD'!W$12,Tariff_Input!K50))</f>
        <v>33.256800397002841</v>
      </c>
      <c r="L51" s="8">
        <f>IF(Tariff_Input!L50&gt;'2xSD'!X$6,'2xSD'!X$6,IF(Tariff_Input!L50&lt;'2xSD'!X$12,'2xSD'!X$12,Tariff_Input!L50))</f>
        <v>33.921936404942898</v>
      </c>
    </row>
    <row r="52" spans="2:12" x14ac:dyDescent="0.25">
      <c r="B52" s="5">
        <v>12</v>
      </c>
      <c r="C52" s="6" t="s">
        <v>30</v>
      </c>
      <c r="D52" s="7">
        <f>IF(Tariff_Input!D51&gt;'2xSD'!P$6,'2xSD'!P$6,IF(Tariff_Input!D51&lt;'2xSD'!P$12,'2xSD'!P$12,Tariff_Input!D51))</f>
        <v>9.4649079999999994</v>
      </c>
      <c r="E52" s="7">
        <f>IF(Tariff_Input!E51&gt;'2xSD'!Q$6,'2xSD'!Q$6,IF(Tariff_Input!E51&lt;'2xSD'!Q$12,'2xSD'!Q$12,Tariff_Input!E51))</f>
        <v>10.028135000000001</v>
      </c>
      <c r="F52" s="7">
        <f>IF(Tariff_Input!F51&gt;'2xSD'!R$6,'2xSD'!R$6,IF(Tariff_Input!F51&lt;'2xSD'!R$12,'2xSD'!R$12,Tariff_Input!F51))</f>
        <v>11.847329</v>
      </c>
      <c r="G52" s="7">
        <f>IF(Tariff_Input!G51&gt;'2xSD'!S$6,'2xSD'!S$6,IF(Tariff_Input!G51&lt;'2xSD'!S$12,'2xSD'!S$12,Tariff_Input!G51))</f>
        <v>12.252741</v>
      </c>
      <c r="H52" s="7">
        <f>IF(Tariff_Input!H51&gt;'2xSD'!T$6,'2xSD'!T$6,IF(Tariff_Input!H51&lt;'2xSD'!T$12,'2xSD'!T$12,Tariff_Input!H51))</f>
        <v>15.858383999999999</v>
      </c>
      <c r="I52" s="7">
        <f>IF(Tariff_Input!I51&gt;'2xSD'!U$6,'2xSD'!U$6,IF(Tariff_Input!I51&lt;'2xSD'!U$12,'2xSD'!U$12,Tariff_Input!I51))</f>
        <v>25.797864000000001</v>
      </c>
      <c r="J52" s="7">
        <f>IF(Tariff_Input!J51&gt;'2xSD'!V$6,'2xSD'!V$6,IF(Tariff_Input!J51&lt;'2xSD'!V$12,'2xSD'!V$12,Tariff_Input!J51))</f>
        <v>24.510349999999999</v>
      </c>
      <c r="K52" s="7">
        <f>IF(Tariff_Input!K51&gt;'2xSD'!W$6,'2xSD'!W$6,IF(Tariff_Input!K51&lt;'2xSD'!W$12,'2xSD'!W$12,Tariff_Input!K51))</f>
        <v>26.671944</v>
      </c>
      <c r="L52" s="7">
        <f>IF(Tariff_Input!L51&gt;'2xSD'!X$6,'2xSD'!X$6,IF(Tariff_Input!L51&lt;'2xSD'!X$12,'2xSD'!X$12,Tariff_Input!L51))</f>
        <v>24.207516999999999</v>
      </c>
    </row>
    <row r="53" spans="2:12" x14ac:dyDescent="0.25">
      <c r="B53" s="5">
        <v>13</v>
      </c>
      <c r="C53" s="6" t="s">
        <v>31</v>
      </c>
      <c r="D53" s="8">
        <f>IF(Tariff_Input!D52&gt;'2xSD'!P$6,'2xSD'!P$6,IF(Tariff_Input!D52&lt;'2xSD'!P$12,'2xSD'!P$12,Tariff_Input!D52))</f>
        <v>7.0080249999999999</v>
      </c>
      <c r="E53" s="8">
        <f>IF(Tariff_Input!E52&gt;'2xSD'!Q$6,'2xSD'!Q$6,IF(Tariff_Input!E52&lt;'2xSD'!Q$12,'2xSD'!Q$12,Tariff_Input!E52))</f>
        <v>7.1465170000000002</v>
      </c>
      <c r="F53" s="8">
        <f>IF(Tariff_Input!F52&gt;'2xSD'!R$6,'2xSD'!R$6,IF(Tariff_Input!F52&lt;'2xSD'!R$12,'2xSD'!R$12,Tariff_Input!F52))</f>
        <v>7.9074960000000001</v>
      </c>
      <c r="G53" s="8">
        <f>IF(Tariff_Input!G52&gt;'2xSD'!S$6,'2xSD'!S$6,IF(Tariff_Input!G52&lt;'2xSD'!S$12,'2xSD'!S$12,Tariff_Input!G52))</f>
        <v>8.4149460000000005</v>
      </c>
      <c r="H53" s="8">
        <f>IF(Tariff_Input!H52&gt;'2xSD'!T$6,'2xSD'!T$6,IF(Tariff_Input!H52&lt;'2xSD'!T$12,'2xSD'!T$12,Tariff_Input!H52))</f>
        <v>7.8609600000000004</v>
      </c>
      <c r="I53" s="8">
        <f>IF(Tariff_Input!I52&gt;'2xSD'!U$6,'2xSD'!U$6,IF(Tariff_Input!I52&lt;'2xSD'!U$12,'2xSD'!U$12,Tariff_Input!I52))</f>
        <v>15.621567000000001</v>
      </c>
      <c r="J53" s="8">
        <f>IF(Tariff_Input!J52&gt;'2xSD'!V$6,'2xSD'!V$6,IF(Tariff_Input!J52&lt;'2xSD'!V$12,'2xSD'!V$12,Tariff_Input!J52))</f>
        <v>15.629498</v>
      </c>
      <c r="K53" s="8">
        <f>IF(Tariff_Input!K52&gt;'2xSD'!W$6,'2xSD'!W$6,IF(Tariff_Input!K52&lt;'2xSD'!W$12,'2xSD'!W$12,Tariff_Input!K52))</f>
        <v>16.283767000000001</v>
      </c>
      <c r="L53" s="8">
        <f>IF(Tariff_Input!L52&gt;'2xSD'!X$6,'2xSD'!X$6,IF(Tariff_Input!L52&lt;'2xSD'!X$12,'2xSD'!X$12,Tariff_Input!L52))</f>
        <v>15.165671</v>
      </c>
    </row>
    <row r="54" spans="2:12" x14ac:dyDescent="0.25">
      <c r="B54" s="5">
        <v>14</v>
      </c>
      <c r="C54" s="6" t="s">
        <v>32</v>
      </c>
      <c r="D54" s="7">
        <f>IF(Tariff_Input!D53&gt;'2xSD'!P$6,'2xSD'!P$6,IF(Tariff_Input!D53&lt;'2xSD'!P$12,'2xSD'!P$12,Tariff_Input!D53))</f>
        <v>7.0080249999999999</v>
      </c>
      <c r="E54" s="7">
        <f>IF(Tariff_Input!E53&gt;'2xSD'!Q$6,'2xSD'!Q$6,IF(Tariff_Input!E53&lt;'2xSD'!Q$12,'2xSD'!Q$12,Tariff_Input!E53))</f>
        <v>7.1465170000000002</v>
      </c>
      <c r="F54" s="7">
        <f>IF(Tariff_Input!F53&gt;'2xSD'!R$6,'2xSD'!R$6,IF(Tariff_Input!F53&lt;'2xSD'!R$12,'2xSD'!R$12,Tariff_Input!F53))</f>
        <v>7.9074960000000001</v>
      </c>
      <c r="G54" s="7">
        <f>IF(Tariff_Input!G53&gt;'2xSD'!S$6,'2xSD'!S$6,IF(Tariff_Input!G53&lt;'2xSD'!S$12,'2xSD'!S$12,Tariff_Input!G53))</f>
        <v>8.4149460000000005</v>
      </c>
      <c r="H54" s="7">
        <f>IF(Tariff_Input!H53&gt;'2xSD'!T$6,'2xSD'!T$6,IF(Tariff_Input!H53&lt;'2xSD'!T$12,'2xSD'!T$12,Tariff_Input!H53))</f>
        <v>7.8609600000000004</v>
      </c>
      <c r="I54" s="7">
        <f>IF(Tariff_Input!I53&gt;'2xSD'!U$6,'2xSD'!U$6,IF(Tariff_Input!I53&lt;'2xSD'!U$12,'2xSD'!U$12,Tariff_Input!I53))</f>
        <v>15.621567000000001</v>
      </c>
      <c r="J54" s="7">
        <f>IF(Tariff_Input!J53&gt;'2xSD'!V$6,'2xSD'!V$6,IF(Tariff_Input!J53&lt;'2xSD'!V$12,'2xSD'!V$12,Tariff_Input!J53))</f>
        <v>15.629498</v>
      </c>
      <c r="K54" s="7">
        <f>IF(Tariff_Input!K53&gt;'2xSD'!W$6,'2xSD'!W$6,IF(Tariff_Input!K53&lt;'2xSD'!W$12,'2xSD'!W$12,Tariff_Input!K53))</f>
        <v>16.283767000000001</v>
      </c>
      <c r="L54" s="7">
        <f>IF(Tariff_Input!L53&gt;'2xSD'!X$6,'2xSD'!X$6,IF(Tariff_Input!L53&lt;'2xSD'!X$12,'2xSD'!X$12,Tariff_Input!L53))</f>
        <v>15.165671</v>
      </c>
    </row>
    <row r="55" spans="2:12" x14ac:dyDescent="0.25">
      <c r="B55" s="5">
        <v>15</v>
      </c>
      <c r="C55" s="6" t="s">
        <v>33</v>
      </c>
      <c r="D55" s="8">
        <f>IF(Tariff_Input!D54&gt;'2xSD'!P$6,'2xSD'!P$6,IF(Tariff_Input!D54&lt;'2xSD'!P$12,'2xSD'!P$12,Tariff_Input!D54))</f>
        <v>2.8521570000000001</v>
      </c>
      <c r="E55" s="8">
        <f>IF(Tariff_Input!E54&gt;'2xSD'!Q$6,'2xSD'!Q$6,IF(Tariff_Input!E54&lt;'2xSD'!Q$12,'2xSD'!Q$12,Tariff_Input!E54))</f>
        <v>3.2972670000000002</v>
      </c>
      <c r="F55" s="8">
        <f>IF(Tariff_Input!F54&gt;'2xSD'!R$6,'2xSD'!R$6,IF(Tariff_Input!F54&lt;'2xSD'!R$12,'2xSD'!R$12,Tariff_Input!F54))</f>
        <v>3.2326640000000002</v>
      </c>
      <c r="G55" s="8">
        <f>IF(Tariff_Input!G54&gt;'2xSD'!S$6,'2xSD'!S$6,IF(Tariff_Input!G54&lt;'2xSD'!S$12,'2xSD'!S$12,Tariff_Input!G54))</f>
        <v>3.877059</v>
      </c>
      <c r="H55" s="8">
        <f>IF(Tariff_Input!H54&gt;'2xSD'!T$6,'2xSD'!T$6,IF(Tariff_Input!H54&lt;'2xSD'!T$12,'2xSD'!T$12,Tariff_Input!H54))</f>
        <v>2.4996659999999999</v>
      </c>
      <c r="I55" s="8">
        <f>IF(Tariff_Input!I54&gt;'2xSD'!U$6,'2xSD'!U$6,IF(Tariff_Input!I54&lt;'2xSD'!U$12,'2xSD'!U$12,Tariff_Input!I54))</f>
        <v>9.0495180000000008</v>
      </c>
      <c r="J55" s="8">
        <f>IF(Tariff_Input!J54&gt;'2xSD'!V$6,'2xSD'!V$6,IF(Tariff_Input!J54&lt;'2xSD'!V$12,'2xSD'!V$12,Tariff_Input!J54))</f>
        <v>8.9109770000000008</v>
      </c>
      <c r="K55" s="8">
        <f>IF(Tariff_Input!K54&gt;'2xSD'!W$6,'2xSD'!W$6,IF(Tariff_Input!K54&lt;'2xSD'!W$12,'2xSD'!W$12,Tariff_Input!K54))</f>
        <v>8.8920250000000003</v>
      </c>
      <c r="L55" s="8">
        <f>IF(Tariff_Input!L54&gt;'2xSD'!X$6,'2xSD'!X$6,IF(Tariff_Input!L54&lt;'2xSD'!X$12,'2xSD'!X$12,Tariff_Input!L54))</f>
        <v>7.229311</v>
      </c>
    </row>
    <row r="56" spans="2:12" x14ac:dyDescent="0.25">
      <c r="B56" s="5">
        <v>16</v>
      </c>
      <c r="C56" s="6" t="s">
        <v>34</v>
      </c>
      <c r="D56" s="7">
        <f>IF(Tariff_Input!D55&gt;'2xSD'!P$6,'2xSD'!P$6,IF(Tariff_Input!D55&lt;'2xSD'!P$12,'2xSD'!P$12,Tariff_Input!D55))</f>
        <v>1.222774</v>
      </c>
      <c r="E56" s="7">
        <f>IF(Tariff_Input!E55&gt;'2xSD'!Q$6,'2xSD'!Q$6,IF(Tariff_Input!E55&lt;'2xSD'!Q$12,'2xSD'!Q$12,Tariff_Input!E55))</f>
        <v>2.0965410000000002</v>
      </c>
      <c r="F56" s="7">
        <f>IF(Tariff_Input!F55&gt;'2xSD'!R$6,'2xSD'!R$6,IF(Tariff_Input!F55&lt;'2xSD'!R$12,'2xSD'!R$12,Tariff_Input!F55))</f>
        <v>1.8925080000000001</v>
      </c>
      <c r="G56" s="7">
        <f>IF(Tariff_Input!G55&gt;'2xSD'!S$6,'2xSD'!S$6,IF(Tariff_Input!G55&lt;'2xSD'!S$12,'2xSD'!S$12,Tariff_Input!G55))</f>
        <v>2.5680399999999999</v>
      </c>
      <c r="H56" s="7">
        <f>IF(Tariff_Input!H55&gt;'2xSD'!T$6,'2xSD'!T$6,IF(Tariff_Input!H55&lt;'2xSD'!T$12,'2xSD'!T$12,Tariff_Input!H55))</f>
        <v>1.8418000000000001</v>
      </c>
      <c r="I56" s="7">
        <f>IF(Tariff_Input!I55&gt;'2xSD'!U$6,'2xSD'!U$6,IF(Tariff_Input!I55&lt;'2xSD'!U$12,'2xSD'!U$12,Tariff_Input!I55))</f>
        <v>3.2842799999999999</v>
      </c>
      <c r="J56" s="7">
        <f>IF(Tariff_Input!J55&gt;'2xSD'!V$6,'2xSD'!V$6,IF(Tariff_Input!J55&lt;'2xSD'!V$12,'2xSD'!V$12,Tariff_Input!J55))</f>
        <v>3.479079</v>
      </c>
      <c r="K56" s="7">
        <f>IF(Tariff_Input!K55&gt;'2xSD'!W$6,'2xSD'!W$6,IF(Tariff_Input!K55&lt;'2xSD'!W$12,'2xSD'!W$12,Tariff_Input!K55))</f>
        <v>2.7842750000000001</v>
      </c>
      <c r="L56" s="7">
        <f>IF(Tariff_Input!L55&gt;'2xSD'!X$6,'2xSD'!X$6,IF(Tariff_Input!L55&lt;'2xSD'!X$12,'2xSD'!X$12,Tariff_Input!L55))</f>
        <v>1.7994779999999999</v>
      </c>
    </row>
    <row r="57" spans="2:12" x14ac:dyDescent="0.25">
      <c r="B57" s="5">
        <v>17</v>
      </c>
      <c r="C57" s="6" t="s">
        <v>35</v>
      </c>
      <c r="D57" s="8">
        <f>IF(Tariff_Input!D56&gt;'2xSD'!P$6,'2xSD'!P$6,IF(Tariff_Input!D56&lt;'2xSD'!P$12,'2xSD'!P$12,Tariff_Input!D56))</f>
        <v>0.45508599999999999</v>
      </c>
      <c r="E57" s="8">
        <f>IF(Tariff_Input!E56&gt;'2xSD'!Q$6,'2xSD'!Q$6,IF(Tariff_Input!E56&lt;'2xSD'!Q$12,'2xSD'!Q$12,Tariff_Input!E56))</f>
        <v>-0.167631</v>
      </c>
      <c r="F57" s="8">
        <f>IF(Tariff_Input!F56&gt;'2xSD'!R$6,'2xSD'!R$6,IF(Tariff_Input!F56&lt;'2xSD'!R$12,'2xSD'!R$12,Tariff_Input!F56))</f>
        <v>-0.48888700000000002</v>
      </c>
      <c r="G57" s="8">
        <f>IF(Tariff_Input!G56&gt;'2xSD'!S$6,'2xSD'!S$6,IF(Tariff_Input!G56&lt;'2xSD'!S$12,'2xSD'!S$12,Tariff_Input!G56))</f>
        <v>-0.238931</v>
      </c>
      <c r="H57" s="8">
        <f>IF(Tariff_Input!H56&gt;'2xSD'!T$6,'2xSD'!T$6,IF(Tariff_Input!H56&lt;'2xSD'!T$12,'2xSD'!T$12,Tariff_Input!H56))</f>
        <v>-1.9343349999999999</v>
      </c>
      <c r="I57" s="8">
        <f>IF(Tariff_Input!I56&gt;'2xSD'!U$6,'2xSD'!U$6,IF(Tariff_Input!I56&lt;'2xSD'!U$12,'2xSD'!U$12,Tariff_Input!I56))</f>
        <v>2.937344</v>
      </c>
      <c r="J57" s="8">
        <f>IF(Tariff_Input!J56&gt;'2xSD'!V$6,'2xSD'!V$6,IF(Tariff_Input!J56&lt;'2xSD'!V$12,'2xSD'!V$12,Tariff_Input!J56))</f>
        <v>3.0660159999999999</v>
      </c>
      <c r="K57" s="8">
        <f>IF(Tariff_Input!K56&gt;'2xSD'!W$6,'2xSD'!W$6,IF(Tariff_Input!K56&lt;'2xSD'!W$12,'2xSD'!W$12,Tariff_Input!K56))</f>
        <v>3.4057089999999999</v>
      </c>
      <c r="L57" s="8">
        <f>IF(Tariff_Input!L56&gt;'2xSD'!X$6,'2xSD'!X$6,IF(Tariff_Input!L56&lt;'2xSD'!X$12,'2xSD'!X$12,Tariff_Input!L56))</f>
        <v>3.242998</v>
      </c>
    </row>
    <row r="58" spans="2:12" x14ac:dyDescent="0.25">
      <c r="B58" s="5">
        <v>18</v>
      </c>
      <c r="C58" s="6" t="s">
        <v>36</v>
      </c>
      <c r="D58" s="7">
        <f>IF(Tariff_Input!D57&gt;'2xSD'!P$6,'2xSD'!P$6,IF(Tariff_Input!D57&lt;'2xSD'!P$12,'2xSD'!P$12,Tariff_Input!D57))</f>
        <v>1.3033410000000001</v>
      </c>
      <c r="E58" s="7">
        <f>IF(Tariff_Input!E57&gt;'2xSD'!Q$6,'2xSD'!Q$6,IF(Tariff_Input!E57&lt;'2xSD'!Q$12,'2xSD'!Q$12,Tariff_Input!E57))</f>
        <v>0.77594799999999997</v>
      </c>
      <c r="F58" s="7">
        <f>IF(Tariff_Input!F57&gt;'2xSD'!R$6,'2xSD'!R$6,IF(Tariff_Input!F57&lt;'2xSD'!R$12,'2xSD'!R$12,Tariff_Input!F57))</f>
        <v>0.42290899999999998</v>
      </c>
      <c r="G58" s="7">
        <f>IF(Tariff_Input!G57&gt;'2xSD'!S$6,'2xSD'!S$6,IF(Tariff_Input!G57&lt;'2xSD'!S$12,'2xSD'!S$12,Tariff_Input!G57))</f>
        <v>0.37320799999999998</v>
      </c>
      <c r="H58" s="7">
        <f>IF(Tariff_Input!H57&gt;'2xSD'!T$6,'2xSD'!T$6,IF(Tariff_Input!H57&lt;'2xSD'!T$12,'2xSD'!T$12,Tariff_Input!H57))</f>
        <v>-0.95878799999999997</v>
      </c>
      <c r="I58" s="7">
        <f>IF(Tariff_Input!I57&gt;'2xSD'!U$6,'2xSD'!U$6,IF(Tariff_Input!I57&lt;'2xSD'!U$12,'2xSD'!U$12,Tariff_Input!I57))</f>
        <v>5.7716529999999997</v>
      </c>
      <c r="J58" s="7">
        <f>IF(Tariff_Input!J57&gt;'2xSD'!V$6,'2xSD'!V$6,IF(Tariff_Input!J57&lt;'2xSD'!V$12,'2xSD'!V$12,Tariff_Input!J57))</f>
        <v>5.7707519999999999</v>
      </c>
      <c r="K58" s="7">
        <f>IF(Tariff_Input!K57&gt;'2xSD'!W$6,'2xSD'!W$6,IF(Tariff_Input!K57&lt;'2xSD'!W$12,'2xSD'!W$12,Tariff_Input!K57))</f>
        <v>5.5289770000000003</v>
      </c>
      <c r="L58" s="7">
        <f>IF(Tariff_Input!L57&gt;'2xSD'!X$6,'2xSD'!X$6,IF(Tariff_Input!L57&lt;'2xSD'!X$12,'2xSD'!X$12,Tariff_Input!L57))</f>
        <v>4.9899339999999999</v>
      </c>
    </row>
    <row r="59" spans="2:12" x14ac:dyDescent="0.25">
      <c r="B59" s="5">
        <v>19</v>
      </c>
      <c r="C59" s="6" t="s">
        <v>37</v>
      </c>
      <c r="D59" s="8">
        <f>IF(Tariff_Input!D58&gt;'2xSD'!P$6,'2xSD'!P$6,IF(Tariff_Input!D58&lt;'2xSD'!P$12,'2xSD'!P$12,Tariff_Input!D58))</f>
        <v>0.66047500000000003</v>
      </c>
      <c r="E59" s="8">
        <f>IF(Tariff_Input!E58&gt;'2xSD'!Q$6,'2xSD'!Q$6,IF(Tariff_Input!E58&lt;'2xSD'!Q$12,'2xSD'!Q$12,Tariff_Input!E58))</f>
        <v>3.132117</v>
      </c>
      <c r="F59" s="8">
        <f>IF(Tariff_Input!F58&gt;'2xSD'!R$6,'2xSD'!R$6,IF(Tariff_Input!F58&lt;'2xSD'!R$12,'2xSD'!R$12,Tariff_Input!F58))</f>
        <v>3.0713569999999999</v>
      </c>
      <c r="G59" s="8">
        <f>IF(Tariff_Input!G58&gt;'2xSD'!S$6,'2xSD'!S$6,IF(Tariff_Input!G58&lt;'2xSD'!S$12,'2xSD'!S$12,Tariff_Input!G58))</f>
        <v>3.773285</v>
      </c>
      <c r="H59" s="8">
        <f>IF(Tariff_Input!H58&gt;'2xSD'!T$6,'2xSD'!T$6,IF(Tariff_Input!H58&lt;'2xSD'!T$12,'2xSD'!T$12,Tariff_Input!H58))</f>
        <v>2.746105</v>
      </c>
      <c r="I59" s="8">
        <f>IF(Tariff_Input!I58&gt;'2xSD'!U$6,'2xSD'!U$6,IF(Tariff_Input!I58&lt;'2xSD'!U$12,'2xSD'!U$12,Tariff_Input!I58))</f>
        <v>1.601027</v>
      </c>
      <c r="J59" s="8">
        <f>IF(Tariff_Input!J58&gt;'2xSD'!V$6,'2xSD'!V$6,IF(Tariff_Input!J58&lt;'2xSD'!V$12,'2xSD'!V$12,Tariff_Input!J58))</f>
        <v>1.759002</v>
      </c>
      <c r="K59" s="8">
        <f>IF(Tariff_Input!K58&gt;'2xSD'!W$6,'2xSD'!W$6,IF(Tariff_Input!K58&lt;'2xSD'!W$12,'2xSD'!W$12,Tariff_Input!K58))</f>
        <v>0.75041199999999997</v>
      </c>
      <c r="L59" s="8">
        <f>IF(Tariff_Input!L58&gt;'2xSD'!X$6,'2xSD'!X$6,IF(Tariff_Input!L58&lt;'2xSD'!X$12,'2xSD'!X$12,Tariff_Input!L58))</f>
        <v>-1.772016</v>
      </c>
    </row>
    <row r="60" spans="2:12" x14ac:dyDescent="0.25">
      <c r="B60" s="5">
        <v>20</v>
      </c>
      <c r="C60" s="6" t="s">
        <v>38</v>
      </c>
      <c r="D60" s="7">
        <f>IF(Tariff_Input!D59&gt;'2xSD'!P$6,'2xSD'!P$6,IF(Tariff_Input!D59&lt;'2xSD'!P$12,'2xSD'!P$12,Tariff_Input!D59))</f>
        <v>-8.4793230000000008</v>
      </c>
      <c r="E60" s="7">
        <f>IF(Tariff_Input!E59&gt;'2xSD'!Q$6,'2xSD'!Q$6,IF(Tariff_Input!E59&lt;'2xSD'!Q$12,'2xSD'!Q$12,Tariff_Input!E59))</f>
        <v>-7.2480849999999997</v>
      </c>
      <c r="F60" s="7">
        <f>IF(Tariff_Input!F59&gt;'2xSD'!R$6,'2xSD'!R$6,IF(Tariff_Input!F59&lt;'2xSD'!R$12,'2xSD'!R$12,Tariff_Input!F59))</f>
        <v>-7.8795070000000003</v>
      </c>
      <c r="G60" s="7">
        <f>IF(Tariff_Input!G59&gt;'2xSD'!S$6,'2xSD'!S$6,IF(Tariff_Input!G59&lt;'2xSD'!S$12,'2xSD'!S$12,Tariff_Input!G59))</f>
        <v>-7.779801</v>
      </c>
      <c r="H60" s="7">
        <f>IF(Tariff_Input!H59&gt;'2xSD'!T$6,'2xSD'!T$6,IF(Tariff_Input!H59&lt;'2xSD'!T$12,'2xSD'!T$12,Tariff_Input!H59))</f>
        <v>-9.6853119999999997</v>
      </c>
      <c r="I60" s="7">
        <f>IF(Tariff_Input!I59&gt;'2xSD'!U$6,'2xSD'!U$6,IF(Tariff_Input!I59&lt;'2xSD'!U$12,'2xSD'!U$12,Tariff_Input!I59))</f>
        <v>-4.9263649999999997</v>
      </c>
      <c r="J60" s="7">
        <f>IF(Tariff_Input!J59&gt;'2xSD'!V$6,'2xSD'!V$6,IF(Tariff_Input!J59&lt;'2xSD'!V$12,'2xSD'!V$12,Tariff_Input!J59))</f>
        <v>-7.0489769999999998</v>
      </c>
      <c r="K60" s="7">
        <f>IF(Tariff_Input!K59&gt;'2xSD'!W$6,'2xSD'!W$6,IF(Tariff_Input!K59&lt;'2xSD'!W$12,'2xSD'!W$12,Tariff_Input!K59))</f>
        <v>-6.581213</v>
      </c>
      <c r="L60" s="7">
        <f>IF(Tariff_Input!L59&gt;'2xSD'!X$6,'2xSD'!X$6,IF(Tariff_Input!L59&lt;'2xSD'!X$12,'2xSD'!X$12,Tariff_Input!L59))</f>
        <v>-5.4289969999999999</v>
      </c>
    </row>
    <row r="61" spans="2:12" x14ac:dyDescent="0.25">
      <c r="B61" s="5">
        <v>21</v>
      </c>
      <c r="C61" s="6" t="s">
        <v>39</v>
      </c>
      <c r="D61" s="8">
        <f>IF(Tariff_Input!D60&gt;'2xSD'!P$6,'2xSD'!P$6,IF(Tariff_Input!D60&lt;'2xSD'!P$12,'2xSD'!P$12,Tariff_Input!D60))</f>
        <v>-8.2531820000000007</v>
      </c>
      <c r="E61" s="8">
        <f>IF(Tariff_Input!E60&gt;'2xSD'!Q$6,'2xSD'!Q$6,IF(Tariff_Input!E60&lt;'2xSD'!Q$12,'2xSD'!Q$12,Tariff_Input!E60))</f>
        <v>-7.8032830000000004</v>
      </c>
      <c r="F61" s="8">
        <f>IF(Tariff_Input!F60&gt;'2xSD'!R$6,'2xSD'!R$6,IF(Tariff_Input!F60&lt;'2xSD'!R$12,'2xSD'!R$12,Tariff_Input!F60))</f>
        <v>-7.6302820000000002</v>
      </c>
      <c r="G61" s="8">
        <f>IF(Tariff_Input!G60&gt;'2xSD'!S$6,'2xSD'!S$6,IF(Tariff_Input!G60&lt;'2xSD'!S$12,'2xSD'!S$12,Tariff_Input!G60))</f>
        <v>-7.3004069999999999</v>
      </c>
      <c r="H61" s="8">
        <f>IF(Tariff_Input!H60&gt;'2xSD'!T$6,'2xSD'!T$6,IF(Tariff_Input!H60&lt;'2xSD'!T$12,'2xSD'!T$12,Tariff_Input!H60))</f>
        <v>-9.4754050000000003</v>
      </c>
      <c r="I61" s="8">
        <f>IF(Tariff_Input!I60&gt;'2xSD'!U$6,'2xSD'!U$6,IF(Tariff_Input!I60&lt;'2xSD'!U$12,'2xSD'!U$12,Tariff_Input!I60))</f>
        <v>-4.9805859999999997</v>
      </c>
      <c r="J61" s="8">
        <f>IF(Tariff_Input!J60&gt;'2xSD'!V$6,'2xSD'!V$6,IF(Tariff_Input!J60&lt;'2xSD'!V$12,'2xSD'!V$12,Tariff_Input!J60))</f>
        <v>-7.131888</v>
      </c>
      <c r="K61" s="8">
        <f>IF(Tariff_Input!K60&gt;'2xSD'!W$6,'2xSD'!W$6,IF(Tariff_Input!K60&lt;'2xSD'!W$12,'2xSD'!W$12,Tariff_Input!K60))</f>
        <v>-6.6360570000000001</v>
      </c>
      <c r="L61" s="8">
        <f>IF(Tariff_Input!L60&gt;'2xSD'!X$6,'2xSD'!X$6,IF(Tariff_Input!L60&lt;'2xSD'!X$12,'2xSD'!X$12,Tariff_Input!L60))</f>
        <v>-5.4472269999999998</v>
      </c>
    </row>
    <row r="62" spans="2:12" x14ac:dyDescent="0.25">
      <c r="B62" s="5">
        <v>22</v>
      </c>
      <c r="C62" s="6" t="s">
        <v>40</v>
      </c>
      <c r="D62" s="7">
        <f>IF(Tariff_Input!D61&gt;'2xSD'!P$6,'2xSD'!P$6,IF(Tariff_Input!D61&lt;'2xSD'!P$12,'2xSD'!P$12,Tariff_Input!D61))</f>
        <v>2.9420679999999999</v>
      </c>
      <c r="E62" s="7">
        <f>IF(Tariff_Input!E61&gt;'2xSD'!Q$6,'2xSD'!Q$6,IF(Tariff_Input!E61&lt;'2xSD'!Q$12,'2xSD'!Q$12,Tariff_Input!E61))</f>
        <v>1.709789</v>
      </c>
      <c r="F62" s="7">
        <f>IF(Tariff_Input!F61&gt;'2xSD'!R$6,'2xSD'!R$6,IF(Tariff_Input!F61&lt;'2xSD'!R$12,'2xSD'!R$12,Tariff_Input!F61))</f>
        <v>1.955471</v>
      </c>
      <c r="G62" s="7">
        <f>IF(Tariff_Input!G61&gt;'2xSD'!S$6,'2xSD'!S$6,IF(Tariff_Input!G61&lt;'2xSD'!S$12,'2xSD'!S$12,Tariff_Input!G61))</f>
        <v>0.79706200000000005</v>
      </c>
      <c r="H62" s="7">
        <f>IF(Tariff_Input!H61&gt;'2xSD'!T$6,'2xSD'!T$6,IF(Tariff_Input!H61&lt;'2xSD'!T$12,'2xSD'!T$12,Tariff_Input!H61))</f>
        <v>-8.2885E-2</v>
      </c>
      <c r="I62" s="7">
        <f>IF(Tariff_Input!I61&gt;'2xSD'!U$6,'2xSD'!U$6,IF(Tariff_Input!I61&lt;'2xSD'!U$12,'2xSD'!U$12,Tariff_Input!I61))</f>
        <v>2.1265450000000001</v>
      </c>
      <c r="J62" s="7">
        <f>IF(Tariff_Input!J61&gt;'2xSD'!V$6,'2xSD'!V$6,IF(Tariff_Input!J61&lt;'2xSD'!V$12,'2xSD'!V$12,Tariff_Input!J61))</f>
        <v>2.4413269999999998</v>
      </c>
      <c r="K62" s="7">
        <f>IF(Tariff_Input!K61&gt;'2xSD'!W$6,'2xSD'!W$6,IF(Tariff_Input!K61&lt;'2xSD'!W$12,'2xSD'!W$12,Tariff_Input!K61))</f>
        <v>2.6804649999999999</v>
      </c>
      <c r="L62" s="7">
        <f>IF(Tariff_Input!L61&gt;'2xSD'!X$6,'2xSD'!X$6,IF(Tariff_Input!L61&lt;'2xSD'!X$12,'2xSD'!X$12,Tariff_Input!L61))</f>
        <v>2.3235260000000002</v>
      </c>
    </row>
    <row r="63" spans="2:12" x14ac:dyDescent="0.25">
      <c r="B63" s="5">
        <v>23</v>
      </c>
      <c r="C63" s="6" t="s">
        <v>41</v>
      </c>
      <c r="D63" s="8">
        <f>IF(Tariff_Input!D62&gt;'2xSD'!P$6,'2xSD'!P$6,IF(Tariff_Input!D62&lt;'2xSD'!P$12,'2xSD'!P$12,Tariff_Input!D62))</f>
        <v>2.9420679999999999</v>
      </c>
      <c r="E63" s="8">
        <f>IF(Tariff_Input!E62&gt;'2xSD'!Q$6,'2xSD'!Q$6,IF(Tariff_Input!E62&lt;'2xSD'!Q$12,'2xSD'!Q$12,Tariff_Input!E62))</f>
        <v>1.709789</v>
      </c>
      <c r="F63" s="8">
        <f>IF(Tariff_Input!F62&gt;'2xSD'!R$6,'2xSD'!R$6,IF(Tariff_Input!F62&lt;'2xSD'!R$12,'2xSD'!R$12,Tariff_Input!F62))</f>
        <v>1.955471</v>
      </c>
      <c r="G63" s="8">
        <f>IF(Tariff_Input!G62&gt;'2xSD'!S$6,'2xSD'!S$6,IF(Tariff_Input!G62&lt;'2xSD'!S$12,'2xSD'!S$12,Tariff_Input!G62))</f>
        <v>0.79706200000000005</v>
      </c>
      <c r="H63" s="8">
        <f>IF(Tariff_Input!H62&gt;'2xSD'!T$6,'2xSD'!T$6,IF(Tariff_Input!H62&lt;'2xSD'!T$12,'2xSD'!T$12,Tariff_Input!H62))</f>
        <v>-8.2885E-2</v>
      </c>
      <c r="I63" s="8">
        <f>IF(Tariff_Input!I62&gt;'2xSD'!U$6,'2xSD'!U$6,IF(Tariff_Input!I62&lt;'2xSD'!U$12,'2xSD'!U$12,Tariff_Input!I62))</f>
        <v>2.1265450000000001</v>
      </c>
      <c r="J63" s="8">
        <f>IF(Tariff_Input!J62&gt;'2xSD'!V$6,'2xSD'!V$6,IF(Tariff_Input!J62&lt;'2xSD'!V$12,'2xSD'!V$12,Tariff_Input!J62))</f>
        <v>2.4413269999999998</v>
      </c>
      <c r="K63" s="8">
        <f>IF(Tariff_Input!K62&gt;'2xSD'!W$6,'2xSD'!W$6,IF(Tariff_Input!K62&lt;'2xSD'!W$12,'2xSD'!W$12,Tariff_Input!K62))</f>
        <v>2.6804649999999999</v>
      </c>
      <c r="L63" s="8">
        <f>IF(Tariff_Input!L62&gt;'2xSD'!X$6,'2xSD'!X$6,IF(Tariff_Input!L62&lt;'2xSD'!X$12,'2xSD'!X$12,Tariff_Input!L62))</f>
        <v>2.3235260000000002</v>
      </c>
    </row>
    <row r="64" spans="2:12" x14ac:dyDescent="0.25">
      <c r="B64" s="5">
        <v>24</v>
      </c>
      <c r="C64" s="6" t="s">
        <v>42</v>
      </c>
      <c r="D64" s="7">
        <f>IF(Tariff_Input!D63&gt;'2xSD'!P$6,'2xSD'!P$6,IF(Tariff_Input!D63&lt;'2xSD'!P$12,'2xSD'!P$12,Tariff_Input!D63))</f>
        <v>2.9420679999999999</v>
      </c>
      <c r="E64" s="7">
        <f>IF(Tariff_Input!E63&gt;'2xSD'!Q$6,'2xSD'!Q$6,IF(Tariff_Input!E63&lt;'2xSD'!Q$12,'2xSD'!Q$12,Tariff_Input!E63))</f>
        <v>1.709789</v>
      </c>
      <c r="F64" s="7">
        <f>IF(Tariff_Input!F63&gt;'2xSD'!R$6,'2xSD'!R$6,IF(Tariff_Input!F63&lt;'2xSD'!R$12,'2xSD'!R$12,Tariff_Input!F63))</f>
        <v>1.955471</v>
      </c>
      <c r="G64" s="7">
        <f>IF(Tariff_Input!G63&gt;'2xSD'!S$6,'2xSD'!S$6,IF(Tariff_Input!G63&lt;'2xSD'!S$12,'2xSD'!S$12,Tariff_Input!G63))</f>
        <v>0.79706200000000005</v>
      </c>
      <c r="H64" s="7">
        <f>IF(Tariff_Input!H63&gt;'2xSD'!T$6,'2xSD'!T$6,IF(Tariff_Input!H63&lt;'2xSD'!T$12,'2xSD'!T$12,Tariff_Input!H63))</f>
        <v>-8.2885E-2</v>
      </c>
      <c r="I64" s="7">
        <f>IF(Tariff_Input!I63&gt;'2xSD'!U$6,'2xSD'!U$6,IF(Tariff_Input!I63&lt;'2xSD'!U$12,'2xSD'!U$12,Tariff_Input!I63))</f>
        <v>2.1265450000000001</v>
      </c>
      <c r="J64" s="7">
        <f>IF(Tariff_Input!J63&gt;'2xSD'!V$6,'2xSD'!V$6,IF(Tariff_Input!J63&lt;'2xSD'!V$12,'2xSD'!V$12,Tariff_Input!J63))</f>
        <v>2.4413269999999998</v>
      </c>
      <c r="K64" s="7">
        <f>IF(Tariff_Input!K63&gt;'2xSD'!W$6,'2xSD'!W$6,IF(Tariff_Input!K63&lt;'2xSD'!W$12,'2xSD'!W$12,Tariff_Input!K63))</f>
        <v>2.6804649999999999</v>
      </c>
      <c r="L64" s="7">
        <f>IF(Tariff_Input!L63&gt;'2xSD'!X$6,'2xSD'!X$6,IF(Tariff_Input!L63&lt;'2xSD'!X$12,'2xSD'!X$12,Tariff_Input!L63))</f>
        <v>2.3235260000000002</v>
      </c>
    </row>
    <row r="65" spans="2:12" x14ac:dyDescent="0.25">
      <c r="B65" s="5">
        <v>25</v>
      </c>
      <c r="C65" s="6" t="s">
        <v>43</v>
      </c>
      <c r="D65" s="8">
        <f>IF(Tariff_Input!D64&gt;'2xSD'!P$6,'2xSD'!P$6,IF(Tariff_Input!D64&lt;'2xSD'!P$12,'2xSD'!P$12,Tariff_Input!D64))</f>
        <v>-3.9594649999999998</v>
      </c>
      <c r="E65" s="8">
        <f>IF(Tariff_Input!E64&gt;'2xSD'!Q$6,'2xSD'!Q$6,IF(Tariff_Input!E64&lt;'2xSD'!Q$12,'2xSD'!Q$12,Tariff_Input!E64))</f>
        <v>-4.4273550000000004</v>
      </c>
      <c r="F65" s="8">
        <f>IF(Tariff_Input!F64&gt;'2xSD'!R$6,'2xSD'!R$6,IF(Tariff_Input!F64&lt;'2xSD'!R$12,'2xSD'!R$12,Tariff_Input!F64))</f>
        <v>-4.1373530000000001</v>
      </c>
      <c r="G65" s="8">
        <f>IF(Tariff_Input!G64&gt;'2xSD'!S$6,'2xSD'!S$6,IF(Tariff_Input!G64&lt;'2xSD'!S$12,'2xSD'!S$12,Tariff_Input!G64))</f>
        <v>-4.3274609999999996</v>
      </c>
      <c r="H65" s="8">
        <f>IF(Tariff_Input!H64&gt;'2xSD'!T$6,'2xSD'!T$6,IF(Tariff_Input!H64&lt;'2xSD'!T$12,'2xSD'!T$12,Tariff_Input!H64))</f>
        <v>-6.3620159999999997</v>
      </c>
      <c r="I65" s="8">
        <f>IF(Tariff_Input!I64&gt;'2xSD'!U$6,'2xSD'!U$6,IF(Tariff_Input!I64&lt;'2xSD'!U$12,'2xSD'!U$12,Tariff_Input!I64))</f>
        <v>-5.1255990000000002</v>
      </c>
      <c r="J65" s="8">
        <f>IF(Tariff_Input!J64&gt;'2xSD'!V$6,'2xSD'!V$6,IF(Tariff_Input!J64&lt;'2xSD'!V$12,'2xSD'!V$12,Tariff_Input!J64))</f>
        <v>-5.1914040000000004</v>
      </c>
      <c r="K65" s="8">
        <f>IF(Tariff_Input!K64&gt;'2xSD'!W$6,'2xSD'!W$6,IF(Tariff_Input!K64&lt;'2xSD'!W$12,'2xSD'!W$12,Tariff_Input!K64))</f>
        <v>-5.2039169999999997</v>
      </c>
      <c r="L65" s="8">
        <f>IF(Tariff_Input!L64&gt;'2xSD'!X$6,'2xSD'!X$6,IF(Tariff_Input!L64&lt;'2xSD'!X$12,'2xSD'!X$12,Tariff_Input!L64))</f>
        <v>-3.1880299999999999</v>
      </c>
    </row>
    <row r="66" spans="2:12" x14ac:dyDescent="0.25">
      <c r="B66" s="5">
        <v>26</v>
      </c>
      <c r="C66" s="6" t="s">
        <v>44</v>
      </c>
      <c r="D66" s="7">
        <f>IF(Tariff_Input!D65&gt;'2xSD'!P$6,'2xSD'!P$6,IF(Tariff_Input!D65&lt;'2xSD'!P$12,'2xSD'!P$12,Tariff_Input!D65))</f>
        <v>-5.2297900000000004</v>
      </c>
      <c r="E66" s="7">
        <f>IF(Tariff_Input!E65&gt;'2xSD'!Q$6,'2xSD'!Q$6,IF(Tariff_Input!E65&lt;'2xSD'!Q$12,'2xSD'!Q$12,Tariff_Input!E65))</f>
        <v>-6.0658599999999998</v>
      </c>
      <c r="F66" s="7">
        <f>IF(Tariff_Input!F65&gt;'2xSD'!R$6,'2xSD'!R$6,IF(Tariff_Input!F65&lt;'2xSD'!R$12,'2xSD'!R$12,Tariff_Input!F65))</f>
        <v>-4.0024559999999996</v>
      </c>
      <c r="G66" s="7">
        <f>IF(Tariff_Input!G65&gt;'2xSD'!S$6,'2xSD'!S$6,IF(Tariff_Input!G65&lt;'2xSD'!S$12,'2xSD'!S$12,Tariff_Input!G65))</f>
        <v>-3.560044</v>
      </c>
      <c r="H66" s="7">
        <f>IF(Tariff_Input!H65&gt;'2xSD'!T$6,'2xSD'!T$6,IF(Tariff_Input!H65&lt;'2xSD'!T$12,'2xSD'!T$12,Tariff_Input!H65))</f>
        <v>-5.8908699999999996</v>
      </c>
      <c r="I66" s="7">
        <f>IF(Tariff_Input!I65&gt;'2xSD'!U$6,'2xSD'!U$6,IF(Tariff_Input!I65&lt;'2xSD'!U$12,'2xSD'!U$12,Tariff_Input!I65))</f>
        <v>-6.1870609999999999</v>
      </c>
      <c r="J66" s="7">
        <f>IF(Tariff_Input!J65&gt;'2xSD'!V$6,'2xSD'!V$6,IF(Tariff_Input!J65&lt;'2xSD'!V$12,'2xSD'!V$12,Tariff_Input!J65))</f>
        <v>-6.7293450000000004</v>
      </c>
      <c r="K66" s="7">
        <f>IF(Tariff_Input!K65&gt;'2xSD'!W$6,'2xSD'!W$6,IF(Tariff_Input!K65&lt;'2xSD'!W$12,'2xSD'!W$12,Tariff_Input!K65))</f>
        <v>-6.5175599999999996</v>
      </c>
      <c r="L66" s="7">
        <f>IF(Tariff_Input!L65&gt;'2xSD'!X$6,'2xSD'!X$6,IF(Tariff_Input!L65&lt;'2xSD'!X$12,'2xSD'!X$12,Tariff_Input!L65))</f>
        <v>-3.3860570000000001</v>
      </c>
    </row>
    <row r="67" spans="2:12" x14ac:dyDescent="0.25">
      <c r="B67" s="5">
        <v>27</v>
      </c>
      <c r="C67" s="6" t="s">
        <v>45</v>
      </c>
      <c r="D67" s="8">
        <f>IF(Tariff_Input!D66&gt;'2xSD'!P$6,'2xSD'!P$6,IF(Tariff_Input!D66&lt;'2xSD'!P$12,'2xSD'!P$12,Tariff_Input!D66))</f>
        <v>-12.129115000000001</v>
      </c>
      <c r="E67" s="8">
        <f>IF(Tariff_Input!E66&gt;'2xSD'!Q$6,'2xSD'!Q$6,IF(Tariff_Input!E66&lt;'2xSD'!Q$12,'2xSD'!Q$12,Tariff_Input!E66))</f>
        <v>-12.518148</v>
      </c>
      <c r="F67" s="8">
        <f>IF(Tariff_Input!F66&gt;'2xSD'!R$6,'2xSD'!R$6,IF(Tariff_Input!F66&lt;'2xSD'!R$12,'2xSD'!R$12,Tariff_Input!F66))</f>
        <v>-7.6347009999999997</v>
      </c>
      <c r="G67" s="8">
        <f>IF(Tariff_Input!G66&gt;'2xSD'!S$6,'2xSD'!S$6,IF(Tariff_Input!G66&lt;'2xSD'!S$12,'2xSD'!S$12,Tariff_Input!G66))</f>
        <v>-7.2324140000000003</v>
      </c>
      <c r="H67" s="8">
        <f>IF(Tariff_Input!H66&gt;'2xSD'!T$6,'2xSD'!T$6,IF(Tariff_Input!H66&lt;'2xSD'!T$12,'2xSD'!T$12,Tariff_Input!H66))</f>
        <v>-9.5968889999999991</v>
      </c>
      <c r="I67" s="8">
        <f>IF(Tariff_Input!I66&gt;'2xSD'!U$6,'2xSD'!U$6,IF(Tariff_Input!I66&lt;'2xSD'!U$12,'2xSD'!U$12,Tariff_Input!I66))</f>
        <v>-8.4344529999999995</v>
      </c>
      <c r="J67" s="8">
        <f>IF(Tariff_Input!J66&gt;'2xSD'!V$6,'2xSD'!V$6,IF(Tariff_Input!J66&lt;'2xSD'!V$12,'2xSD'!V$12,Tariff_Input!J66))</f>
        <v>-9.037134</v>
      </c>
      <c r="K67" s="8">
        <f>IF(Tariff_Input!K66&gt;'2xSD'!W$6,'2xSD'!W$6,IF(Tariff_Input!K66&lt;'2xSD'!W$12,'2xSD'!W$12,Tariff_Input!K66))</f>
        <v>-7.203532</v>
      </c>
      <c r="L67" s="8">
        <f>IF(Tariff_Input!L66&gt;'2xSD'!X$6,'2xSD'!X$6,IF(Tariff_Input!L66&lt;'2xSD'!X$12,'2xSD'!X$12,Tariff_Input!L66))</f>
        <v>-2.9739770000000001</v>
      </c>
    </row>
    <row r="70" spans="2:12" x14ac:dyDescent="0.25">
      <c r="D70" s="20" t="s">
        <v>55</v>
      </c>
      <c r="E70" s="20"/>
      <c r="F70" s="20"/>
      <c r="G70" s="20"/>
      <c r="H70" s="20"/>
      <c r="I70" s="21" t="s">
        <v>56</v>
      </c>
      <c r="J70" s="21"/>
      <c r="K70" s="21"/>
      <c r="L70" s="21"/>
    </row>
    <row r="71" spans="2:12" x14ac:dyDescent="0.25">
      <c r="B71" s="22" t="s">
        <v>65</v>
      </c>
      <c r="C71" s="27"/>
      <c r="D71" s="22" t="s">
        <v>47</v>
      </c>
      <c r="E71" s="22" t="s">
        <v>47</v>
      </c>
      <c r="F71" s="22" t="s">
        <v>47</v>
      </c>
      <c r="G71" s="22" t="s">
        <v>47</v>
      </c>
      <c r="H71" s="22" t="s">
        <v>47</v>
      </c>
      <c r="I71" s="22" t="s">
        <v>47</v>
      </c>
      <c r="J71" s="22" t="s">
        <v>47</v>
      </c>
      <c r="K71" s="22" t="s">
        <v>47</v>
      </c>
      <c r="L71" s="22" t="s">
        <v>47</v>
      </c>
    </row>
    <row r="72" spans="2:12" x14ac:dyDescent="0.2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2" ht="30.75" thickBot="1" x14ac:dyDescent="0.3">
      <c r="B73" s="1" t="s">
        <v>12</v>
      </c>
      <c r="C73" s="1" t="s">
        <v>13</v>
      </c>
      <c r="D73" s="1" t="s">
        <v>14</v>
      </c>
      <c r="E73" s="1" t="s">
        <v>14</v>
      </c>
      <c r="F73" s="1" t="s">
        <v>14</v>
      </c>
      <c r="G73" s="1" t="s">
        <v>14</v>
      </c>
      <c r="H73" s="1" t="s">
        <v>14</v>
      </c>
      <c r="I73" s="1" t="s">
        <v>14</v>
      </c>
      <c r="J73" s="1" t="s">
        <v>14</v>
      </c>
      <c r="K73" s="1" t="s">
        <v>14</v>
      </c>
      <c r="L73" s="1" t="s">
        <v>14</v>
      </c>
    </row>
    <row r="74" spans="2:12" ht="15.75" thickTop="1" x14ac:dyDescent="0.25">
      <c r="B74" s="2">
        <v>1</v>
      </c>
      <c r="C74" s="3" t="s">
        <v>17</v>
      </c>
      <c r="D74" s="4">
        <f>IF(Tariff_Input!D72&gt;'2xSD'!P$7,'2xSD'!P$7,IF(Tariff_Input!D72&lt;'2xSD'!P$13,'2xSD'!P$13,Tariff_Input!D72))</f>
        <v>18.297187000000001</v>
      </c>
      <c r="E74" s="4">
        <f>IF(Tariff_Input!E72&gt;'2xSD'!Q$7,'2xSD'!Q$7,IF(Tariff_Input!E72&lt;'2xSD'!Q$13,'2xSD'!Q$13,Tariff_Input!E72))</f>
        <v>19.994368999999999</v>
      </c>
      <c r="F74" s="4">
        <f>IF(Tariff_Input!F72&gt;'2xSD'!R$7,'2xSD'!R$7,IF(Tariff_Input!F72&lt;'2xSD'!R$13,'2xSD'!R$13,Tariff_Input!F72))</f>
        <v>20.323937999999998</v>
      </c>
      <c r="G74" s="4">
        <f>IF(Tariff_Input!G72&gt;'2xSD'!S$7,'2xSD'!S$7,IF(Tariff_Input!G72&lt;'2xSD'!S$13,'2xSD'!S$13,Tariff_Input!G72))</f>
        <v>27.849539</v>
      </c>
      <c r="H74" s="4">
        <f>IF(Tariff_Input!H72&gt;'2xSD'!T$7,'2xSD'!T$7,IF(Tariff_Input!H72&lt;'2xSD'!T$13,'2xSD'!T$13,Tariff_Input!H72))</f>
        <v>28.533455042630344</v>
      </c>
      <c r="I74" s="4">
        <f>IF(Tariff_Input!I72&gt;'2xSD'!U$7,'2xSD'!U$7,IF(Tariff_Input!I72&lt;'2xSD'!U$13,'2xSD'!U$13,Tariff_Input!I72))</f>
        <v>29.104124143482956</v>
      </c>
      <c r="J74" s="4">
        <f>IF(Tariff_Input!J72&gt;'2xSD'!V$7,'2xSD'!V$7,IF(Tariff_Input!J72&lt;'2xSD'!V$13,'2xSD'!V$13,Tariff_Input!J72))</f>
        <v>29.686206626352615</v>
      </c>
      <c r="K74" s="4">
        <f>IF(Tariff_Input!K72&gt;'2xSD'!W$7,'2xSD'!W$7,IF(Tariff_Input!K72&lt;'2xSD'!W$13,'2xSD'!W$13,Tariff_Input!K72))</f>
        <v>30.279930758879672</v>
      </c>
      <c r="L74" s="4">
        <f>IF(Tariff_Input!L72&gt;'2xSD'!X$7,'2xSD'!X$7,IF(Tariff_Input!L72&lt;'2xSD'!X$13,'2xSD'!X$13,Tariff_Input!L72))</f>
        <v>30.885529374057267</v>
      </c>
    </row>
    <row r="75" spans="2:12" x14ac:dyDescent="0.25">
      <c r="B75" s="5">
        <v>2</v>
      </c>
      <c r="C75" s="6" t="s">
        <v>18</v>
      </c>
      <c r="D75" s="7">
        <f>IF(Tariff_Input!D73&gt;'2xSD'!P$7,'2xSD'!P$7,IF(Tariff_Input!D73&lt;'2xSD'!P$13,'2xSD'!P$13,Tariff_Input!D73))</f>
        <v>18.297187000000001</v>
      </c>
      <c r="E75" s="7">
        <f>IF(Tariff_Input!E73&gt;'2xSD'!Q$7,'2xSD'!Q$7,IF(Tariff_Input!E73&lt;'2xSD'!Q$13,'2xSD'!Q$13,Tariff_Input!E73))</f>
        <v>19.994368999999999</v>
      </c>
      <c r="F75" s="7">
        <f>IF(Tariff_Input!F73&gt;'2xSD'!R$7,'2xSD'!R$7,IF(Tariff_Input!F73&lt;'2xSD'!R$13,'2xSD'!R$13,Tariff_Input!F73))</f>
        <v>20.323937999999998</v>
      </c>
      <c r="G75" s="7">
        <f>IF(Tariff_Input!G73&gt;'2xSD'!S$7,'2xSD'!S$7,IF(Tariff_Input!G73&lt;'2xSD'!S$13,'2xSD'!S$13,Tariff_Input!G73))</f>
        <v>27.849539</v>
      </c>
      <c r="H75" s="7">
        <f>IF(Tariff_Input!H73&gt;'2xSD'!T$7,'2xSD'!T$7,IF(Tariff_Input!H73&lt;'2xSD'!T$13,'2xSD'!T$13,Tariff_Input!H73))</f>
        <v>28.533455042630344</v>
      </c>
      <c r="I75" s="7">
        <f>IF(Tariff_Input!I73&gt;'2xSD'!U$7,'2xSD'!U$7,IF(Tariff_Input!I73&lt;'2xSD'!U$13,'2xSD'!U$13,Tariff_Input!I73))</f>
        <v>29.104124143482956</v>
      </c>
      <c r="J75" s="7">
        <f>IF(Tariff_Input!J73&gt;'2xSD'!V$7,'2xSD'!V$7,IF(Tariff_Input!J73&lt;'2xSD'!V$13,'2xSD'!V$13,Tariff_Input!J73))</f>
        <v>29.686206626352615</v>
      </c>
      <c r="K75" s="7">
        <f>IF(Tariff_Input!K73&gt;'2xSD'!W$7,'2xSD'!W$7,IF(Tariff_Input!K73&lt;'2xSD'!W$13,'2xSD'!W$13,Tariff_Input!K73))</f>
        <v>30.279930758879672</v>
      </c>
      <c r="L75" s="7">
        <f>IF(Tariff_Input!L73&gt;'2xSD'!X$7,'2xSD'!X$7,IF(Tariff_Input!L73&lt;'2xSD'!X$13,'2xSD'!X$13,Tariff_Input!L73))</f>
        <v>30.885529374057267</v>
      </c>
    </row>
    <row r="76" spans="2:12" x14ac:dyDescent="0.25">
      <c r="B76" s="5">
        <v>3</v>
      </c>
      <c r="C76" s="6" t="s">
        <v>19</v>
      </c>
      <c r="D76" s="8">
        <f>IF(Tariff_Input!D74&gt;'2xSD'!P$7,'2xSD'!P$7,IF(Tariff_Input!D74&lt;'2xSD'!P$13,'2xSD'!P$13,Tariff_Input!D74))</f>
        <v>17.194122</v>
      </c>
      <c r="E76" s="8">
        <f>IF(Tariff_Input!E74&gt;'2xSD'!Q$7,'2xSD'!Q$7,IF(Tariff_Input!E74&lt;'2xSD'!Q$13,'2xSD'!Q$13,Tariff_Input!E74))</f>
        <v>19.143339000000001</v>
      </c>
      <c r="F76" s="8">
        <f>IF(Tariff_Input!F74&gt;'2xSD'!R$7,'2xSD'!R$7,IF(Tariff_Input!F74&lt;'2xSD'!R$13,'2xSD'!R$13,Tariff_Input!F74))</f>
        <v>17.679013999999999</v>
      </c>
      <c r="G76" s="8">
        <f>IF(Tariff_Input!G74&gt;'2xSD'!S$7,'2xSD'!S$7,IF(Tariff_Input!G74&lt;'2xSD'!S$13,'2xSD'!S$13,Tariff_Input!G74))</f>
        <v>19.509435</v>
      </c>
      <c r="H76" s="8">
        <f>IF(Tariff_Input!H74&gt;'2xSD'!T$7,'2xSD'!T$7,IF(Tariff_Input!H74&lt;'2xSD'!T$13,'2xSD'!T$13,Tariff_Input!H74))</f>
        <v>25.675022999999999</v>
      </c>
      <c r="I76" s="8">
        <f>IF(Tariff_Input!I74&gt;'2xSD'!U$7,'2xSD'!U$7,IF(Tariff_Input!I74&lt;'2xSD'!U$13,'2xSD'!U$13,Tariff_Input!I74))</f>
        <v>29.104124143482956</v>
      </c>
      <c r="J76" s="8">
        <f>IF(Tariff_Input!J74&gt;'2xSD'!V$7,'2xSD'!V$7,IF(Tariff_Input!J74&lt;'2xSD'!V$13,'2xSD'!V$13,Tariff_Input!J74))</f>
        <v>29.686206626352615</v>
      </c>
      <c r="K76" s="8">
        <f>IF(Tariff_Input!K74&gt;'2xSD'!W$7,'2xSD'!W$7,IF(Tariff_Input!K74&lt;'2xSD'!W$13,'2xSD'!W$13,Tariff_Input!K74))</f>
        <v>30.279930758879672</v>
      </c>
      <c r="L76" s="8">
        <f>IF(Tariff_Input!L74&gt;'2xSD'!X$7,'2xSD'!X$7,IF(Tariff_Input!L74&lt;'2xSD'!X$13,'2xSD'!X$13,Tariff_Input!L74))</f>
        <v>30.885529374057267</v>
      </c>
    </row>
    <row r="77" spans="2:12" x14ac:dyDescent="0.25">
      <c r="B77" s="5">
        <v>4</v>
      </c>
      <c r="C77" s="6" t="s">
        <v>22</v>
      </c>
      <c r="D77" s="7">
        <f>IF(Tariff_Input!D75&gt;'2xSD'!P$7,'2xSD'!P$7,IF(Tariff_Input!D75&lt;'2xSD'!P$13,'2xSD'!P$13,Tariff_Input!D75))</f>
        <v>18.970946999999999</v>
      </c>
      <c r="E77" s="7">
        <f>IF(Tariff_Input!E75&gt;'2xSD'!Q$7,'2xSD'!Q$7,IF(Tariff_Input!E75&lt;'2xSD'!Q$13,'2xSD'!Q$13,Tariff_Input!E75))</f>
        <v>26.887130767910385</v>
      </c>
      <c r="F77" s="7">
        <f>IF(Tariff_Input!F75&gt;'2xSD'!R$7,'2xSD'!R$7,IF(Tariff_Input!F75&lt;'2xSD'!R$13,'2xSD'!R$13,Tariff_Input!F75))</f>
        <v>27.167207000000001</v>
      </c>
      <c r="G77" s="7">
        <f>IF(Tariff_Input!G75&gt;'2xSD'!S$7,'2xSD'!S$7,IF(Tariff_Input!G75&lt;'2xSD'!S$13,'2xSD'!S$13,Tariff_Input!G75))</f>
        <v>27.974058837456688</v>
      </c>
      <c r="H77" s="7">
        <f>IF(Tariff_Input!H75&gt;'2xSD'!T$7,'2xSD'!T$7,IF(Tariff_Input!H75&lt;'2xSD'!T$13,'2xSD'!T$13,Tariff_Input!H75))</f>
        <v>28.533455042630344</v>
      </c>
      <c r="I77" s="7">
        <f>IF(Tariff_Input!I75&gt;'2xSD'!U$7,'2xSD'!U$7,IF(Tariff_Input!I75&lt;'2xSD'!U$13,'2xSD'!U$13,Tariff_Input!I75))</f>
        <v>29.104124143482956</v>
      </c>
      <c r="J77" s="7">
        <f>IF(Tariff_Input!J75&gt;'2xSD'!V$7,'2xSD'!V$7,IF(Tariff_Input!J75&lt;'2xSD'!V$13,'2xSD'!V$13,Tariff_Input!J75))</f>
        <v>29.686206626352615</v>
      </c>
      <c r="K77" s="7">
        <f>IF(Tariff_Input!K75&gt;'2xSD'!W$7,'2xSD'!W$7,IF(Tariff_Input!K75&lt;'2xSD'!W$13,'2xSD'!W$13,Tariff_Input!K75))</f>
        <v>30.279930758879672</v>
      </c>
      <c r="L77" s="7">
        <f>IF(Tariff_Input!L75&gt;'2xSD'!X$7,'2xSD'!X$7,IF(Tariff_Input!L75&lt;'2xSD'!X$13,'2xSD'!X$13,Tariff_Input!L75))</f>
        <v>30.885529374057267</v>
      </c>
    </row>
    <row r="78" spans="2:12" x14ac:dyDescent="0.25">
      <c r="B78" s="5">
        <v>5</v>
      </c>
      <c r="C78" s="6" t="s">
        <v>23</v>
      </c>
      <c r="D78" s="8">
        <f>IF(Tariff_Input!D76&gt;'2xSD'!P$7,'2xSD'!P$7,IF(Tariff_Input!D76&lt;'2xSD'!P$13,'2xSD'!P$13,Tariff_Input!D76))</f>
        <v>14.012798999999999</v>
      </c>
      <c r="E78" s="8">
        <f>IF(Tariff_Input!E76&gt;'2xSD'!Q$7,'2xSD'!Q$7,IF(Tariff_Input!E76&lt;'2xSD'!Q$13,'2xSD'!Q$13,Tariff_Input!E76))</f>
        <v>15.702809999999999</v>
      </c>
      <c r="F78" s="8">
        <f>IF(Tariff_Input!F76&gt;'2xSD'!R$7,'2xSD'!R$7,IF(Tariff_Input!F76&lt;'2xSD'!R$13,'2xSD'!R$13,Tariff_Input!F76))</f>
        <v>13.975459000000001</v>
      </c>
      <c r="G78" s="8">
        <f>IF(Tariff_Input!G76&gt;'2xSD'!S$7,'2xSD'!S$7,IF(Tariff_Input!G76&lt;'2xSD'!S$13,'2xSD'!S$13,Tariff_Input!G76))</f>
        <v>15.254923</v>
      </c>
      <c r="H78" s="8">
        <f>IF(Tariff_Input!H76&gt;'2xSD'!T$7,'2xSD'!T$7,IF(Tariff_Input!H76&lt;'2xSD'!T$13,'2xSD'!T$13,Tariff_Input!H76))</f>
        <v>21.691426</v>
      </c>
      <c r="I78" s="8">
        <f>IF(Tariff_Input!I76&gt;'2xSD'!U$7,'2xSD'!U$7,IF(Tariff_Input!I76&lt;'2xSD'!U$13,'2xSD'!U$13,Tariff_Input!I76))</f>
        <v>29.104124143482956</v>
      </c>
      <c r="J78" s="8">
        <f>IF(Tariff_Input!J76&gt;'2xSD'!V$7,'2xSD'!V$7,IF(Tariff_Input!J76&lt;'2xSD'!V$13,'2xSD'!V$13,Tariff_Input!J76))</f>
        <v>29.686206626352615</v>
      </c>
      <c r="K78" s="8">
        <f>IF(Tariff_Input!K76&gt;'2xSD'!W$7,'2xSD'!W$7,IF(Tariff_Input!K76&lt;'2xSD'!W$13,'2xSD'!W$13,Tariff_Input!K76))</f>
        <v>30.279930758879672</v>
      </c>
      <c r="L78" s="8">
        <f>IF(Tariff_Input!L76&gt;'2xSD'!X$7,'2xSD'!X$7,IF(Tariff_Input!L76&lt;'2xSD'!X$13,'2xSD'!X$13,Tariff_Input!L76))</f>
        <v>30.885529374057267</v>
      </c>
    </row>
    <row r="79" spans="2:12" x14ac:dyDescent="0.25">
      <c r="B79" s="5">
        <v>6</v>
      </c>
      <c r="C79" s="6" t="s">
        <v>24</v>
      </c>
      <c r="D79" s="7">
        <f>IF(Tariff_Input!D77&gt;'2xSD'!P$7,'2xSD'!P$7,IF(Tariff_Input!D77&lt;'2xSD'!P$13,'2xSD'!P$13,Tariff_Input!D77))</f>
        <v>14.488239</v>
      </c>
      <c r="E79" s="7">
        <f>IF(Tariff_Input!E77&gt;'2xSD'!Q$7,'2xSD'!Q$7,IF(Tariff_Input!E77&lt;'2xSD'!Q$13,'2xSD'!Q$13,Tariff_Input!E77))</f>
        <v>15.46824</v>
      </c>
      <c r="F79" s="7">
        <f>IF(Tariff_Input!F77&gt;'2xSD'!R$7,'2xSD'!R$7,IF(Tariff_Input!F77&lt;'2xSD'!R$13,'2xSD'!R$13,Tariff_Input!F77))</f>
        <v>13.882687000000001</v>
      </c>
      <c r="G79" s="7">
        <f>IF(Tariff_Input!G77&gt;'2xSD'!S$7,'2xSD'!S$7,IF(Tariff_Input!G77&lt;'2xSD'!S$13,'2xSD'!S$13,Tariff_Input!G77))</f>
        <v>15.119101000000001</v>
      </c>
      <c r="H79" s="7">
        <f>IF(Tariff_Input!H77&gt;'2xSD'!T$7,'2xSD'!T$7,IF(Tariff_Input!H77&lt;'2xSD'!T$13,'2xSD'!T$13,Tariff_Input!H77))</f>
        <v>20.757273999999999</v>
      </c>
      <c r="I79" s="7">
        <f>IF(Tariff_Input!I77&gt;'2xSD'!U$7,'2xSD'!U$7,IF(Tariff_Input!I77&lt;'2xSD'!U$13,'2xSD'!U$13,Tariff_Input!I77))</f>
        <v>29.104124143482956</v>
      </c>
      <c r="J79" s="7">
        <f>IF(Tariff_Input!J77&gt;'2xSD'!V$7,'2xSD'!V$7,IF(Tariff_Input!J77&lt;'2xSD'!V$13,'2xSD'!V$13,Tariff_Input!J77))</f>
        <v>29.686206626352615</v>
      </c>
      <c r="K79" s="7">
        <f>IF(Tariff_Input!K77&gt;'2xSD'!W$7,'2xSD'!W$7,IF(Tariff_Input!K77&lt;'2xSD'!W$13,'2xSD'!W$13,Tariff_Input!K77))</f>
        <v>30.279930758879672</v>
      </c>
      <c r="L79" s="7">
        <f>IF(Tariff_Input!L77&gt;'2xSD'!X$7,'2xSD'!X$7,IF(Tariff_Input!L77&lt;'2xSD'!X$13,'2xSD'!X$13,Tariff_Input!L77))</f>
        <v>30.885529374057267</v>
      </c>
    </row>
    <row r="80" spans="2:12" x14ac:dyDescent="0.25">
      <c r="B80" s="5">
        <v>7</v>
      </c>
      <c r="C80" s="6" t="s">
        <v>25</v>
      </c>
      <c r="D80" s="8">
        <f>IF(Tariff_Input!D78&gt;'2xSD'!P$7,'2xSD'!P$7,IF(Tariff_Input!D78&lt;'2xSD'!P$13,'2xSD'!P$13,Tariff_Input!D78))</f>
        <v>21.062018999999999</v>
      </c>
      <c r="E80" s="8">
        <f>IF(Tariff_Input!E78&gt;'2xSD'!Q$7,'2xSD'!Q$7,IF(Tariff_Input!E78&lt;'2xSD'!Q$13,'2xSD'!Q$13,Tariff_Input!E78))</f>
        <v>24.518808</v>
      </c>
      <c r="F80" s="8">
        <f>IF(Tariff_Input!F78&gt;'2xSD'!R$7,'2xSD'!R$7,IF(Tariff_Input!F78&lt;'2xSD'!R$13,'2xSD'!R$13,Tariff_Input!F78))</f>
        <v>19.803148</v>
      </c>
      <c r="G80" s="8">
        <f>IF(Tariff_Input!G78&gt;'2xSD'!S$7,'2xSD'!S$7,IF(Tariff_Input!G78&lt;'2xSD'!S$13,'2xSD'!S$13,Tariff_Input!G78))</f>
        <v>19.828423000000001</v>
      </c>
      <c r="H80" s="8">
        <f>IF(Tariff_Input!H78&gt;'2xSD'!T$7,'2xSD'!T$7,IF(Tariff_Input!H78&lt;'2xSD'!T$13,'2xSD'!T$13,Tariff_Input!H78))</f>
        <v>26.030377000000001</v>
      </c>
      <c r="I80" s="8">
        <f>IF(Tariff_Input!I78&gt;'2xSD'!U$7,'2xSD'!U$7,IF(Tariff_Input!I78&lt;'2xSD'!U$13,'2xSD'!U$13,Tariff_Input!I78))</f>
        <v>29.104124143482956</v>
      </c>
      <c r="J80" s="8">
        <f>IF(Tariff_Input!J78&gt;'2xSD'!V$7,'2xSD'!V$7,IF(Tariff_Input!J78&lt;'2xSD'!V$13,'2xSD'!V$13,Tariff_Input!J78))</f>
        <v>29.686206626352615</v>
      </c>
      <c r="K80" s="8">
        <f>IF(Tariff_Input!K78&gt;'2xSD'!W$7,'2xSD'!W$7,IF(Tariff_Input!K78&lt;'2xSD'!W$13,'2xSD'!W$13,Tariff_Input!K78))</f>
        <v>30.279930758879672</v>
      </c>
      <c r="L80" s="8">
        <f>IF(Tariff_Input!L78&gt;'2xSD'!X$7,'2xSD'!X$7,IF(Tariff_Input!L78&lt;'2xSD'!X$13,'2xSD'!X$13,Tariff_Input!L78))</f>
        <v>30.885529374057267</v>
      </c>
    </row>
    <row r="81" spans="2:12" x14ac:dyDescent="0.25">
      <c r="B81" s="5">
        <v>8</v>
      </c>
      <c r="C81" s="6" t="s">
        <v>26</v>
      </c>
      <c r="D81" s="7">
        <f>IF(Tariff_Input!D79&gt;'2xSD'!P$7,'2xSD'!P$7,IF(Tariff_Input!D79&lt;'2xSD'!P$13,'2xSD'!P$13,Tariff_Input!D79))</f>
        <v>11.87551</v>
      </c>
      <c r="E81" s="7">
        <f>IF(Tariff_Input!E79&gt;'2xSD'!Q$7,'2xSD'!Q$7,IF(Tariff_Input!E79&lt;'2xSD'!Q$13,'2xSD'!Q$13,Tariff_Input!E79))</f>
        <v>12.97723</v>
      </c>
      <c r="F81" s="7">
        <f>IF(Tariff_Input!F79&gt;'2xSD'!R$7,'2xSD'!R$7,IF(Tariff_Input!F79&lt;'2xSD'!R$13,'2xSD'!R$13,Tariff_Input!F79))</f>
        <v>11.185578</v>
      </c>
      <c r="G81" s="7">
        <f>IF(Tariff_Input!G79&gt;'2xSD'!S$7,'2xSD'!S$7,IF(Tariff_Input!G79&lt;'2xSD'!S$13,'2xSD'!S$13,Tariff_Input!G79))</f>
        <v>12.210345999999999</v>
      </c>
      <c r="H81" s="7">
        <f>IF(Tariff_Input!H79&gt;'2xSD'!T$7,'2xSD'!T$7,IF(Tariff_Input!H79&lt;'2xSD'!T$13,'2xSD'!T$13,Tariff_Input!H79))</f>
        <v>17.819707000000001</v>
      </c>
      <c r="I81" s="7">
        <f>IF(Tariff_Input!I79&gt;'2xSD'!U$7,'2xSD'!U$7,IF(Tariff_Input!I79&lt;'2xSD'!U$13,'2xSD'!U$13,Tariff_Input!I79))</f>
        <v>29.104124143482956</v>
      </c>
      <c r="J81" s="7">
        <f>IF(Tariff_Input!J79&gt;'2xSD'!V$7,'2xSD'!V$7,IF(Tariff_Input!J79&lt;'2xSD'!V$13,'2xSD'!V$13,Tariff_Input!J79))</f>
        <v>29.686206626352615</v>
      </c>
      <c r="K81" s="7">
        <f>IF(Tariff_Input!K79&gt;'2xSD'!W$7,'2xSD'!W$7,IF(Tariff_Input!K79&lt;'2xSD'!W$13,'2xSD'!W$13,Tariff_Input!K79))</f>
        <v>30.279930758879672</v>
      </c>
      <c r="L81" s="7">
        <f>IF(Tariff_Input!L79&gt;'2xSD'!X$7,'2xSD'!X$7,IF(Tariff_Input!L79&lt;'2xSD'!X$13,'2xSD'!X$13,Tariff_Input!L79))</f>
        <v>30.885529374057267</v>
      </c>
    </row>
    <row r="82" spans="2:12" x14ac:dyDescent="0.25">
      <c r="B82" s="5">
        <v>9</v>
      </c>
      <c r="C82" s="6" t="s">
        <v>27</v>
      </c>
      <c r="D82" s="8">
        <f>IF(Tariff_Input!D80&gt;'2xSD'!P$7,'2xSD'!P$7,IF(Tariff_Input!D80&lt;'2xSD'!P$13,'2xSD'!P$13,Tariff_Input!D80))</f>
        <v>11.665368000000001</v>
      </c>
      <c r="E82" s="8">
        <f>IF(Tariff_Input!E80&gt;'2xSD'!Q$7,'2xSD'!Q$7,IF(Tariff_Input!E80&lt;'2xSD'!Q$13,'2xSD'!Q$13,Tariff_Input!E80))</f>
        <v>12.98048</v>
      </c>
      <c r="F82" s="8">
        <f>IF(Tariff_Input!F80&gt;'2xSD'!R$7,'2xSD'!R$7,IF(Tariff_Input!F80&lt;'2xSD'!R$13,'2xSD'!R$13,Tariff_Input!F80))</f>
        <v>10.996442</v>
      </c>
      <c r="G82" s="8">
        <f>IF(Tariff_Input!G80&gt;'2xSD'!S$7,'2xSD'!S$7,IF(Tariff_Input!G80&lt;'2xSD'!S$13,'2xSD'!S$13,Tariff_Input!G80))</f>
        <v>11.094894</v>
      </c>
      <c r="H82" s="8">
        <f>IF(Tariff_Input!H80&gt;'2xSD'!T$7,'2xSD'!T$7,IF(Tariff_Input!H80&lt;'2xSD'!T$13,'2xSD'!T$13,Tariff_Input!H80))</f>
        <v>17.307168000000001</v>
      </c>
      <c r="I82" s="8">
        <f>IF(Tariff_Input!I80&gt;'2xSD'!U$7,'2xSD'!U$7,IF(Tariff_Input!I80&lt;'2xSD'!U$13,'2xSD'!U$13,Tariff_Input!I80))</f>
        <v>29.104124143482956</v>
      </c>
      <c r="J82" s="8">
        <f>IF(Tariff_Input!J80&gt;'2xSD'!V$7,'2xSD'!V$7,IF(Tariff_Input!J80&lt;'2xSD'!V$13,'2xSD'!V$13,Tariff_Input!J80))</f>
        <v>29.686206626352615</v>
      </c>
      <c r="K82" s="8">
        <f>IF(Tariff_Input!K80&gt;'2xSD'!W$7,'2xSD'!W$7,IF(Tariff_Input!K80&lt;'2xSD'!W$13,'2xSD'!W$13,Tariff_Input!K80))</f>
        <v>30.279930758879672</v>
      </c>
      <c r="L82" s="8">
        <f>IF(Tariff_Input!L80&gt;'2xSD'!X$7,'2xSD'!X$7,IF(Tariff_Input!L80&lt;'2xSD'!X$13,'2xSD'!X$13,Tariff_Input!L80))</f>
        <v>30.885529374057267</v>
      </c>
    </row>
    <row r="83" spans="2:12" x14ac:dyDescent="0.25">
      <c r="B83" s="5">
        <v>10</v>
      </c>
      <c r="C83" s="6" t="s">
        <v>28</v>
      </c>
      <c r="D83" s="7">
        <f>IF(Tariff_Input!D81&gt;'2xSD'!P$7,'2xSD'!P$7,IF(Tariff_Input!D81&lt;'2xSD'!P$13,'2xSD'!P$13,Tariff_Input!D81))</f>
        <v>11.364027</v>
      </c>
      <c r="E83" s="7">
        <f>IF(Tariff_Input!E81&gt;'2xSD'!Q$7,'2xSD'!Q$7,IF(Tariff_Input!E81&lt;'2xSD'!Q$13,'2xSD'!Q$13,Tariff_Input!E81))</f>
        <v>12.642999</v>
      </c>
      <c r="F83" s="7">
        <f>IF(Tariff_Input!F81&gt;'2xSD'!R$7,'2xSD'!R$7,IF(Tariff_Input!F81&lt;'2xSD'!R$13,'2xSD'!R$13,Tariff_Input!F81))</f>
        <v>10.795508</v>
      </c>
      <c r="G83" s="7">
        <f>IF(Tariff_Input!G81&gt;'2xSD'!S$7,'2xSD'!S$7,IF(Tariff_Input!G81&lt;'2xSD'!S$13,'2xSD'!S$13,Tariff_Input!G81))</f>
        <v>11.604979</v>
      </c>
      <c r="H83" s="7">
        <f>IF(Tariff_Input!H81&gt;'2xSD'!T$7,'2xSD'!T$7,IF(Tariff_Input!H81&lt;'2xSD'!T$13,'2xSD'!T$13,Tariff_Input!H81))</f>
        <v>16.651139000000001</v>
      </c>
      <c r="I83" s="7">
        <f>IF(Tariff_Input!I81&gt;'2xSD'!U$7,'2xSD'!U$7,IF(Tariff_Input!I81&lt;'2xSD'!U$13,'2xSD'!U$13,Tariff_Input!I81))</f>
        <v>29.104124143482956</v>
      </c>
      <c r="J83" s="7">
        <f>IF(Tariff_Input!J81&gt;'2xSD'!V$7,'2xSD'!V$7,IF(Tariff_Input!J81&lt;'2xSD'!V$13,'2xSD'!V$13,Tariff_Input!J81))</f>
        <v>29.686206626352615</v>
      </c>
      <c r="K83" s="7">
        <f>IF(Tariff_Input!K81&gt;'2xSD'!W$7,'2xSD'!W$7,IF(Tariff_Input!K81&lt;'2xSD'!W$13,'2xSD'!W$13,Tariff_Input!K81))</f>
        <v>30.279930758879672</v>
      </c>
      <c r="L83" s="7">
        <f>IF(Tariff_Input!L81&gt;'2xSD'!X$7,'2xSD'!X$7,IF(Tariff_Input!L81&lt;'2xSD'!X$13,'2xSD'!X$13,Tariff_Input!L81))</f>
        <v>30.885529374057267</v>
      </c>
    </row>
    <row r="84" spans="2:12" x14ac:dyDescent="0.25">
      <c r="B84" s="5">
        <v>11</v>
      </c>
      <c r="C84" s="6" t="s">
        <v>29</v>
      </c>
      <c r="D84" s="8">
        <f>IF(Tariff_Input!D82&gt;'2xSD'!P$7,'2xSD'!P$7,IF(Tariff_Input!D82&lt;'2xSD'!P$13,'2xSD'!P$13,Tariff_Input!D82))</f>
        <v>5.7870699999999999</v>
      </c>
      <c r="E84" s="8">
        <f>IF(Tariff_Input!E82&gt;'2xSD'!Q$7,'2xSD'!Q$7,IF(Tariff_Input!E82&lt;'2xSD'!Q$13,'2xSD'!Q$13,Tariff_Input!E82))</f>
        <v>7.4143090000000003</v>
      </c>
      <c r="F84" s="8">
        <f>IF(Tariff_Input!F82&gt;'2xSD'!R$7,'2xSD'!R$7,IF(Tariff_Input!F82&lt;'2xSD'!R$13,'2xSD'!R$13,Tariff_Input!F82))</f>
        <v>4.6550520000000004</v>
      </c>
      <c r="G84" s="8">
        <f>IF(Tariff_Input!G82&gt;'2xSD'!S$7,'2xSD'!S$7,IF(Tariff_Input!G82&lt;'2xSD'!S$13,'2xSD'!S$13,Tariff_Input!G82))</f>
        <v>5.6190660000000001</v>
      </c>
      <c r="H84" s="8">
        <f>IF(Tariff_Input!H82&gt;'2xSD'!T$7,'2xSD'!T$7,IF(Tariff_Input!H82&lt;'2xSD'!T$13,'2xSD'!T$13,Tariff_Input!H82))</f>
        <v>11.820460000000001</v>
      </c>
      <c r="I84" s="8">
        <f>IF(Tariff_Input!I82&gt;'2xSD'!U$7,'2xSD'!U$7,IF(Tariff_Input!I82&lt;'2xSD'!U$13,'2xSD'!U$13,Tariff_Input!I82))</f>
        <v>28.220952</v>
      </c>
      <c r="J84" s="8">
        <f>IF(Tariff_Input!J82&gt;'2xSD'!V$7,'2xSD'!V$7,IF(Tariff_Input!J82&lt;'2xSD'!V$13,'2xSD'!V$13,Tariff_Input!J82))</f>
        <v>29.686206626352615</v>
      </c>
      <c r="K84" s="8">
        <f>IF(Tariff_Input!K82&gt;'2xSD'!W$7,'2xSD'!W$7,IF(Tariff_Input!K82&lt;'2xSD'!W$13,'2xSD'!W$13,Tariff_Input!K82))</f>
        <v>27.242221000000001</v>
      </c>
      <c r="L84" s="8">
        <f>IF(Tariff_Input!L82&gt;'2xSD'!X$7,'2xSD'!X$7,IF(Tariff_Input!L82&lt;'2xSD'!X$13,'2xSD'!X$13,Tariff_Input!L82))</f>
        <v>30.885529374057267</v>
      </c>
    </row>
    <row r="85" spans="2:12" x14ac:dyDescent="0.25">
      <c r="B85" s="5">
        <v>12</v>
      </c>
      <c r="C85" s="6" t="s">
        <v>30</v>
      </c>
      <c r="D85" s="7">
        <f>IF(Tariff_Input!D83&gt;'2xSD'!P$7,'2xSD'!P$7,IF(Tariff_Input!D83&lt;'2xSD'!P$13,'2xSD'!P$13,Tariff_Input!D83))</f>
        <v>6.8212929999999998</v>
      </c>
      <c r="E85" s="7">
        <f>IF(Tariff_Input!E83&gt;'2xSD'!Q$7,'2xSD'!Q$7,IF(Tariff_Input!E83&lt;'2xSD'!Q$13,'2xSD'!Q$13,Tariff_Input!E83))</f>
        <v>8.1489349999999998</v>
      </c>
      <c r="F85" s="7">
        <f>IF(Tariff_Input!F83&gt;'2xSD'!R$7,'2xSD'!R$7,IF(Tariff_Input!F83&lt;'2xSD'!R$13,'2xSD'!R$13,Tariff_Input!F83))</f>
        <v>6.8235089999999996</v>
      </c>
      <c r="G85" s="7">
        <f>IF(Tariff_Input!G83&gt;'2xSD'!S$7,'2xSD'!S$7,IF(Tariff_Input!G83&lt;'2xSD'!S$13,'2xSD'!S$13,Tariff_Input!G83))</f>
        <v>7.4208720000000001</v>
      </c>
      <c r="H85" s="7">
        <f>IF(Tariff_Input!H83&gt;'2xSD'!T$7,'2xSD'!T$7,IF(Tariff_Input!H83&lt;'2xSD'!T$13,'2xSD'!T$13,Tariff_Input!H83))</f>
        <v>11.140306000000001</v>
      </c>
      <c r="I85" s="7">
        <f>IF(Tariff_Input!I83&gt;'2xSD'!U$7,'2xSD'!U$7,IF(Tariff_Input!I83&lt;'2xSD'!U$13,'2xSD'!U$13,Tariff_Input!I83))</f>
        <v>24.932220999999998</v>
      </c>
      <c r="J85" s="7">
        <f>IF(Tariff_Input!J83&gt;'2xSD'!V$7,'2xSD'!V$7,IF(Tariff_Input!J83&lt;'2xSD'!V$13,'2xSD'!V$13,Tariff_Input!J83))</f>
        <v>25.192806999999998</v>
      </c>
      <c r="K85" s="7">
        <f>IF(Tariff_Input!K83&gt;'2xSD'!W$7,'2xSD'!W$7,IF(Tariff_Input!K83&lt;'2xSD'!W$13,'2xSD'!W$13,Tariff_Input!K83))</f>
        <v>22.791086</v>
      </c>
      <c r="L85" s="7">
        <f>IF(Tariff_Input!L83&gt;'2xSD'!X$7,'2xSD'!X$7,IF(Tariff_Input!L83&lt;'2xSD'!X$13,'2xSD'!X$13,Tariff_Input!L83))</f>
        <v>23.660843</v>
      </c>
    </row>
    <row r="86" spans="2:12" x14ac:dyDescent="0.25">
      <c r="B86" s="5">
        <v>13</v>
      </c>
      <c r="C86" s="6" t="s">
        <v>31</v>
      </c>
      <c r="D86" s="8">
        <f>IF(Tariff_Input!D84&gt;'2xSD'!P$7,'2xSD'!P$7,IF(Tariff_Input!D84&lt;'2xSD'!P$13,'2xSD'!P$13,Tariff_Input!D84))</f>
        <v>4.338997</v>
      </c>
      <c r="E86" s="8">
        <f>IF(Tariff_Input!E84&gt;'2xSD'!Q$7,'2xSD'!Q$7,IF(Tariff_Input!E84&lt;'2xSD'!Q$13,'2xSD'!Q$13,Tariff_Input!E84))</f>
        <v>4.5949150000000003</v>
      </c>
      <c r="F86" s="8">
        <f>IF(Tariff_Input!F84&gt;'2xSD'!R$7,'2xSD'!R$7,IF(Tariff_Input!F84&lt;'2xSD'!R$13,'2xSD'!R$13,Tariff_Input!F84))</f>
        <v>3.161877</v>
      </c>
      <c r="G86" s="8">
        <f>IF(Tariff_Input!G84&gt;'2xSD'!S$7,'2xSD'!S$7,IF(Tariff_Input!G84&lt;'2xSD'!S$13,'2xSD'!S$13,Tariff_Input!G84))</f>
        <v>3.445948</v>
      </c>
      <c r="H86" s="8">
        <f>IF(Tariff_Input!H84&gt;'2xSD'!T$7,'2xSD'!T$7,IF(Tariff_Input!H84&lt;'2xSD'!T$13,'2xSD'!T$13,Tariff_Input!H84))</f>
        <v>3.7346689999999998</v>
      </c>
      <c r="I86" s="8">
        <f>IF(Tariff_Input!I84&gt;'2xSD'!U$7,'2xSD'!U$7,IF(Tariff_Input!I84&lt;'2xSD'!U$13,'2xSD'!U$13,Tariff_Input!I84))</f>
        <v>10.560216</v>
      </c>
      <c r="J86" s="8">
        <f>IF(Tariff_Input!J84&gt;'2xSD'!V$7,'2xSD'!V$7,IF(Tariff_Input!J84&lt;'2xSD'!V$13,'2xSD'!V$13,Tariff_Input!J84))</f>
        <v>12.3429</v>
      </c>
      <c r="K86" s="8">
        <f>IF(Tariff_Input!K84&gt;'2xSD'!W$7,'2xSD'!W$7,IF(Tariff_Input!K84&lt;'2xSD'!W$13,'2xSD'!W$13,Tariff_Input!K84))</f>
        <v>11.506169999999999</v>
      </c>
      <c r="L86" s="8">
        <f>IF(Tariff_Input!L84&gt;'2xSD'!X$7,'2xSD'!X$7,IF(Tariff_Input!L84&lt;'2xSD'!X$13,'2xSD'!X$13,Tariff_Input!L84))</f>
        <v>12.573041</v>
      </c>
    </row>
    <row r="87" spans="2:12" x14ac:dyDescent="0.25">
      <c r="B87" s="5">
        <v>14</v>
      </c>
      <c r="C87" s="6" t="s">
        <v>32</v>
      </c>
      <c r="D87" s="7">
        <f>IF(Tariff_Input!D85&gt;'2xSD'!P$7,'2xSD'!P$7,IF(Tariff_Input!D85&lt;'2xSD'!P$13,'2xSD'!P$13,Tariff_Input!D85))</f>
        <v>1.4697709999999999</v>
      </c>
      <c r="E87" s="7">
        <f>IF(Tariff_Input!E85&gt;'2xSD'!Q$7,'2xSD'!Q$7,IF(Tariff_Input!E85&lt;'2xSD'!Q$13,'2xSD'!Q$13,Tariff_Input!E85))</f>
        <v>2.1434030000000002</v>
      </c>
      <c r="F87" s="7">
        <f>IF(Tariff_Input!F85&gt;'2xSD'!R$7,'2xSD'!R$7,IF(Tariff_Input!F85&lt;'2xSD'!R$13,'2xSD'!R$13,Tariff_Input!F85))</f>
        <v>1.01309</v>
      </c>
      <c r="G87" s="7">
        <f>IF(Tariff_Input!G85&gt;'2xSD'!S$7,'2xSD'!S$7,IF(Tariff_Input!G85&lt;'2xSD'!S$13,'2xSD'!S$13,Tariff_Input!G85))</f>
        <v>1.227625</v>
      </c>
      <c r="H87" s="7">
        <f>IF(Tariff_Input!H85&gt;'2xSD'!T$7,'2xSD'!T$7,IF(Tariff_Input!H85&lt;'2xSD'!T$13,'2xSD'!T$13,Tariff_Input!H85))</f>
        <v>3.7733569999999999</v>
      </c>
      <c r="I87" s="7">
        <f>IF(Tariff_Input!I85&gt;'2xSD'!U$7,'2xSD'!U$7,IF(Tariff_Input!I85&lt;'2xSD'!U$13,'2xSD'!U$13,Tariff_Input!I85))</f>
        <v>6.1306789999999998</v>
      </c>
      <c r="J87" s="7">
        <f>IF(Tariff_Input!J85&gt;'2xSD'!V$7,'2xSD'!V$7,IF(Tariff_Input!J85&lt;'2xSD'!V$13,'2xSD'!V$13,Tariff_Input!J85))</f>
        <v>6.7264970000000002</v>
      </c>
      <c r="K87" s="7">
        <f>IF(Tariff_Input!K85&gt;'2xSD'!W$7,'2xSD'!W$7,IF(Tariff_Input!K85&lt;'2xSD'!W$13,'2xSD'!W$13,Tariff_Input!K85))</f>
        <v>5.4403649999999999</v>
      </c>
      <c r="L87" s="7">
        <f>IF(Tariff_Input!L85&gt;'2xSD'!X$7,'2xSD'!X$7,IF(Tariff_Input!L85&lt;'2xSD'!X$13,'2xSD'!X$13,Tariff_Input!L85))</f>
        <v>5.095726</v>
      </c>
    </row>
    <row r="88" spans="2:12" x14ac:dyDescent="0.25">
      <c r="B88" s="5">
        <v>15</v>
      </c>
      <c r="C88" s="6" t="s">
        <v>33</v>
      </c>
      <c r="D88" s="8">
        <f>IF(Tariff_Input!D86&gt;'2xSD'!P$7,'2xSD'!P$7,IF(Tariff_Input!D86&lt;'2xSD'!P$13,'2xSD'!P$13,Tariff_Input!D86))</f>
        <v>0.326714</v>
      </c>
      <c r="E88" s="8">
        <f>IF(Tariff_Input!E86&gt;'2xSD'!Q$7,'2xSD'!Q$7,IF(Tariff_Input!E86&lt;'2xSD'!Q$13,'2xSD'!Q$13,Tariff_Input!E86))</f>
        <v>0.25273099999999998</v>
      </c>
      <c r="F88" s="8">
        <f>IF(Tariff_Input!F86&gt;'2xSD'!R$7,'2xSD'!R$7,IF(Tariff_Input!F86&lt;'2xSD'!R$13,'2xSD'!R$13,Tariff_Input!F86))</f>
        <v>0.150279</v>
      </c>
      <c r="G88" s="8">
        <f>IF(Tariff_Input!G86&gt;'2xSD'!S$7,'2xSD'!S$7,IF(Tariff_Input!G86&lt;'2xSD'!S$13,'2xSD'!S$13,Tariff_Input!G86))</f>
        <v>0.18217</v>
      </c>
      <c r="H88" s="8">
        <f>IF(Tariff_Input!H86&gt;'2xSD'!T$7,'2xSD'!T$7,IF(Tariff_Input!H86&lt;'2xSD'!T$13,'2xSD'!T$13,Tariff_Input!H86))</f>
        <v>0.12748499999999999</v>
      </c>
      <c r="I88" s="8">
        <f>IF(Tariff_Input!I86&gt;'2xSD'!U$7,'2xSD'!U$7,IF(Tariff_Input!I86&lt;'2xSD'!U$13,'2xSD'!U$13,Tariff_Input!I86))</f>
        <v>3.958647</v>
      </c>
      <c r="J88" s="8">
        <f>IF(Tariff_Input!J86&gt;'2xSD'!V$7,'2xSD'!V$7,IF(Tariff_Input!J86&lt;'2xSD'!V$13,'2xSD'!V$13,Tariff_Input!J86))</f>
        <v>4.3099030000000003</v>
      </c>
      <c r="K88" s="8">
        <f>IF(Tariff_Input!K86&gt;'2xSD'!W$7,'2xSD'!W$7,IF(Tariff_Input!K86&lt;'2xSD'!W$13,'2xSD'!W$13,Tariff_Input!K86))</f>
        <v>4.0514520000000003</v>
      </c>
      <c r="L88" s="8">
        <f>IF(Tariff_Input!L86&gt;'2xSD'!X$7,'2xSD'!X$7,IF(Tariff_Input!L86&lt;'2xSD'!X$13,'2xSD'!X$13,Tariff_Input!L86))</f>
        <v>3.7010640000000001</v>
      </c>
    </row>
    <row r="89" spans="2:12" x14ac:dyDescent="0.25">
      <c r="B89" s="5">
        <v>16</v>
      </c>
      <c r="C89" s="6" t="s">
        <v>34</v>
      </c>
      <c r="D89" s="7">
        <f>IF(Tariff_Input!D87&gt;'2xSD'!P$7,'2xSD'!P$7,IF(Tariff_Input!D87&lt;'2xSD'!P$13,'2xSD'!P$13,Tariff_Input!D87))</f>
        <v>0</v>
      </c>
      <c r="E89" s="7">
        <f>IF(Tariff_Input!E87&gt;'2xSD'!Q$7,'2xSD'!Q$7,IF(Tariff_Input!E87&lt;'2xSD'!Q$13,'2xSD'!Q$13,Tariff_Input!E87))</f>
        <v>-1.7818000000000001E-2</v>
      </c>
      <c r="F89" s="7">
        <f>IF(Tariff_Input!F87&gt;'2xSD'!R$7,'2xSD'!R$7,IF(Tariff_Input!F87&lt;'2xSD'!R$13,'2xSD'!R$13,Tariff_Input!F87))</f>
        <v>0</v>
      </c>
      <c r="G89" s="7">
        <f>IF(Tariff_Input!G87&gt;'2xSD'!S$7,'2xSD'!S$7,IF(Tariff_Input!G87&lt;'2xSD'!S$13,'2xSD'!S$13,Tariff_Input!G87))</f>
        <v>0</v>
      </c>
      <c r="H89" s="7">
        <f>IF(Tariff_Input!H87&gt;'2xSD'!T$7,'2xSD'!T$7,IF(Tariff_Input!H87&lt;'2xSD'!T$13,'2xSD'!T$13,Tariff_Input!H87))</f>
        <v>0</v>
      </c>
      <c r="I89" s="7">
        <f>IF(Tariff_Input!I87&gt;'2xSD'!U$7,'2xSD'!U$7,IF(Tariff_Input!I87&lt;'2xSD'!U$13,'2xSD'!U$13,Tariff_Input!I87))</f>
        <v>0.639575</v>
      </c>
      <c r="J89" s="7">
        <f>IF(Tariff_Input!J87&gt;'2xSD'!V$7,'2xSD'!V$7,IF(Tariff_Input!J87&lt;'2xSD'!V$13,'2xSD'!V$13,Tariff_Input!J87))</f>
        <v>0.83945899999999996</v>
      </c>
      <c r="K89" s="7">
        <f>IF(Tariff_Input!K87&gt;'2xSD'!W$7,'2xSD'!W$7,IF(Tariff_Input!K87&lt;'2xSD'!W$13,'2xSD'!W$13,Tariff_Input!K87))</f>
        <v>0.48440699999999998</v>
      </c>
      <c r="L89" s="7">
        <f>IF(Tariff_Input!L87&gt;'2xSD'!X$7,'2xSD'!X$7,IF(Tariff_Input!L87&lt;'2xSD'!X$13,'2xSD'!X$13,Tariff_Input!L87))</f>
        <v>0.312975</v>
      </c>
    </row>
    <row r="90" spans="2:12" x14ac:dyDescent="0.25">
      <c r="B90" s="5">
        <v>17</v>
      </c>
      <c r="C90" s="6" t="s">
        <v>35</v>
      </c>
      <c r="D90" s="8">
        <f>IF(Tariff_Input!D88&gt;'2xSD'!P$7,'2xSD'!P$7,IF(Tariff_Input!D88&lt;'2xSD'!P$13,'2xSD'!P$13,Tariff_Input!D88))</f>
        <v>0</v>
      </c>
      <c r="E90" s="8">
        <f>IF(Tariff_Input!E88&gt;'2xSD'!Q$7,'2xSD'!Q$7,IF(Tariff_Input!E88&lt;'2xSD'!Q$13,'2xSD'!Q$13,Tariff_Input!E88))</f>
        <v>-1.7818000000000001E-2</v>
      </c>
      <c r="F90" s="8">
        <f>IF(Tariff_Input!F88&gt;'2xSD'!R$7,'2xSD'!R$7,IF(Tariff_Input!F88&lt;'2xSD'!R$13,'2xSD'!R$13,Tariff_Input!F88))</f>
        <v>0</v>
      </c>
      <c r="G90" s="8">
        <f>IF(Tariff_Input!G88&gt;'2xSD'!S$7,'2xSD'!S$7,IF(Tariff_Input!G88&lt;'2xSD'!S$13,'2xSD'!S$13,Tariff_Input!G88))</f>
        <v>0</v>
      </c>
      <c r="H90" s="8">
        <f>IF(Tariff_Input!H88&gt;'2xSD'!T$7,'2xSD'!T$7,IF(Tariff_Input!H88&lt;'2xSD'!T$13,'2xSD'!T$13,Tariff_Input!H88))</f>
        <v>0</v>
      </c>
      <c r="I90" s="8">
        <f>IF(Tariff_Input!I88&gt;'2xSD'!U$7,'2xSD'!U$7,IF(Tariff_Input!I88&lt;'2xSD'!U$13,'2xSD'!U$13,Tariff_Input!I88))</f>
        <v>0.52359299999999998</v>
      </c>
      <c r="J90" s="8">
        <f>IF(Tariff_Input!J88&gt;'2xSD'!V$7,'2xSD'!V$7,IF(Tariff_Input!J88&lt;'2xSD'!V$13,'2xSD'!V$13,Tariff_Input!J88))</f>
        <v>0.67164800000000002</v>
      </c>
      <c r="K90" s="8">
        <f>IF(Tariff_Input!K88&gt;'2xSD'!W$7,'2xSD'!W$7,IF(Tariff_Input!K88&lt;'2xSD'!W$13,'2xSD'!W$13,Tariff_Input!K88))</f>
        <v>0.73794000000000004</v>
      </c>
      <c r="L90" s="8">
        <f>IF(Tariff_Input!L88&gt;'2xSD'!X$7,'2xSD'!X$7,IF(Tariff_Input!L88&lt;'2xSD'!X$13,'2xSD'!X$13,Tariff_Input!L88))</f>
        <v>0.98965000000000003</v>
      </c>
    </row>
    <row r="91" spans="2:12" x14ac:dyDescent="0.25">
      <c r="B91" s="5">
        <v>18</v>
      </c>
      <c r="C91" s="6" t="s">
        <v>36</v>
      </c>
      <c r="D91" s="7">
        <f>IF(Tariff_Input!D89&gt;'2xSD'!P$7,'2xSD'!P$7,IF(Tariff_Input!D89&lt;'2xSD'!P$13,'2xSD'!P$13,Tariff_Input!D89))</f>
        <v>0</v>
      </c>
      <c r="E91" s="7">
        <f>IF(Tariff_Input!E89&gt;'2xSD'!Q$7,'2xSD'!Q$7,IF(Tariff_Input!E89&lt;'2xSD'!Q$13,'2xSD'!Q$13,Tariff_Input!E89))</f>
        <v>-1.7818000000000001E-2</v>
      </c>
      <c r="F91" s="7">
        <f>IF(Tariff_Input!F89&gt;'2xSD'!R$7,'2xSD'!R$7,IF(Tariff_Input!F89&lt;'2xSD'!R$13,'2xSD'!R$13,Tariff_Input!F89))</f>
        <v>0</v>
      </c>
      <c r="G91" s="7">
        <f>IF(Tariff_Input!G89&gt;'2xSD'!S$7,'2xSD'!S$7,IF(Tariff_Input!G89&lt;'2xSD'!S$13,'2xSD'!S$13,Tariff_Input!G89))</f>
        <v>0</v>
      </c>
      <c r="H91" s="7">
        <f>IF(Tariff_Input!H89&gt;'2xSD'!T$7,'2xSD'!T$7,IF(Tariff_Input!H89&lt;'2xSD'!T$13,'2xSD'!T$13,Tariff_Input!H89))</f>
        <v>0</v>
      </c>
      <c r="I91" s="7">
        <f>IF(Tariff_Input!I89&gt;'2xSD'!U$7,'2xSD'!U$7,IF(Tariff_Input!I89&lt;'2xSD'!U$13,'2xSD'!U$13,Tariff_Input!I89))</f>
        <v>1.4162950000000001</v>
      </c>
      <c r="J91" s="7">
        <f>IF(Tariff_Input!J89&gt;'2xSD'!V$7,'2xSD'!V$7,IF(Tariff_Input!J89&lt;'2xSD'!V$13,'2xSD'!V$13,Tariff_Input!J89))</f>
        <v>1.6825810000000001</v>
      </c>
      <c r="K91" s="7">
        <f>IF(Tariff_Input!K89&gt;'2xSD'!W$7,'2xSD'!W$7,IF(Tariff_Input!K89&lt;'2xSD'!W$13,'2xSD'!W$13,Tariff_Input!K89))</f>
        <v>1.596797</v>
      </c>
      <c r="L91" s="7">
        <f>IF(Tariff_Input!L89&gt;'2xSD'!X$7,'2xSD'!X$7,IF(Tariff_Input!L89&lt;'2xSD'!X$13,'2xSD'!X$13,Tariff_Input!L89))</f>
        <v>1.8533329999999999</v>
      </c>
    </row>
    <row r="92" spans="2:12" x14ac:dyDescent="0.25">
      <c r="B92" s="5">
        <v>19</v>
      </c>
      <c r="C92" s="6" t="s">
        <v>37</v>
      </c>
      <c r="D92" s="8">
        <f>IF(Tariff_Input!D90&gt;'2xSD'!P$7,'2xSD'!P$7,IF(Tariff_Input!D90&lt;'2xSD'!P$13,'2xSD'!P$13,Tariff_Input!D90))</f>
        <v>0</v>
      </c>
      <c r="E92" s="8">
        <f>IF(Tariff_Input!E90&gt;'2xSD'!Q$7,'2xSD'!Q$7,IF(Tariff_Input!E90&lt;'2xSD'!Q$13,'2xSD'!Q$13,Tariff_Input!E90))</f>
        <v>-1.7818000000000001E-2</v>
      </c>
      <c r="F92" s="8">
        <f>IF(Tariff_Input!F90&gt;'2xSD'!R$7,'2xSD'!R$7,IF(Tariff_Input!F90&lt;'2xSD'!R$13,'2xSD'!R$13,Tariff_Input!F90))</f>
        <v>0</v>
      </c>
      <c r="G92" s="8">
        <f>IF(Tariff_Input!G90&gt;'2xSD'!S$7,'2xSD'!S$7,IF(Tariff_Input!G90&lt;'2xSD'!S$13,'2xSD'!S$13,Tariff_Input!G90))</f>
        <v>0</v>
      </c>
      <c r="H92" s="8">
        <f>IF(Tariff_Input!H90&gt;'2xSD'!T$7,'2xSD'!T$7,IF(Tariff_Input!H90&lt;'2xSD'!T$13,'2xSD'!T$13,Tariff_Input!H90))</f>
        <v>0</v>
      </c>
      <c r="I92" s="8">
        <f>IF(Tariff_Input!I90&gt;'2xSD'!U$7,'2xSD'!U$7,IF(Tariff_Input!I90&lt;'2xSD'!U$13,'2xSD'!U$13,Tariff_Input!I90))</f>
        <v>0.639575</v>
      </c>
      <c r="J92" s="8">
        <f>IF(Tariff_Input!J90&gt;'2xSD'!V$7,'2xSD'!V$7,IF(Tariff_Input!J90&lt;'2xSD'!V$13,'2xSD'!V$13,Tariff_Input!J90))</f>
        <v>0.83945899999999996</v>
      </c>
      <c r="K92" s="8">
        <f>IF(Tariff_Input!K90&gt;'2xSD'!W$7,'2xSD'!W$7,IF(Tariff_Input!K90&lt;'2xSD'!W$13,'2xSD'!W$13,Tariff_Input!K90))</f>
        <v>0.48440699999999998</v>
      </c>
      <c r="L92" s="8">
        <f>IF(Tariff_Input!L90&gt;'2xSD'!X$7,'2xSD'!X$7,IF(Tariff_Input!L90&lt;'2xSD'!X$13,'2xSD'!X$13,Tariff_Input!L90))</f>
        <v>0.312975</v>
      </c>
    </row>
    <row r="93" spans="2:12" x14ac:dyDescent="0.25">
      <c r="B93" s="5">
        <v>20</v>
      </c>
      <c r="C93" s="6" t="s">
        <v>38</v>
      </c>
      <c r="D93" s="7">
        <f>IF(Tariff_Input!D91&gt;'2xSD'!P$7,'2xSD'!P$7,IF(Tariff_Input!D91&lt;'2xSD'!P$13,'2xSD'!P$13,Tariff_Input!D91))</f>
        <v>0</v>
      </c>
      <c r="E93" s="7">
        <f>IF(Tariff_Input!E91&gt;'2xSD'!Q$7,'2xSD'!Q$7,IF(Tariff_Input!E91&lt;'2xSD'!Q$13,'2xSD'!Q$13,Tariff_Input!E91))</f>
        <v>0</v>
      </c>
      <c r="F93" s="7">
        <f>IF(Tariff_Input!F91&gt;'2xSD'!R$7,'2xSD'!R$7,IF(Tariff_Input!F91&lt;'2xSD'!R$13,'2xSD'!R$13,Tariff_Input!F91))</f>
        <v>0</v>
      </c>
      <c r="G93" s="7">
        <f>IF(Tariff_Input!G91&gt;'2xSD'!S$7,'2xSD'!S$7,IF(Tariff_Input!G91&lt;'2xSD'!S$13,'2xSD'!S$13,Tariff_Input!G91))</f>
        <v>0</v>
      </c>
      <c r="H93" s="7">
        <f>IF(Tariff_Input!H91&gt;'2xSD'!T$7,'2xSD'!T$7,IF(Tariff_Input!H91&lt;'2xSD'!T$13,'2xSD'!T$13,Tariff_Input!H91))</f>
        <v>0</v>
      </c>
      <c r="I93" s="7">
        <f>IF(Tariff_Input!I91&gt;'2xSD'!U$7,'2xSD'!U$7,IF(Tariff_Input!I91&lt;'2xSD'!U$13,'2xSD'!U$13,Tariff_Input!I91))</f>
        <v>0</v>
      </c>
      <c r="J93" s="7">
        <f>IF(Tariff_Input!J91&gt;'2xSD'!V$7,'2xSD'!V$7,IF(Tariff_Input!J91&lt;'2xSD'!V$13,'2xSD'!V$13,Tariff_Input!J91))</f>
        <v>0</v>
      </c>
      <c r="K93" s="7">
        <f>IF(Tariff_Input!K91&gt;'2xSD'!W$7,'2xSD'!W$7,IF(Tariff_Input!K91&lt;'2xSD'!W$13,'2xSD'!W$13,Tariff_Input!K91))</f>
        <v>0</v>
      </c>
      <c r="L93" s="7">
        <f>IF(Tariff_Input!L91&gt;'2xSD'!X$7,'2xSD'!X$7,IF(Tariff_Input!L91&lt;'2xSD'!X$13,'2xSD'!X$13,Tariff_Input!L91))</f>
        <v>0</v>
      </c>
    </row>
    <row r="94" spans="2:12" x14ac:dyDescent="0.25">
      <c r="B94" s="5">
        <v>21</v>
      </c>
      <c r="C94" s="6" t="s">
        <v>39</v>
      </c>
      <c r="D94" s="8">
        <f>IF(Tariff_Input!D92&gt;'2xSD'!P$7,'2xSD'!P$7,IF(Tariff_Input!D92&lt;'2xSD'!P$13,'2xSD'!P$13,Tariff_Input!D92))</f>
        <v>0</v>
      </c>
      <c r="E94" s="8">
        <f>IF(Tariff_Input!E92&gt;'2xSD'!Q$7,'2xSD'!Q$7,IF(Tariff_Input!E92&lt;'2xSD'!Q$13,'2xSD'!Q$13,Tariff_Input!E92))</f>
        <v>0</v>
      </c>
      <c r="F94" s="8">
        <f>IF(Tariff_Input!F92&gt;'2xSD'!R$7,'2xSD'!R$7,IF(Tariff_Input!F92&lt;'2xSD'!R$13,'2xSD'!R$13,Tariff_Input!F92))</f>
        <v>0</v>
      </c>
      <c r="G94" s="8">
        <f>IF(Tariff_Input!G92&gt;'2xSD'!S$7,'2xSD'!S$7,IF(Tariff_Input!G92&lt;'2xSD'!S$13,'2xSD'!S$13,Tariff_Input!G92))</f>
        <v>0</v>
      </c>
      <c r="H94" s="8">
        <f>IF(Tariff_Input!H92&gt;'2xSD'!T$7,'2xSD'!T$7,IF(Tariff_Input!H92&lt;'2xSD'!T$13,'2xSD'!T$13,Tariff_Input!H92))</f>
        <v>0</v>
      </c>
      <c r="I94" s="8">
        <f>IF(Tariff_Input!I92&gt;'2xSD'!U$7,'2xSD'!U$7,IF(Tariff_Input!I92&lt;'2xSD'!U$13,'2xSD'!U$13,Tariff_Input!I92))</f>
        <v>0</v>
      </c>
      <c r="J94" s="8">
        <f>IF(Tariff_Input!J92&gt;'2xSD'!V$7,'2xSD'!V$7,IF(Tariff_Input!J92&lt;'2xSD'!V$13,'2xSD'!V$13,Tariff_Input!J92))</f>
        <v>0</v>
      </c>
      <c r="K94" s="8">
        <f>IF(Tariff_Input!K92&gt;'2xSD'!W$7,'2xSD'!W$7,IF(Tariff_Input!K92&lt;'2xSD'!W$13,'2xSD'!W$13,Tariff_Input!K92))</f>
        <v>0</v>
      </c>
      <c r="L94" s="8">
        <f>IF(Tariff_Input!L92&gt;'2xSD'!X$7,'2xSD'!X$7,IF(Tariff_Input!L92&lt;'2xSD'!X$13,'2xSD'!X$13,Tariff_Input!L92))</f>
        <v>0</v>
      </c>
    </row>
    <row r="95" spans="2:12" x14ac:dyDescent="0.25">
      <c r="B95" s="5">
        <v>22</v>
      </c>
      <c r="C95" s="6" t="s">
        <v>40</v>
      </c>
      <c r="D95" s="7">
        <f>IF(Tariff_Input!D93&gt;'2xSD'!P$7,'2xSD'!P$7,IF(Tariff_Input!D93&lt;'2xSD'!P$13,'2xSD'!P$13,Tariff_Input!D93))</f>
        <v>-10.695342999999999</v>
      </c>
      <c r="E95" s="7">
        <f>IF(Tariff_Input!E93&gt;'2xSD'!Q$7,'2xSD'!Q$7,IF(Tariff_Input!E93&lt;'2xSD'!Q$13,'2xSD'!Q$13,Tariff_Input!E93))</f>
        <v>-9.2422389999999996</v>
      </c>
      <c r="F95" s="7">
        <f>IF(Tariff_Input!F93&gt;'2xSD'!R$7,'2xSD'!R$7,IF(Tariff_Input!F93&lt;'2xSD'!R$13,'2xSD'!R$13,Tariff_Input!F93))</f>
        <v>-8.1924270000000003</v>
      </c>
      <c r="G95" s="7">
        <f>IF(Tariff_Input!G93&gt;'2xSD'!S$7,'2xSD'!S$7,IF(Tariff_Input!G93&lt;'2xSD'!S$13,'2xSD'!S$13,Tariff_Input!G93))</f>
        <v>-6.9528819999999998</v>
      </c>
      <c r="H95" s="7">
        <f>IF(Tariff_Input!H93&gt;'2xSD'!T$7,'2xSD'!T$7,IF(Tariff_Input!H93&lt;'2xSD'!T$13,'2xSD'!T$13,Tariff_Input!H93))</f>
        <v>-7.5827970000000002</v>
      </c>
      <c r="I95" s="7">
        <f>IF(Tariff_Input!I93&gt;'2xSD'!U$7,'2xSD'!U$7,IF(Tariff_Input!I93&lt;'2xSD'!U$13,'2xSD'!U$13,Tariff_Input!I93))</f>
        <v>-9.9498800000000003</v>
      </c>
      <c r="J95" s="7">
        <f>IF(Tariff_Input!J93&gt;'2xSD'!V$7,'2xSD'!V$7,IF(Tariff_Input!J93&lt;'2xSD'!V$13,'2xSD'!V$13,Tariff_Input!J93))</f>
        <v>-11.245361000000001</v>
      </c>
      <c r="K95" s="7">
        <f>IF(Tariff_Input!K93&gt;'2xSD'!W$7,'2xSD'!W$7,IF(Tariff_Input!K93&lt;'2xSD'!W$13,'2xSD'!W$13,Tariff_Input!K93))</f>
        <v>-12.170869</v>
      </c>
      <c r="L95" s="7">
        <f>IF(Tariff_Input!L93&gt;'2xSD'!X$7,'2xSD'!X$7,IF(Tariff_Input!L93&lt;'2xSD'!X$13,'2xSD'!X$13,Tariff_Input!L93))</f>
        <v>-10.735530000000001</v>
      </c>
    </row>
    <row r="96" spans="2:12" x14ac:dyDescent="0.25">
      <c r="B96" s="5">
        <v>23</v>
      </c>
      <c r="C96" s="6" t="s">
        <v>41</v>
      </c>
      <c r="D96" s="8">
        <f>IF(Tariff_Input!D94&gt;'2xSD'!P$7,'2xSD'!P$7,IF(Tariff_Input!D94&lt;'2xSD'!P$13,'2xSD'!P$13,Tariff_Input!D94))</f>
        <v>-3.3738830000000002</v>
      </c>
      <c r="E96" s="8">
        <f>IF(Tariff_Input!E94&gt;'2xSD'!Q$7,'2xSD'!Q$7,IF(Tariff_Input!E94&lt;'2xSD'!Q$13,'2xSD'!Q$13,Tariff_Input!E94))</f>
        <v>-3.1345830000000001</v>
      </c>
      <c r="F96" s="8">
        <f>IF(Tariff_Input!F94&gt;'2xSD'!R$7,'2xSD'!R$7,IF(Tariff_Input!F94&lt;'2xSD'!R$13,'2xSD'!R$13,Tariff_Input!F94))</f>
        <v>-3.6645810000000001</v>
      </c>
      <c r="G96" s="8">
        <f>IF(Tariff_Input!G94&gt;'2xSD'!S$7,'2xSD'!S$7,IF(Tariff_Input!G94&lt;'2xSD'!S$13,'2xSD'!S$13,Tariff_Input!G94))</f>
        <v>-3.8706149999999999</v>
      </c>
      <c r="H96" s="8">
        <f>IF(Tariff_Input!H94&gt;'2xSD'!T$7,'2xSD'!T$7,IF(Tariff_Input!H94&lt;'2xSD'!T$13,'2xSD'!T$13,Tariff_Input!H94))</f>
        <v>-3.5759069999999999</v>
      </c>
      <c r="I96" s="8">
        <f>IF(Tariff_Input!I94&gt;'2xSD'!U$7,'2xSD'!U$7,IF(Tariff_Input!I94&lt;'2xSD'!U$13,'2xSD'!U$13,Tariff_Input!I94))</f>
        <v>0.33235999999999999</v>
      </c>
      <c r="J96" s="8">
        <f>IF(Tariff_Input!J94&gt;'2xSD'!V$7,'2xSD'!V$7,IF(Tariff_Input!J94&lt;'2xSD'!V$13,'2xSD'!V$13,Tariff_Input!J94))</f>
        <v>0.53639599999999998</v>
      </c>
      <c r="K96" s="8">
        <f>IF(Tariff_Input!K94&gt;'2xSD'!W$7,'2xSD'!W$7,IF(Tariff_Input!K94&lt;'2xSD'!W$13,'2xSD'!W$13,Tariff_Input!K94))</f>
        <v>0.580098</v>
      </c>
      <c r="L96" s="8">
        <f>IF(Tariff_Input!L94&gt;'2xSD'!X$7,'2xSD'!X$7,IF(Tariff_Input!L94&lt;'2xSD'!X$13,'2xSD'!X$13,Tariff_Input!L94))</f>
        <v>0.67569000000000001</v>
      </c>
    </row>
    <row r="97" spans="2:12" x14ac:dyDescent="0.25">
      <c r="B97" s="5">
        <v>24</v>
      </c>
      <c r="C97" s="6" t="s">
        <v>42</v>
      </c>
      <c r="D97" s="7">
        <f>IF(Tariff_Input!D95&gt;'2xSD'!P$7,'2xSD'!P$7,IF(Tariff_Input!D95&lt;'2xSD'!P$13,'2xSD'!P$13,Tariff_Input!D95))</f>
        <v>0</v>
      </c>
      <c r="E97" s="7">
        <f>IF(Tariff_Input!E95&gt;'2xSD'!Q$7,'2xSD'!Q$7,IF(Tariff_Input!E95&lt;'2xSD'!Q$13,'2xSD'!Q$13,Tariff_Input!E95))</f>
        <v>0</v>
      </c>
      <c r="F97" s="7">
        <f>IF(Tariff_Input!F95&gt;'2xSD'!R$7,'2xSD'!R$7,IF(Tariff_Input!F95&lt;'2xSD'!R$13,'2xSD'!R$13,Tariff_Input!F95))</f>
        <v>0</v>
      </c>
      <c r="G97" s="7">
        <f>IF(Tariff_Input!G95&gt;'2xSD'!S$7,'2xSD'!S$7,IF(Tariff_Input!G95&lt;'2xSD'!S$13,'2xSD'!S$13,Tariff_Input!G95))</f>
        <v>0</v>
      </c>
      <c r="H97" s="7">
        <f>IF(Tariff_Input!H95&gt;'2xSD'!T$7,'2xSD'!T$7,IF(Tariff_Input!H95&lt;'2xSD'!T$13,'2xSD'!T$13,Tariff_Input!H95))</f>
        <v>0</v>
      </c>
      <c r="I97" s="7">
        <f>IF(Tariff_Input!I95&gt;'2xSD'!U$7,'2xSD'!U$7,IF(Tariff_Input!I95&lt;'2xSD'!U$13,'2xSD'!U$13,Tariff_Input!I95))</f>
        <v>-1.998904</v>
      </c>
      <c r="J97" s="7">
        <f>IF(Tariff_Input!J95&gt;'2xSD'!V$7,'2xSD'!V$7,IF(Tariff_Input!J95&lt;'2xSD'!V$13,'2xSD'!V$13,Tariff_Input!J95))</f>
        <v>-2.3250459999999999</v>
      </c>
      <c r="K97" s="7">
        <f>IF(Tariff_Input!K95&gt;'2xSD'!W$7,'2xSD'!W$7,IF(Tariff_Input!K95&lt;'2xSD'!W$13,'2xSD'!W$13,Tariff_Input!K95))</f>
        <v>-1.919041</v>
      </c>
      <c r="L97" s="7">
        <f>IF(Tariff_Input!L95&gt;'2xSD'!X$7,'2xSD'!X$7,IF(Tariff_Input!L95&lt;'2xSD'!X$13,'2xSD'!X$13,Tariff_Input!L95))</f>
        <v>-2.0199549999999999</v>
      </c>
    </row>
    <row r="98" spans="2:12" x14ac:dyDescent="0.25">
      <c r="B98" s="5">
        <v>25</v>
      </c>
      <c r="C98" s="6" t="s">
        <v>43</v>
      </c>
      <c r="D98" s="8">
        <f>IF(Tariff_Input!D96&gt;'2xSD'!P$7,'2xSD'!P$7,IF(Tariff_Input!D96&lt;'2xSD'!P$13,'2xSD'!P$13,Tariff_Input!D96))</f>
        <v>0</v>
      </c>
      <c r="E98" s="8">
        <f>IF(Tariff_Input!E96&gt;'2xSD'!Q$7,'2xSD'!Q$7,IF(Tariff_Input!E96&lt;'2xSD'!Q$13,'2xSD'!Q$13,Tariff_Input!E96))</f>
        <v>0</v>
      </c>
      <c r="F98" s="8">
        <f>IF(Tariff_Input!F96&gt;'2xSD'!R$7,'2xSD'!R$7,IF(Tariff_Input!F96&lt;'2xSD'!R$13,'2xSD'!R$13,Tariff_Input!F96))</f>
        <v>0</v>
      </c>
      <c r="G98" s="8">
        <f>IF(Tariff_Input!G96&gt;'2xSD'!S$7,'2xSD'!S$7,IF(Tariff_Input!G96&lt;'2xSD'!S$13,'2xSD'!S$13,Tariff_Input!G96))</f>
        <v>0</v>
      </c>
      <c r="H98" s="8">
        <f>IF(Tariff_Input!H96&gt;'2xSD'!T$7,'2xSD'!T$7,IF(Tariff_Input!H96&lt;'2xSD'!T$13,'2xSD'!T$13,Tariff_Input!H96))</f>
        <v>0</v>
      </c>
      <c r="I98" s="8">
        <f>IF(Tariff_Input!I96&gt;'2xSD'!U$7,'2xSD'!U$7,IF(Tariff_Input!I96&lt;'2xSD'!U$13,'2xSD'!U$13,Tariff_Input!I96))</f>
        <v>-0.289883</v>
      </c>
      <c r="J98" s="8">
        <f>IF(Tariff_Input!J96&gt;'2xSD'!V$7,'2xSD'!V$7,IF(Tariff_Input!J96&lt;'2xSD'!V$13,'2xSD'!V$13,Tariff_Input!J96))</f>
        <v>-0.33633200000000002</v>
      </c>
      <c r="K98" s="8">
        <f>IF(Tariff_Input!K96&gt;'2xSD'!W$7,'2xSD'!W$7,IF(Tariff_Input!K96&lt;'2xSD'!W$13,'2xSD'!W$13,Tariff_Input!K96))</f>
        <v>-0.30649100000000001</v>
      </c>
      <c r="L98" s="8">
        <f>IF(Tariff_Input!L96&gt;'2xSD'!X$7,'2xSD'!X$7,IF(Tariff_Input!L96&lt;'2xSD'!X$13,'2xSD'!X$13,Tariff_Input!L96))</f>
        <v>-1.9675069999999999</v>
      </c>
    </row>
    <row r="99" spans="2:12" x14ac:dyDescent="0.25">
      <c r="B99" s="5">
        <v>26</v>
      </c>
      <c r="C99" s="6" t="s">
        <v>44</v>
      </c>
      <c r="D99" s="7">
        <f>IF(Tariff_Input!D97&gt;'2xSD'!P$7,'2xSD'!P$7,IF(Tariff_Input!D97&lt;'2xSD'!P$13,'2xSD'!P$13,Tariff_Input!D97))</f>
        <v>0</v>
      </c>
      <c r="E99" s="7">
        <f>IF(Tariff_Input!E97&gt;'2xSD'!Q$7,'2xSD'!Q$7,IF(Tariff_Input!E97&lt;'2xSD'!Q$13,'2xSD'!Q$13,Tariff_Input!E97))</f>
        <v>0</v>
      </c>
      <c r="F99" s="7">
        <f>IF(Tariff_Input!F97&gt;'2xSD'!R$7,'2xSD'!R$7,IF(Tariff_Input!F97&lt;'2xSD'!R$13,'2xSD'!R$13,Tariff_Input!F97))</f>
        <v>0</v>
      </c>
      <c r="G99" s="7">
        <f>IF(Tariff_Input!G97&gt;'2xSD'!S$7,'2xSD'!S$7,IF(Tariff_Input!G97&lt;'2xSD'!S$13,'2xSD'!S$13,Tariff_Input!G97))</f>
        <v>0</v>
      </c>
      <c r="H99" s="7">
        <f>IF(Tariff_Input!H97&gt;'2xSD'!T$7,'2xSD'!T$7,IF(Tariff_Input!H97&lt;'2xSD'!T$13,'2xSD'!T$13,Tariff_Input!H97))</f>
        <v>0</v>
      </c>
      <c r="I99" s="7">
        <f>IF(Tariff_Input!I97&gt;'2xSD'!U$7,'2xSD'!U$7,IF(Tariff_Input!I97&lt;'2xSD'!U$13,'2xSD'!U$13,Tariff_Input!I97))</f>
        <v>-0.19356699999999999</v>
      </c>
      <c r="J99" s="7">
        <f>IF(Tariff_Input!J97&gt;'2xSD'!V$7,'2xSD'!V$7,IF(Tariff_Input!J97&lt;'2xSD'!V$13,'2xSD'!V$13,Tariff_Input!J97))</f>
        <v>0</v>
      </c>
      <c r="K99" s="7">
        <f>IF(Tariff_Input!K97&gt;'2xSD'!W$7,'2xSD'!W$7,IF(Tariff_Input!K97&lt;'2xSD'!W$13,'2xSD'!W$13,Tariff_Input!K97))</f>
        <v>-0.822353</v>
      </c>
      <c r="L99" s="7">
        <f>IF(Tariff_Input!L97&gt;'2xSD'!X$7,'2xSD'!X$7,IF(Tariff_Input!L97&lt;'2xSD'!X$13,'2xSD'!X$13,Tariff_Input!L97))</f>
        <v>-2.780675</v>
      </c>
    </row>
    <row r="100" spans="2:12" x14ac:dyDescent="0.25">
      <c r="B100" s="5">
        <v>27</v>
      </c>
      <c r="C100" s="6" t="s">
        <v>45</v>
      </c>
      <c r="D100" s="8">
        <f>IF(Tariff_Input!D98&gt;'2xSD'!P$7,'2xSD'!P$7,IF(Tariff_Input!D98&lt;'2xSD'!P$13,'2xSD'!P$13,Tariff_Input!D98))</f>
        <v>0</v>
      </c>
      <c r="E100" s="8">
        <f>IF(Tariff_Input!E98&gt;'2xSD'!Q$7,'2xSD'!Q$7,IF(Tariff_Input!E98&lt;'2xSD'!Q$13,'2xSD'!Q$13,Tariff_Input!E98))</f>
        <v>0</v>
      </c>
      <c r="F100" s="8">
        <f>IF(Tariff_Input!F98&gt;'2xSD'!R$7,'2xSD'!R$7,IF(Tariff_Input!F98&lt;'2xSD'!R$13,'2xSD'!R$13,Tariff_Input!F98))</f>
        <v>0</v>
      </c>
      <c r="G100" s="8">
        <f>IF(Tariff_Input!G98&gt;'2xSD'!S$7,'2xSD'!S$7,IF(Tariff_Input!G98&lt;'2xSD'!S$13,'2xSD'!S$13,Tariff_Input!G98))</f>
        <v>0</v>
      </c>
      <c r="H100" s="8">
        <f>IF(Tariff_Input!H98&gt;'2xSD'!T$7,'2xSD'!T$7,IF(Tariff_Input!H98&lt;'2xSD'!T$13,'2xSD'!T$13,Tariff_Input!H98))</f>
        <v>0</v>
      </c>
      <c r="I100" s="8">
        <f>IF(Tariff_Input!I98&gt;'2xSD'!U$7,'2xSD'!U$7,IF(Tariff_Input!I98&lt;'2xSD'!U$13,'2xSD'!U$13,Tariff_Input!I98))</f>
        <v>-0.19356699999999999</v>
      </c>
      <c r="J100" s="8">
        <f>IF(Tariff_Input!J98&gt;'2xSD'!V$7,'2xSD'!V$7,IF(Tariff_Input!J98&lt;'2xSD'!V$13,'2xSD'!V$13,Tariff_Input!J98))</f>
        <v>0</v>
      </c>
      <c r="K100" s="8">
        <f>IF(Tariff_Input!K98&gt;'2xSD'!W$7,'2xSD'!W$7,IF(Tariff_Input!K98&lt;'2xSD'!W$13,'2xSD'!W$13,Tariff_Input!K98))</f>
        <v>-1.17458</v>
      </c>
      <c r="L100" s="8">
        <f>IF(Tariff_Input!L98&gt;'2xSD'!X$7,'2xSD'!X$7,IF(Tariff_Input!L98&lt;'2xSD'!X$13,'2xSD'!X$13,Tariff_Input!L98))</f>
        <v>8.7840000000000001E-3</v>
      </c>
    </row>
  </sheetData>
  <mergeCells count="65">
    <mergeCell ref="V3:V4"/>
    <mergeCell ref="W3:W4"/>
    <mergeCell ref="K71:K72"/>
    <mergeCell ref="L71:L72"/>
    <mergeCell ref="I5:I6"/>
    <mergeCell ref="J5:J6"/>
    <mergeCell ref="K5:K6"/>
    <mergeCell ref="L5:L6"/>
    <mergeCell ref="I38:I39"/>
    <mergeCell ref="J38:J39"/>
    <mergeCell ref="K38:K39"/>
    <mergeCell ref="L38:L39"/>
    <mergeCell ref="K3:K4"/>
    <mergeCell ref="L3:L4"/>
    <mergeCell ref="B71:C72"/>
    <mergeCell ref="D71:D72"/>
    <mergeCell ref="E71:E72"/>
    <mergeCell ref="F71:F72"/>
    <mergeCell ref="G71:G72"/>
    <mergeCell ref="H71:H72"/>
    <mergeCell ref="H5:H6"/>
    <mergeCell ref="B38:C39"/>
    <mergeCell ref="D38:D39"/>
    <mergeCell ref="E38:E39"/>
    <mergeCell ref="F38:F39"/>
    <mergeCell ref="G38:G39"/>
    <mergeCell ref="I71:I72"/>
    <mergeCell ref="J71:J72"/>
    <mergeCell ref="B5:C6"/>
    <mergeCell ref="D5:D6"/>
    <mergeCell ref="E5:E6"/>
    <mergeCell ref="F5:F6"/>
    <mergeCell ref="G5:G6"/>
    <mergeCell ref="X3:X4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P3:P4"/>
    <mergeCell ref="Q3:Q4"/>
    <mergeCell ref="R3:R4"/>
    <mergeCell ref="S3:S4"/>
    <mergeCell ref="T3:T4"/>
    <mergeCell ref="U3:U4"/>
    <mergeCell ref="D70:H70"/>
    <mergeCell ref="I70:L70"/>
    <mergeCell ref="O3:O4"/>
    <mergeCell ref="O9:O10"/>
    <mergeCell ref="D2:H2"/>
    <mergeCell ref="I2:L2"/>
    <mergeCell ref="D37:H37"/>
    <mergeCell ref="I37:L37"/>
    <mergeCell ref="H38:H39"/>
    <mergeCell ref="D3:D4"/>
    <mergeCell ref="E3:E4"/>
    <mergeCell ref="F3:F4"/>
    <mergeCell ref="G3:G4"/>
    <mergeCell ref="H3:H4"/>
    <mergeCell ref="I3:I4"/>
    <mergeCell ref="J3:J4"/>
  </mergeCells>
  <conditionalFormatting sqref="D41:L67 D74:L100 D8:L34">
    <cfRule type="cellIs" dxfId="15" priority="12" operator="equal">
      <formula>0</formula>
    </cfRule>
  </conditionalFormatting>
  <conditionalFormatting sqref="D8:L34">
    <cfRule type="expression" dxfId="14" priority="13">
      <formula>D8=P$11</formula>
    </cfRule>
    <cfRule type="expression" dxfId="13" priority="14">
      <formula>D8=P$5</formula>
    </cfRule>
  </conditionalFormatting>
  <conditionalFormatting sqref="D41:L67">
    <cfRule type="expression" dxfId="12" priority="15">
      <formula>D41=P$12</formula>
    </cfRule>
    <cfRule type="expression" dxfId="11" priority="16">
      <formula>D41=P$6</formula>
    </cfRule>
  </conditionalFormatting>
  <conditionalFormatting sqref="D74:L100">
    <cfRule type="expression" dxfId="10" priority="17">
      <formula>D74=P$13</formula>
    </cfRule>
    <cfRule type="expression" dxfId="9" priority="18">
      <formula>D74=P$7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7E9E7-61A2-45DC-8734-FC5E83EE64F7}">
  <dimension ref="B1:L98"/>
  <sheetViews>
    <sheetView zoomScale="40" zoomScaleNormal="40" workbookViewId="0">
      <selection activeCell="AL33" sqref="AL33"/>
    </sheetView>
  </sheetViews>
  <sheetFormatPr defaultRowHeight="15" x14ac:dyDescent="0.25"/>
  <cols>
    <col min="3" max="3" width="35.42578125" bestFit="1" customWidth="1"/>
    <col min="4" max="12" width="10.42578125" customWidth="1"/>
  </cols>
  <sheetData>
    <row r="1" spans="2:12" x14ac:dyDescent="0.25">
      <c r="B1" t="s">
        <v>48</v>
      </c>
    </row>
    <row r="2" spans="2:12" x14ac:dyDescent="0.25">
      <c r="B2" s="19">
        <v>0.45</v>
      </c>
      <c r="C2" t="s">
        <v>49</v>
      </c>
    </row>
    <row r="3" spans="2:12" x14ac:dyDescent="0.25">
      <c r="B3" s="24" t="s">
        <v>10</v>
      </c>
      <c r="C3" s="25"/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</row>
    <row r="4" spans="2:12" x14ac:dyDescent="0.25">
      <c r="B4" s="26"/>
      <c r="C4" s="26"/>
      <c r="D4" s="23"/>
      <c r="E4" s="23"/>
      <c r="F4" s="23"/>
      <c r="G4" s="23"/>
      <c r="H4" s="23"/>
      <c r="I4" s="23"/>
      <c r="J4" s="23"/>
      <c r="K4" s="23"/>
      <c r="L4" s="23"/>
    </row>
    <row r="5" spans="2:12" ht="15.75" thickBot="1" x14ac:dyDescent="0.3">
      <c r="B5" s="1" t="s">
        <v>12</v>
      </c>
      <c r="C5" s="1" t="s">
        <v>13</v>
      </c>
      <c r="D5" s="1" t="s">
        <v>14</v>
      </c>
      <c r="E5" s="1" t="s">
        <v>14</v>
      </c>
      <c r="F5" s="1" t="s">
        <v>14</v>
      </c>
      <c r="G5" s="1" t="s">
        <v>14</v>
      </c>
      <c r="H5" s="1" t="s">
        <v>14</v>
      </c>
      <c r="I5" s="1" t="s">
        <v>14</v>
      </c>
      <c r="J5" s="1" t="s">
        <v>14</v>
      </c>
      <c r="K5" s="1" t="s">
        <v>14</v>
      </c>
      <c r="L5" s="1" t="s">
        <v>14</v>
      </c>
    </row>
    <row r="6" spans="2:12" ht="15.75" thickTop="1" x14ac:dyDescent="0.25">
      <c r="B6" s="2">
        <v>1</v>
      </c>
      <c r="C6" s="3" t="s">
        <v>17</v>
      </c>
      <c r="D6" s="13">
        <f>$B$2*'2xSD'!D41+'2xSD'!D74</f>
        <v>29.141335150000003</v>
      </c>
      <c r="E6" s="13">
        <f>$B$2*'2xSD'!E41+'2xSD'!E74</f>
        <v>29.865866449999999</v>
      </c>
      <c r="F6" s="13">
        <f>$B$2*'2xSD'!F41+'2xSD'!F74</f>
        <v>31.631431799999998</v>
      </c>
      <c r="G6" s="13">
        <f>$B$2*'2xSD'!G41+'2xSD'!G74</f>
        <v>41.133225350000004</v>
      </c>
      <c r="H6" s="13">
        <f>$B$2*'2xSD'!H41+'2xSD'!H74</f>
        <v>42.6358366479813</v>
      </c>
      <c r="I6" s="13">
        <f>$B$2*'2xSD'!I41+'2xSD'!I74</f>
        <v>43.488553380940928</v>
      </c>
      <c r="J6" s="13">
        <f>$B$2*'2xSD'!J41+'2xSD'!J74</f>
        <v>44.358324448559749</v>
      </c>
      <c r="K6" s="13">
        <f>$B$2*'2xSD'!K41+'2xSD'!K74</f>
        <v>45.245490937530953</v>
      </c>
      <c r="L6" s="13">
        <f>$B$2*'2xSD'!L41+'2xSD'!L74</f>
        <v>46.15040075628157</v>
      </c>
    </row>
    <row r="7" spans="2:12" x14ac:dyDescent="0.25">
      <c r="B7" s="5">
        <v>2</v>
      </c>
      <c r="C7" s="6" t="s">
        <v>18</v>
      </c>
      <c r="D7" s="14">
        <f>$B$2*'2xSD'!D42+'2xSD'!D75</f>
        <v>24.578979100000002</v>
      </c>
      <c r="E7" s="14">
        <f>$B$2*'2xSD'!E42+'2xSD'!E75</f>
        <v>25.906665199999999</v>
      </c>
      <c r="F7" s="14">
        <f>$B$2*'2xSD'!F42+'2xSD'!F75</f>
        <v>26.596577099999998</v>
      </c>
      <c r="G7" s="14">
        <f>$B$2*'2xSD'!G42+'2xSD'!G75</f>
        <v>31.132346599999998</v>
      </c>
      <c r="H7" s="14">
        <f>$B$2*'2xSD'!H42+'2xSD'!H75</f>
        <v>36.784630292630339</v>
      </c>
      <c r="I7" s="14">
        <f>$B$2*'2xSD'!I42+'2xSD'!I75</f>
        <v>43.488553380940928</v>
      </c>
      <c r="J7" s="14">
        <f>$B$2*'2xSD'!J42+'2xSD'!J75</f>
        <v>44.358324448559749</v>
      </c>
      <c r="K7" s="14">
        <f>$B$2*'2xSD'!K42+'2xSD'!K75</f>
        <v>45.245490937530953</v>
      </c>
      <c r="L7" s="14">
        <f>$B$2*'2xSD'!L42+'2xSD'!L75</f>
        <v>46.15040075628157</v>
      </c>
    </row>
    <row r="8" spans="2:12" x14ac:dyDescent="0.25">
      <c r="B8" s="5">
        <v>3</v>
      </c>
      <c r="C8" s="6" t="s">
        <v>19</v>
      </c>
      <c r="D8" s="15">
        <f>$B$2*'2xSD'!D43+'2xSD'!D76</f>
        <v>27.046051200000001</v>
      </c>
      <c r="E8" s="15">
        <f>$B$2*'2xSD'!E43+'2xSD'!E76</f>
        <v>28.4634429</v>
      </c>
      <c r="F8" s="15">
        <f>$B$2*'2xSD'!F43+'2xSD'!F76</f>
        <v>27.710295649999999</v>
      </c>
      <c r="G8" s="15">
        <f>$B$2*'2xSD'!G43+'2xSD'!G76</f>
        <v>29.4265629</v>
      </c>
      <c r="H8" s="15">
        <f>$B$2*'2xSD'!H43+'2xSD'!H76</f>
        <v>39.777404605350952</v>
      </c>
      <c r="I8" s="15">
        <f>$B$2*'2xSD'!I43+'2xSD'!I76</f>
        <v>43.488553380940928</v>
      </c>
      <c r="J8" s="15">
        <f>$B$2*'2xSD'!J43+'2xSD'!J76</f>
        <v>44.358324448559749</v>
      </c>
      <c r="K8" s="15">
        <f>$B$2*'2xSD'!K43+'2xSD'!K76</f>
        <v>45.245490937530953</v>
      </c>
      <c r="L8" s="15">
        <f>$B$2*'2xSD'!L43+'2xSD'!L76</f>
        <v>46.15040075628157</v>
      </c>
    </row>
    <row r="9" spans="2:12" x14ac:dyDescent="0.25">
      <c r="B9" s="5">
        <v>4</v>
      </c>
      <c r="C9" s="6" t="s">
        <v>22</v>
      </c>
      <c r="D9" s="14">
        <f>$B$2*'2xSD'!D44+'2xSD'!D77</f>
        <v>28.8228762</v>
      </c>
      <c r="E9" s="14">
        <f>$B$2*'2xSD'!E44+'2xSD'!E77</f>
        <v>36.207234667910384</v>
      </c>
      <c r="F9" s="14">
        <f>$B$2*'2xSD'!F44+'2xSD'!F77</f>
        <v>37.198488650000002</v>
      </c>
      <c r="G9" s="14">
        <f>$B$2*'2xSD'!G44+'2xSD'!G77</f>
        <v>37.891186737456692</v>
      </c>
      <c r="H9" s="14">
        <f>$B$2*'2xSD'!H44+'2xSD'!H77</f>
        <v>42.6358366479813</v>
      </c>
      <c r="I9" s="14">
        <f>$B$2*'2xSD'!I44+'2xSD'!I77</f>
        <v>43.488553380940928</v>
      </c>
      <c r="J9" s="14">
        <f>$B$2*'2xSD'!J44+'2xSD'!J77</f>
        <v>44.358324448559749</v>
      </c>
      <c r="K9" s="14">
        <f>$B$2*'2xSD'!K44+'2xSD'!K77</f>
        <v>45.245490937530953</v>
      </c>
      <c r="L9" s="14">
        <f>$B$2*'2xSD'!L44+'2xSD'!L77</f>
        <v>46.15040075628157</v>
      </c>
    </row>
    <row r="10" spans="2:12" x14ac:dyDescent="0.25">
      <c r="B10" s="5">
        <v>5</v>
      </c>
      <c r="C10" s="6" t="s">
        <v>23</v>
      </c>
      <c r="D10" s="15">
        <f>$B$2*'2xSD'!D45+'2xSD'!D78</f>
        <v>21.6738213</v>
      </c>
      <c r="E10" s="15">
        <f>$B$2*'2xSD'!E45+'2xSD'!E78</f>
        <v>23.199120149999999</v>
      </c>
      <c r="F10" s="15">
        <f>$B$2*'2xSD'!F45+'2xSD'!F78</f>
        <v>22.473503800000003</v>
      </c>
      <c r="G10" s="15">
        <f>$B$2*'2xSD'!G45+'2xSD'!G78</f>
        <v>23.694270700000001</v>
      </c>
      <c r="H10" s="15">
        <f>$B$2*'2xSD'!H45+'2xSD'!H78</f>
        <v>33.984013900000001</v>
      </c>
      <c r="I10" s="15">
        <f>$B$2*'2xSD'!I45+'2xSD'!I78</f>
        <v>43.488553380940928</v>
      </c>
      <c r="J10" s="15">
        <f>$B$2*'2xSD'!J45+'2xSD'!J78</f>
        <v>44.358324448559749</v>
      </c>
      <c r="K10" s="15">
        <f>$B$2*'2xSD'!K45+'2xSD'!K78</f>
        <v>45.245490937530953</v>
      </c>
      <c r="L10" s="15">
        <f>$B$2*'2xSD'!L45+'2xSD'!L78</f>
        <v>46.15040075628157</v>
      </c>
    </row>
    <row r="11" spans="2:12" x14ac:dyDescent="0.25">
      <c r="B11" s="5">
        <v>6</v>
      </c>
      <c r="C11" s="6" t="s">
        <v>24</v>
      </c>
      <c r="D11" s="14">
        <f>$B$2*'2xSD'!D46+'2xSD'!D79</f>
        <v>22.33954335</v>
      </c>
      <c r="E11" s="14">
        <f>$B$2*'2xSD'!E46+'2xSD'!E79</f>
        <v>22.88310105</v>
      </c>
      <c r="F11" s="14">
        <f>$B$2*'2xSD'!F46+'2xSD'!F79</f>
        <v>22.353517600000004</v>
      </c>
      <c r="G11" s="14">
        <f>$B$2*'2xSD'!G46+'2xSD'!G79</f>
        <v>23.523826150000001</v>
      </c>
      <c r="H11" s="14">
        <f>$B$2*'2xSD'!H46+'2xSD'!H79</f>
        <v>32.700486849999997</v>
      </c>
      <c r="I11" s="14">
        <f>$B$2*'2xSD'!I46+'2xSD'!I79</f>
        <v>43.488553380940928</v>
      </c>
      <c r="J11" s="14">
        <f>$B$2*'2xSD'!J46+'2xSD'!J79</f>
        <v>44.358324448559749</v>
      </c>
      <c r="K11" s="14">
        <f>$B$2*'2xSD'!K46+'2xSD'!K79</f>
        <v>45.245490937530953</v>
      </c>
      <c r="L11" s="14">
        <f>$B$2*'2xSD'!L46+'2xSD'!L79</f>
        <v>46.15040075628157</v>
      </c>
    </row>
    <row r="12" spans="2:12" x14ac:dyDescent="0.25">
      <c r="B12" s="5">
        <v>7</v>
      </c>
      <c r="C12" s="6" t="s">
        <v>25</v>
      </c>
      <c r="D12" s="15">
        <f>$B$2*'2xSD'!D47+'2xSD'!D80</f>
        <v>27.884464049999998</v>
      </c>
      <c r="E12" s="15">
        <f>$B$2*'2xSD'!E47+'2xSD'!E80</f>
        <v>31.079871000000001</v>
      </c>
      <c r="F12" s="15">
        <f>$B$2*'2xSD'!F47+'2xSD'!F80</f>
        <v>27.49143445</v>
      </c>
      <c r="G12" s="15">
        <f>$B$2*'2xSD'!G47+'2xSD'!G80</f>
        <v>27.4986964</v>
      </c>
      <c r="H12" s="15">
        <f>$B$2*'2xSD'!H47+'2xSD'!H80</f>
        <v>36.885908350000001</v>
      </c>
      <c r="I12" s="15">
        <f>$B$2*'2xSD'!I47+'2xSD'!I80</f>
        <v>43.488553380940928</v>
      </c>
      <c r="J12" s="15">
        <f>$B$2*'2xSD'!J47+'2xSD'!J80</f>
        <v>44.358324448559749</v>
      </c>
      <c r="K12" s="15">
        <f>$B$2*'2xSD'!K47+'2xSD'!K80</f>
        <v>45.245490937530953</v>
      </c>
      <c r="L12" s="15">
        <f>$B$2*'2xSD'!L47+'2xSD'!L80</f>
        <v>46.15040075628157</v>
      </c>
    </row>
    <row r="13" spans="2:12" x14ac:dyDescent="0.25">
      <c r="B13" s="5">
        <v>8</v>
      </c>
      <c r="C13" s="6" t="s">
        <v>26</v>
      </c>
      <c r="D13" s="14">
        <f>$B$2*'2xSD'!D48+'2xSD'!D81</f>
        <v>18.697955050000001</v>
      </c>
      <c r="E13" s="14">
        <f>$B$2*'2xSD'!E48+'2xSD'!E81</f>
        <v>19.538292999999999</v>
      </c>
      <c r="F13" s="14">
        <f>$B$2*'2xSD'!F48+'2xSD'!F81</f>
        <v>18.873864449999999</v>
      </c>
      <c r="G13" s="14">
        <f>$B$2*'2xSD'!G48+'2xSD'!G81</f>
        <v>19.8806194</v>
      </c>
      <c r="H13" s="14">
        <f>$B$2*'2xSD'!H48+'2xSD'!H81</f>
        <v>28.675238350000001</v>
      </c>
      <c r="I13" s="14">
        <f>$B$2*'2xSD'!I48+'2xSD'!I81</f>
        <v>43.488553380940928</v>
      </c>
      <c r="J13" s="14">
        <f>$B$2*'2xSD'!J48+'2xSD'!J81</f>
        <v>44.358324448559749</v>
      </c>
      <c r="K13" s="14">
        <f>$B$2*'2xSD'!K48+'2xSD'!K81</f>
        <v>45.245490937530953</v>
      </c>
      <c r="L13" s="14">
        <f>$B$2*'2xSD'!L48+'2xSD'!L81</f>
        <v>46.15040075628157</v>
      </c>
    </row>
    <row r="14" spans="2:12" x14ac:dyDescent="0.25">
      <c r="B14" s="5">
        <v>9</v>
      </c>
      <c r="C14" s="6" t="s">
        <v>27</v>
      </c>
      <c r="D14" s="15">
        <f>$B$2*'2xSD'!D49+'2xSD'!D82</f>
        <v>18.343064699999999</v>
      </c>
      <c r="E14" s="15">
        <f>$B$2*'2xSD'!E49+'2xSD'!E82</f>
        <v>19.543316900000001</v>
      </c>
      <c r="F14" s="15">
        <f>$B$2*'2xSD'!F49+'2xSD'!F82</f>
        <v>18.594505699999999</v>
      </c>
      <c r="G14" s="15">
        <f>$B$2*'2xSD'!G49+'2xSD'!G82</f>
        <v>18.311657400000001</v>
      </c>
      <c r="H14" s="15">
        <f>$B$2*'2xSD'!H49+'2xSD'!H82</f>
        <v>27.889448100000003</v>
      </c>
      <c r="I14" s="15">
        <f>$B$2*'2xSD'!I49+'2xSD'!I82</f>
        <v>43.488553380940928</v>
      </c>
      <c r="J14" s="15">
        <f>$B$2*'2xSD'!J49+'2xSD'!J82</f>
        <v>44.358324448559749</v>
      </c>
      <c r="K14" s="15">
        <f>$B$2*'2xSD'!K49+'2xSD'!K82</f>
        <v>45.245490937530953</v>
      </c>
      <c r="L14" s="15">
        <f>$B$2*'2xSD'!L49+'2xSD'!L82</f>
        <v>46.15040075628157</v>
      </c>
    </row>
    <row r="15" spans="2:12" x14ac:dyDescent="0.25">
      <c r="B15" s="5">
        <v>10</v>
      </c>
      <c r="C15" s="6" t="s">
        <v>28</v>
      </c>
      <c r="D15" s="14">
        <f>$B$2*'2xSD'!D50+'2xSD'!D83</f>
        <v>17.746350899999999</v>
      </c>
      <c r="E15" s="14">
        <f>$B$2*'2xSD'!E50+'2xSD'!E83</f>
        <v>18.957509250000001</v>
      </c>
      <c r="F15" s="14">
        <f>$B$2*'2xSD'!F50+'2xSD'!F83</f>
        <v>18.268165249999999</v>
      </c>
      <c r="G15" s="14">
        <f>$B$2*'2xSD'!G50+'2xSD'!G83</f>
        <v>19.113408550000003</v>
      </c>
      <c r="H15" s="14">
        <f>$B$2*'2xSD'!H50+'2xSD'!H83</f>
        <v>26.677620050000002</v>
      </c>
      <c r="I15" s="14">
        <f>$B$2*'2xSD'!I50+'2xSD'!I83</f>
        <v>43.488553380940928</v>
      </c>
      <c r="J15" s="14">
        <f>$B$2*'2xSD'!J50+'2xSD'!J83</f>
        <v>44.358324448559749</v>
      </c>
      <c r="K15" s="14">
        <f>$B$2*'2xSD'!K50+'2xSD'!K83</f>
        <v>45.245490937530953</v>
      </c>
      <c r="L15" s="14">
        <f>$B$2*'2xSD'!L50+'2xSD'!L83</f>
        <v>46.15040075628157</v>
      </c>
    </row>
    <row r="16" spans="2:12" x14ac:dyDescent="0.25">
      <c r="B16" s="5">
        <v>11</v>
      </c>
      <c r="C16" s="6" t="s">
        <v>29</v>
      </c>
      <c r="D16" s="15">
        <f>$B$2*'2xSD'!D51+'2xSD'!D84</f>
        <v>12.169393899999999</v>
      </c>
      <c r="E16" s="15">
        <f>$B$2*'2xSD'!E51+'2xSD'!E84</f>
        <v>13.728819250000001</v>
      </c>
      <c r="F16" s="15">
        <f>$B$2*'2xSD'!F51+'2xSD'!F84</f>
        <v>12.127709250000001</v>
      </c>
      <c r="G16" s="15">
        <f>$B$2*'2xSD'!G51+'2xSD'!G84</f>
        <v>13.127495550000001</v>
      </c>
      <c r="H16" s="15">
        <f>$B$2*'2xSD'!H51+'2xSD'!H84</f>
        <v>21.846941049999998</v>
      </c>
      <c r="I16" s="15">
        <f>$B$2*'2xSD'!I51+'2xSD'!I84</f>
        <v>42.605381237457976</v>
      </c>
      <c r="J16" s="15">
        <f>$B$2*'2xSD'!J51+'2xSD'!J84</f>
        <v>44.358324448559749</v>
      </c>
      <c r="K16" s="15">
        <f>$B$2*'2xSD'!K51+'2xSD'!K84</f>
        <v>42.207781178651281</v>
      </c>
      <c r="L16" s="15">
        <f>$B$2*'2xSD'!L51+'2xSD'!L84</f>
        <v>46.15040075628157</v>
      </c>
    </row>
    <row r="17" spans="2:12" x14ac:dyDescent="0.25">
      <c r="B17" s="5">
        <v>12</v>
      </c>
      <c r="C17" s="6" t="s">
        <v>30</v>
      </c>
      <c r="D17" s="14">
        <f>$B$2*'2xSD'!D52+'2xSD'!D85</f>
        <v>11.0805016</v>
      </c>
      <c r="E17" s="14">
        <f>$B$2*'2xSD'!E52+'2xSD'!E85</f>
        <v>12.66159575</v>
      </c>
      <c r="F17" s="14">
        <f>$B$2*'2xSD'!F52+'2xSD'!F85</f>
        <v>12.154807049999999</v>
      </c>
      <c r="G17" s="14">
        <f>$B$2*'2xSD'!G52+'2xSD'!G85</f>
        <v>12.934605449999999</v>
      </c>
      <c r="H17" s="14">
        <f>$B$2*'2xSD'!H52+'2xSD'!H85</f>
        <v>18.276578799999999</v>
      </c>
      <c r="I17" s="14">
        <f>$B$2*'2xSD'!I52+'2xSD'!I85</f>
        <v>36.541259799999999</v>
      </c>
      <c r="J17" s="14">
        <f>$B$2*'2xSD'!J52+'2xSD'!J85</f>
        <v>36.222464500000001</v>
      </c>
      <c r="K17" s="14">
        <f>$B$2*'2xSD'!K52+'2xSD'!K85</f>
        <v>34.793460799999998</v>
      </c>
      <c r="L17" s="14">
        <f>$B$2*'2xSD'!L52+'2xSD'!L85</f>
        <v>34.554225649999999</v>
      </c>
    </row>
    <row r="18" spans="2:12" x14ac:dyDescent="0.25">
      <c r="B18" s="5">
        <v>13</v>
      </c>
      <c r="C18" s="6" t="s">
        <v>31</v>
      </c>
      <c r="D18" s="15">
        <f>$B$2*'2xSD'!D53+'2xSD'!D86</f>
        <v>7.49260825</v>
      </c>
      <c r="E18" s="15">
        <f>$B$2*'2xSD'!E53+'2xSD'!E86</f>
        <v>7.8108476500000004</v>
      </c>
      <c r="F18" s="15">
        <f>$B$2*'2xSD'!F53+'2xSD'!F86</f>
        <v>6.7202502000000006</v>
      </c>
      <c r="G18" s="15">
        <f>$B$2*'2xSD'!G53+'2xSD'!G86</f>
        <v>7.2326737000000003</v>
      </c>
      <c r="H18" s="15">
        <f>$B$2*'2xSD'!H53+'2xSD'!H86</f>
        <v>7.2721010000000001</v>
      </c>
      <c r="I18" s="15">
        <f>$B$2*'2xSD'!I53+'2xSD'!I86</f>
        <v>17.589921150000002</v>
      </c>
      <c r="J18" s="15">
        <f>$B$2*'2xSD'!J53+'2xSD'!J86</f>
        <v>19.3761741</v>
      </c>
      <c r="K18" s="15">
        <f>$B$2*'2xSD'!K53+'2xSD'!K86</f>
        <v>18.833865150000001</v>
      </c>
      <c r="L18" s="15">
        <f>$B$2*'2xSD'!L53+'2xSD'!L86</f>
        <v>19.39759295</v>
      </c>
    </row>
    <row r="19" spans="2:12" x14ac:dyDescent="0.25">
      <c r="B19" s="5">
        <v>14</v>
      </c>
      <c r="C19" s="6" t="s">
        <v>32</v>
      </c>
      <c r="D19" s="14">
        <f>$B$2*'2xSD'!D54+'2xSD'!D87</f>
        <v>4.6233822499999997</v>
      </c>
      <c r="E19" s="14">
        <f>$B$2*'2xSD'!E54+'2xSD'!E87</f>
        <v>5.3593356500000002</v>
      </c>
      <c r="F19" s="14">
        <f>$B$2*'2xSD'!F54+'2xSD'!F87</f>
        <v>4.5714632000000002</v>
      </c>
      <c r="G19" s="14">
        <f>$B$2*'2xSD'!G54+'2xSD'!G87</f>
        <v>5.0143507000000005</v>
      </c>
      <c r="H19" s="14">
        <f>$B$2*'2xSD'!H54+'2xSD'!H87</f>
        <v>7.3107889999999998</v>
      </c>
      <c r="I19" s="14">
        <f>$B$2*'2xSD'!I54+'2xSD'!I87</f>
        <v>13.160384150000001</v>
      </c>
      <c r="J19" s="14">
        <f>$B$2*'2xSD'!J54+'2xSD'!J87</f>
        <v>13.7597711</v>
      </c>
      <c r="K19" s="14">
        <f>$B$2*'2xSD'!K54+'2xSD'!K87</f>
        <v>12.76806015</v>
      </c>
      <c r="L19" s="14">
        <f>$B$2*'2xSD'!L54+'2xSD'!L87</f>
        <v>11.920277949999999</v>
      </c>
    </row>
    <row r="20" spans="2:12" x14ac:dyDescent="0.25">
      <c r="B20" s="5">
        <v>15</v>
      </c>
      <c r="C20" s="6" t="s">
        <v>33</v>
      </c>
      <c r="D20" s="15">
        <f>$B$2*'2xSD'!D55+'2xSD'!D88</f>
        <v>1.6101846500000001</v>
      </c>
      <c r="E20" s="15">
        <f>$B$2*'2xSD'!E55+'2xSD'!E88</f>
        <v>1.73650115</v>
      </c>
      <c r="F20" s="15">
        <f>$B$2*'2xSD'!F55+'2xSD'!F88</f>
        <v>1.6049778000000001</v>
      </c>
      <c r="G20" s="15">
        <f>$B$2*'2xSD'!G55+'2xSD'!G88</f>
        <v>1.92684655</v>
      </c>
      <c r="H20" s="15">
        <f>$B$2*'2xSD'!H55+'2xSD'!H88</f>
        <v>1.2523347</v>
      </c>
      <c r="I20" s="15">
        <f>$B$2*'2xSD'!I55+'2xSD'!I88</f>
        <v>8.0309301000000008</v>
      </c>
      <c r="J20" s="15">
        <f>$B$2*'2xSD'!J55+'2xSD'!J88</f>
        <v>8.3198426500000018</v>
      </c>
      <c r="K20" s="15">
        <f>$B$2*'2xSD'!K55+'2xSD'!K88</f>
        <v>8.0528632500000015</v>
      </c>
      <c r="L20" s="15">
        <f>$B$2*'2xSD'!L55+'2xSD'!L88</f>
        <v>6.95425395</v>
      </c>
    </row>
    <row r="21" spans="2:12" x14ac:dyDescent="0.25">
      <c r="B21" s="5">
        <v>16</v>
      </c>
      <c r="C21" s="6" t="s">
        <v>34</v>
      </c>
      <c r="D21" s="14">
        <f>$B$2*'2xSD'!D56+'2xSD'!D89</f>
        <v>0.55024830000000002</v>
      </c>
      <c r="E21" s="14">
        <f>$B$2*'2xSD'!E56+'2xSD'!E89</f>
        <v>0.92562545000000007</v>
      </c>
      <c r="F21" s="14">
        <f>$B$2*'2xSD'!F56+'2xSD'!F89</f>
        <v>0.85162860000000007</v>
      </c>
      <c r="G21" s="14">
        <f>$B$2*'2xSD'!G56+'2xSD'!G89</f>
        <v>1.155618</v>
      </c>
      <c r="H21" s="14">
        <f>$B$2*'2xSD'!H56+'2xSD'!H89</f>
        <v>0.82881000000000005</v>
      </c>
      <c r="I21" s="14">
        <f>$B$2*'2xSD'!I56+'2xSD'!I89</f>
        <v>2.1175009999999999</v>
      </c>
      <c r="J21" s="14">
        <f>$B$2*'2xSD'!J56+'2xSD'!J89</f>
        <v>2.4050445499999999</v>
      </c>
      <c r="K21" s="14">
        <f>$B$2*'2xSD'!K56+'2xSD'!K89</f>
        <v>1.7373307500000001</v>
      </c>
      <c r="L21" s="14">
        <f>$B$2*'2xSD'!L56+'2xSD'!L89</f>
        <v>1.1227401000000001</v>
      </c>
    </row>
    <row r="22" spans="2:12" x14ac:dyDescent="0.25">
      <c r="B22" s="5">
        <v>17</v>
      </c>
      <c r="C22" s="6" t="s">
        <v>35</v>
      </c>
      <c r="D22" s="15">
        <f>$B$2*'2xSD'!D57+'2xSD'!D90</f>
        <v>0.20478869999999999</v>
      </c>
      <c r="E22" s="15">
        <f>$B$2*'2xSD'!E57+'2xSD'!E90</f>
        <v>-9.325195E-2</v>
      </c>
      <c r="F22" s="15">
        <f>$B$2*'2xSD'!F57+'2xSD'!F90</f>
        <v>-0.21999915</v>
      </c>
      <c r="G22" s="15">
        <f>$B$2*'2xSD'!G57+'2xSD'!G90</f>
        <v>-0.10751895</v>
      </c>
      <c r="H22" s="15">
        <f>$B$2*'2xSD'!H57+'2xSD'!H90</f>
        <v>-0.87045074999999994</v>
      </c>
      <c r="I22" s="15">
        <f>$B$2*'2xSD'!I57+'2xSD'!I90</f>
        <v>1.8453978</v>
      </c>
      <c r="J22" s="15">
        <f>$B$2*'2xSD'!J57+'2xSD'!J90</f>
        <v>2.0513551999999997</v>
      </c>
      <c r="K22" s="15">
        <f>$B$2*'2xSD'!K57+'2xSD'!K90</f>
        <v>2.2705090500000003</v>
      </c>
      <c r="L22" s="15">
        <f>$B$2*'2xSD'!L57+'2xSD'!L90</f>
        <v>2.4489991</v>
      </c>
    </row>
    <row r="23" spans="2:12" x14ac:dyDescent="0.25">
      <c r="B23" s="5">
        <v>18</v>
      </c>
      <c r="C23" s="6" t="s">
        <v>36</v>
      </c>
      <c r="D23" s="14">
        <f>$B$2*'2xSD'!D58+'2xSD'!D91</f>
        <v>0.58650345000000004</v>
      </c>
      <c r="E23" s="14">
        <f>$B$2*'2xSD'!E58+'2xSD'!E91</f>
        <v>0.3313586</v>
      </c>
      <c r="F23" s="14">
        <f>$B$2*'2xSD'!F58+'2xSD'!F91</f>
        <v>0.19030905000000001</v>
      </c>
      <c r="G23" s="14">
        <f>$B$2*'2xSD'!G58+'2xSD'!G91</f>
        <v>0.1679436</v>
      </c>
      <c r="H23" s="14">
        <f>$B$2*'2xSD'!H58+'2xSD'!H91</f>
        <v>-0.43145460000000002</v>
      </c>
      <c r="I23" s="14">
        <f>$B$2*'2xSD'!I58+'2xSD'!I91</f>
        <v>4.0135388499999998</v>
      </c>
      <c r="J23" s="14">
        <f>$B$2*'2xSD'!J58+'2xSD'!J91</f>
        <v>4.2794194000000001</v>
      </c>
      <c r="K23" s="14">
        <f>$B$2*'2xSD'!K58+'2xSD'!K91</f>
        <v>4.0848366499999997</v>
      </c>
      <c r="L23" s="14">
        <f>$B$2*'2xSD'!L58+'2xSD'!L91</f>
        <v>4.0988033000000001</v>
      </c>
    </row>
    <row r="24" spans="2:12" x14ac:dyDescent="0.25">
      <c r="B24" s="5">
        <v>19</v>
      </c>
      <c r="C24" s="6" t="s">
        <v>37</v>
      </c>
      <c r="D24" s="15">
        <f>$B$2*'2xSD'!D59+'2xSD'!D92</f>
        <v>0.29721375</v>
      </c>
      <c r="E24" s="15">
        <f>$B$2*'2xSD'!E59+'2xSD'!E92</f>
        <v>1.3916346499999999</v>
      </c>
      <c r="F24" s="15">
        <f>$B$2*'2xSD'!F59+'2xSD'!F92</f>
        <v>1.38211065</v>
      </c>
      <c r="G24" s="15">
        <f>$B$2*'2xSD'!G59+'2xSD'!G92</f>
        <v>1.69797825</v>
      </c>
      <c r="H24" s="15">
        <f>$B$2*'2xSD'!H59+'2xSD'!H92</f>
        <v>1.23574725</v>
      </c>
      <c r="I24" s="15">
        <f>$B$2*'2xSD'!I59+'2xSD'!I92</f>
        <v>1.3600371500000001</v>
      </c>
      <c r="J24" s="15">
        <f>$B$2*'2xSD'!J59+'2xSD'!J92</f>
        <v>1.6310099</v>
      </c>
      <c r="K24" s="15">
        <f>$B$2*'2xSD'!K59+'2xSD'!K92</f>
        <v>0.82209239999999995</v>
      </c>
      <c r="L24" s="15">
        <f>$B$2*'2xSD'!L59+'2xSD'!L92</f>
        <v>-0.48443219999999998</v>
      </c>
    </row>
    <row r="25" spans="2:12" x14ac:dyDescent="0.25">
      <c r="B25" s="5">
        <v>20</v>
      </c>
      <c r="C25" s="6" t="s">
        <v>38</v>
      </c>
      <c r="D25" s="14">
        <f>$B$2*'2xSD'!D60+'2xSD'!D93</f>
        <v>-3.8156953500000004</v>
      </c>
      <c r="E25" s="14">
        <f>$B$2*'2xSD'!E60+'2xSD'!E93</f>
        <v>-3.2616382499999999</v>
      </c>
      <c r="F25" s="14">
        <f>$B$2*'2xSD'!F60+'2xSD'!F93</f>
        <v>-3.5457781500000003</v>
      </c>
      <c r="G25" s="14">
        <f>$B$2*'2xSD'!G60+'2xSD'!G93</f>
        <v>-3.5009104500000001</v>
      </c>
      <c r="H25" s="14">
        <f>$B$2*'2xSD'!H60+'2xSD'!H93</f>
        <v>-4.3583904000000002</v>
      </c>
      <c r="I25" s="14">
        <f>$B$2*'2xSD'!I60+'2xSD'!I93</f>
        <v>-2.21686425</v>
      </c>
      <c r="J25" s="14">
        <f>$B$2*'2xSD'!J60+'2xSD'!J93</f>
        <v>-3.1720396499999999</v>
      </c>
      <c r="K25" s="14">
        <f>$B$2*'2xSD'!K60+'2xSD'!K93</f>
        <v>-2.9615458500000003</v>
      </c>
      <c r="L25" s="14">
        <f>$B$2*'2xSD'!L60+'2xSD'!L93</f>
        <v>-2.4430486500000002</v>
      </c>
    </row>
    <row r="26" spans="2:12" x14ac:dyDescent="0.25">
      <c r="B26" s="5">
        <v>21</v>
      </c>
      <c r="C26" s="6" t="s">
        <v>39</v>
      </c>
      <c r="D26" s="15">
        <f>$B$2*'2xSD'!D61+'2xSD'!D94</f>
        <v>-3.7139319000000004</v>
      </c>
      <c r="E26" s="15">
        <f>$B$2*'2xSD'!E61+'2xSD'!E94</f>
        <v>-3.5114773500000003</v>
      </c>
      <c r="F26" s="15">
        <f>$B$2*'2xSD'!F61+'2xSD'!F94</f>
        <v>-3.4336269000000001</v>
      </c>
      <c r="G26" s="15">
        <f>$B$2*'2xSD'!G61+'2xSD'!G94</f>
        <v>-3.2851831499999999</v>
      </c>
      <c r="H26" s="15">
        <f>$B$2*'2xSD'!H61+'2xSD'!H94</f>
        <v>-4.2639322499999999</v>
      </c>
      <c r="I26" s="15">
        <f>$B$2*'2xSD'!I61+'2xSD'!I94</f>
        <v>-2.2412636999999997</v>
      </c>
      <c r="J26" s="15">
        <f>$B$2*'2xSD'!J61+'2xSD'!J94</f>
        <v>-3.2093495999999999</v>
      </c>
      <c r="K26" s="15">
        <f>$B$2*'2xSD'!K61+'2xSD'!K94</f>
        <v>-2.9862256500000002</v>
      </c>
      <c r="L26" s="15">
        <f>$B$2*'2xSD'!L61+'2xSD'!L94</f>
        <v>-2.4512521500000002</v>
      </c>
    </row>
    <row r="27" spans="2:12" x14ac:dyDescent="0.25">
      <c r="B27" s="5">
        <v>22</v>
      </c>
      <c r="C27" s="6" t="s">
        <v>40</v>
      </c>
      <c r="D27" s="14">
        <f>$B$2*'2xSD'!D62+'2xSD'!D95</f>
        <v>-9.3714123999999988</v>
      </c>
      <c r="E27" s="14">
        <f>$B$2*'2xSD'!E62+'2xSD'!E95</f>
        <v>-8.4728339500000001</v>
      </c>
      <c r="F27" s="14">
        <f>$B$2*'2xSD'!F62+'2xSD'!F95</f>
        <v>-7.3124650500000001</v>
      </c>
      <c r="G27" s="14">
        <f>$B$2*'2xSD'!G62+'2xSD'!G95</f>
        <v>-6.5942040999999998</v>
      </c>
      <c r="H27" s="14">
        <f>$B$2*'2xSD'!H62+'2xSD'!H95</f>
        <v>-7.6200952500000003</v>
      </c>
      <c r="I27" s="14">
        <f>$B$2*'2xSD'!I62+'2xSD'!I95</f>
        <v>-8.9929347499999999</v>
      </c>
      <c r="J27" s="14">
        <f>$B$2*'2xSD'!J62+'2xSD'!J95</f>
        <v>-10.146763850000001</v>
      </c>
      <c r="K27" s="14">
        <f>$B$2*'2xSD'!K62+'2xSD'!K95</f>
        <v>-10.964659749999999</v>
      </c>
      <c r="L27" s="14">
        <f>$B$2*'2xSD'!L62+'2xSD'!L95</f>
        <v>-9.6899433000000013</v>
      </c>
    </row>
    <row r="28" spans="2:12" x14ac:dyDescent="0.25">
      <c r="B28" s="5">
        <v>23</v>
      </c>
      <c r="C28" s="6" t="s">
        <v>41</v>
      </c>
      <c r="D28" s="15">
        <f>$B$2*'2xSD'!D63+'2xSD'!D96</f>
        <v>-2.0499524000000005</v>
      </c>
      <c r="E28" s="15">
        <f>$B$2*'2xSD'!E63+'2xSD'!E96</f>
        <v>-2.3651779500000001</v>
      </c>
      <c r="F28" s="15">
        <f>$B$2*'2xSD'!F63+'2xSD'!F96</f>
        <v>-2.7846190499999999</v>
      </c>
      <c r="G28" s="15">
        <f>$B$2*'2xSD'!G63+'2xSD'!G96</f>
        <v>-3.5119370999999999</v>
      </c>
      <c r="H28" s="15">
        <f>$B$2*'2xSD'!H63+'2xSD'!H96</f>
        <v>-3.61320525</v>
      </c>
      <c r="I28" s="15">
        <f>$B$2*'2xSD'!I63+'2xSD'!I96</f>
        <v>1.28930525</v>
      </c>
      <c r="J28" s="15">
        <f>$B$2*'2xSD'!J63+'2xSD'!J96</f>
        <v>1.6349931500000001</v>
      </c>
      <c r="K28" s="15">
        <f>$B$2*'2xSD'!K63+'2xSD'!K96</f>
        <v>1.7863072499999999</v>
      </c>
      <c r="L28" s="15">
        <f>$B$2*'2xSD'!L63+'2xSD'!L96</f>
        <v>1.7212767000000002</v>
      </c>
    </row>
    <row r="29" spans="2:12" x14ac:dyDescent="0.25">
      <c r="B29" s="5">
        <v>24</v>
      </c>
      <c r="C29" s="6" t="s">
        <v>42</v>
      </c>
      <c r="D29" s="14">
        <f>$B$2*'2xSD'!D64+'2xSD'!D97</f>
        <v>1.3239306</v>
      </c>
      <c r="E29" s="14">
        <f>$B$2*'2xSD'!E64+'2xSD'!E97</f>
        <v>0.76940505000000003</v>
      </c>
      <c r="F29" s="14">
        <f>$B$2*'2xSD'!F64+'2xSD'!F97</f>
        <v>0.87996194999999999</v>
      </c>
      <c r="G29" s="14">
        <f>$B$2*'2xSD'!G64+'2xSD'!G97</f>
        <v>0.35867790000000005</v>
      </c>
      <c r="H29" s="14">
        <f>$B$2*'2xSD'!H64+'2xSD'!H97</f>
        <v>-3.7298249999999998E-2</v>
      </c>
      <c r="I29" s="14">
        <f>$B$2*'2xSD'!I64+'2xSD'!I97</f>
        <v>-1.04195875</v>
      </c>
      <c r="J29" s="14">
        <f>$B$2*'2xSD'!J64+'2xSD'!J97</f>
        <v>-1.2264488499999999</v>
      </c>
      <c r="K29" s="14">
        <f>$B$2*'2xSD'!K64+'2xSD'!K97</f>
        <v>-0.7128317500000001</v>
      </c>
      <c r="L29" s="14">
        <f>$B$2*'2xSD'!L64+'2xSD'!L97</f>
        <v>-0.97436829999999985</v>
      </c>
    </row>
    <row r="30" spans="2:12" x14ac:dyDescent="0.25">
      <c r="B30" s="5">
        <v>25</v>
      </c>
      <c r="C30" s="6" t="s">
        <v>43</v>
      </c>
      <c r="D30" s="15">
        <f>$B$2*'2xSD'!D65+'2xSD'!D98</f>
        <v>-1.7817592499999999</v>
      </c>
      <c r="E30" s="15">
        <f>$B$2*'2xSD'!E65+'2xSD'!E98</f>
        <v>-1.9923097500000002</v>
      </c>
      <c r="F30" s="15">
        <f>$B$2*'2xSD'!F65+'2xSD'!F98</f>
        <v>-1.8618088500000001</v>
      </c>
      <c r="G30" s="15">
        <f>$B$2*'2xSD'!G65+'2xSD'!G98</f>
        <v>-1.9473574499999999</v>
      </c>
      <c r="H30" s="15">
        <f>$B$2*'2xSD'!H65+'2xSD'!H98</f>
        <v>-2.8629072</v>
      </c>
      <c r="I30" s="15">
        <f>$B$2*'2xSD'!I65+'2xSD'!I98</f>
        <v>-2.5964025500000001</v>
      </c>
      <c r="J30" s="15">
        <f>$B$2*'2xSD'!J65+'2xSD'!J98</f>
        <v>-2.6724638000000005</v>
      </c>
      <c r="K30" s="15">
        <f>$B$2*'2xSD'!K65+'2xSD'!K98</f>
        <v>-2.6482536499999996</v>
      </c>
      <c r="L30" s="15">
        <f>$B$2*'2xSD'!L65+'2xSD'!L98</f>
        <v>-3.4021204999999997</v>
      </c>
    </row>
    <row r="31" spans="2:12" x14ac:dyDescent="0.25">
      <c r="B31" s="5">
        <v>26</v>
      </c>
      <c r="C31" s="6" t="s">
        <v>44</v>
      </c>
      <c r="D31" s="14">
        <f>$B$2*'2xSD'!D66+'2xSD'!D99</f>
        <v>-2.3534055</v>
      </c>
      <c r="E31" s="14">
        <f>$B$2*'2xSD'!E66+'2xSD'!E99</f>
        <v>-2.7296369999999999</v>
      </c>
      <c r="F31" s="14">
        <f>$B$2*'2xSD'!F66+'2xSD'!F99</f>
        <v>-1.8011051999999999</v>
      </c>
      <c r="G31" s="14">
        <f>$B$2*'2xSD'!G66+'2xSD'!G99</f>
        <v>-1.6020198000000001</v>
      </c>
      <c r="H31" s="14">
        <f>$B$2*'2xSD'!H66+'2xSD'!H99</f>
        <v>-2.6508914999999997</v>
      </c>
      <c r="I31" s="14">
        <f>$B$2*'2xSD'!I66+'2xSD'!I99</f>
        <v>-2.9777444499999999</v>
      </c>
      <c r="J31" s="14">
        <f>$B$2*'2xSD'!J66+'2xSD'!J99</f>
        <v>-3.0282052500000001</v>
      </c>
      <c r="K31" s="14">
        <f>$B$2*'2xSD'!K66+'2xSD'!K99</f>
        <v>-3.755255</v>
      </c>
      <c r="L31" s="14">
        <f>$B$2*'2xSD'!L66+'2xSD'!L99</f>
        <v>-4.3044006499999998</v>
      </c>
    </row>
    <row r="32" spans="2:12" x14ac:dyDescent="0.25">
      <c r="B32" s="5">
        <v>27</v>
      </c>
      <c r="C32" s="6" t="s">
        <v>45</v>
      </c>
      <c r="D32" s="15">
        <f>$B$2*'2xSD'!D67+'2xSD'!D100</f>
        <v>-5.45810175</v>
      </c>
      <c r="E32" s="15">
        <f>$B$2*'2xSD'!E67+'2xSD'!E100</f>
        <v>-5.6331666</v>
      </c>
      <c r="F32" s="15">
        <f>$B$2*'2xSD'!F67+'2xSD'!F100</f>
        <v>-3.4356154499999998</v>
      </c>
      <c r="G32" s="15">
        <f>$B$2*'2xSD'!G67+'2xSD'!G100</f>
        <v>-3.2545863000000002</v>
      </c>
      <c r="H32" s="15">
        <f>$B$2*'2xSD'!H67+'2xSD'!H100</f>
        <v>-4.3186000499999997</v>
      </c>
      <c r="I32" s="15">
        <f>$B$2*'2xSD'!I67+'2xSD'!I100</f>
        <v>-3.9890708499999996</v>
      </c>
      <c r="J32" s="15">
        <f>$B$2*'2xSD'!J67+'2xSD'!J100</f>
        <v>-4.0667103000000004</v>
      </c>
      <c r="K32" s="15">
        <f>$B$2*'2xSD'!K67+'2xSD'!K100</f>
        <v>-4.4161694000000002</v>
      </c>
      <c r="L32" s="15">
        <f>$B$2*'2xSD'!L67+'2xSD'!L100</f>
        <v>-1.3295056500000002</v>
      </c>
    </row>
    <row r="34" spans="2:12" x14ac:dyDescent="0.25">
      <c r="B34" t="s">
        <v>48</v>
      </c>
    </row>
    <row r="35" spans="2:12" x14ac:dyDescent="0.25">
      <c r="B35" s="19">
        <v>0.75</v>
      </c>
      <c r="C35" t="s">
        <v>57</v>
      </c>
    </row>
    <row r="36" spans="2:12" x14ac:dyDescent="0.25">
      <c r="B36" s="24" t="s">
        <v>10</v>
      </c>
      <c r="C36" s="25"/>
      <c r="D36" s="22" t="s">
        <v>1</v>
      </c>
      <c r="E36" s="22" t="s">
        <v>2</v>
      </c>
      <c r="F36" s="22" t="s">
        <v>3</v>
      </c>
      <c r="G36" s="22" t="s">
        <v>4</v>
      </c>
      <c r="H36" s="22" t="s">
        <v>5</v>
      </c>
      <c r="I36" s="22" t="s">
        <v>6</v>
      </c>
      <c r="J36" s="22" t="s">
        <v>7</v>
      </c>
      <c r="K36" s="22" t="s">
        <v>8</v>
      </c>
      <c r="L36" s="22" t="s">
        <v>9</v>
      </c>
    </row>
    <row r="37" spans="2:12" x14ac:dyDescent="0.25">
      <c r="B37" s="26"/>
      <c r="C37" s="26"/>
      <c r="D37" s="23"/>
      <c r="E37" s="23"/>
      <c r="F37" s="23"/>
      <c r="G37" s="23"/>
      <c r="H37" s="23"/>
      <c r="I37" s="23"/>
      <c r="J37" s="23"/>
      <c r="K37" s="23"/>
      <c r="L37" s="23"/>
    </row>
    <row r="38" spans="2:12" ht="15.75" thickBot="1" x14ac:dyDescent="0.3">
      <c r="B38" s="1" t="s">
        <v>12</v>
      </c>
      <c r="C38" s="1" t="s">
        <v>13</v>
      </c>
      <c r="D38" s="1" t="s">
        <v>14</v>
      </c>
      <c r="E38" s="1" t="s">
        <v>14</v>
      </c>
      <c r="F38" s="1" t="s">
        <v>14</v>
      </c>
      <c r="G38" s="1" t="s">
        <v>14</v>
      </c>
      <c r="H38" s="1" t="s">
        <v>14</v>
      </c>
      <c r="I38" s="1" t="s">
        <v>14</v>
      </c>
      <c r="J38" s="1" t="s">
        <v>14</v>
      </c>
      <c r="K38" s="1" t="s">
        <v>14</v>
      </c>
      <c r="L38" s="1" t="s">
        <v>14</v>
      </c>
    </row>
    <row r="39" spans="2:12" ht="15.75" thickTop="1" x14ac:dyDescent="0.25">
      <c r="B39" s="2">
        <v>1</v>
      </c>
      <c r="C39" s="3" t="s">
        <v>17</v>
      </c>
      <c r="D39" s="13">
        <f>'2xSD'!D8+$B$35*'2xSD'!D41+'2xSD'!D74</f>
        <v>39.256950250000003</v>
      </c>
      <c r="E39" s="13">
        <f>'2xSD'!E8+$B$35*'2xSD'!E41+'2xSD'!E74</f>
        <v>38.681376749999998</v>
      </c>
      <c r="F39" s="13">
        <f>'2xSD'!F8+$B$35*'2xSD'!F41+'2xSD'!F74</f>
        <v>41.722038999999995</v>
      </c>
      <c r="G39" s="13">
        <f>'2xSD'!G8+$B$35*'2xSD'!G41+'2xSD'!G74</f>
        <v>51.543969250000004</v>
      </c>
      <c r="H39" s="13">
        <f>'2xSD'!H8+$B$35*'2xSD'!H41+'2xSD'!H74</f>
        <v>54.741512384881929</v>
      </c>
      <c r="I39" s="13">
        <f>'2xSD'!I8+$B$35*'2xSD'!I41+'2xSD'!I74</f>
        <v>61.274962491340155</v>
      </c>
      <c r="J39" s="13">
        <f>'2xSD'!J8+$B$35*'2xSD'!J41+'2xSD'!J74</f>
        <v>62.500461741166959</v>
      </c>
      <c r="K39" s="13">
        <f>'2xSD'!K8+$B$35*'2xSD'!K41+'2xSD'!K74</f>
        <v>63.750470975990311</v>
      </c>
      <c r="L39" s="13">
        <f>'2xSD'!L8+$B$35*'2xSD'!L41+'2xSD'!L74</f>
        <v>65.025480395510115</v>
      </c>
    </row>
    <row r="40" spans="2:12" x14ac:dyDescent="0.25">
      <c r="B40" s="5">
        <v>2</v>
      </c>
      <c r="C40" s="6" t="s">
        <v>18</v>
      </c>
      <c r="D40" s="14">
        <f>'2xSD'!D9+$B$35*'2xSD'!D42+'2xSD'!D75</f>
        <v>32.176648499999999</v>
      </c>
      <c r="E40" s="14">
        <f>'2xSD'!E9+$B$35*'2xSD'!E42+'2xSD'!E75</f>
        <v>33.725715999999998</v>
      </c>
      <c r="F40" s="14">
        <f>'2xSD'!F9+$B$35*'2xSD'!F42+'2xSD'!F75</f>
        <v>34.762103499999995</v>
      </c>
      <c r="G40" s="14">
        <f>'2xSD'!G9+$B$35*'2xSD'!G42+'2xSD'!G75</f>
        <v>36.634539000000004</v>
      </c>
      <c r="H40" s="14">
        <f>'2xSD'!H9+$B$35*'2xSD'!H42+'2xSD'!H75</f>
        <v>45.430470792630345</v>
      </c>
      <c r="I40" s="14">
        <f>'2xSD'!I9+$B$35*'2xSD'!I42+'2xSD'!I75</f>
        <v>61.274962491340155</v>
      </c>
      <c r="J40" s="14">
        <f>'2xSD'!J9+$B$35*'2xSD'!J42+'2xSD'!J75</f>
        <v>62.500461741166959</v>
      </c>
      <c r="K40" s="14">
        <f>'2xSD'!K9+$B$35*'2xSD'!K42+'2xSD'!K75</f>
        <v>63.750470975990311</v>
      </c>
      <c r="L40" s="14">
        <f>'2xSD'!L9+$B$35*'2xSD'!L42+'2xSD'!L75</f>
        <v>65.025480395510115</v>
      </c>
    </row>
    <row r="41" spans="2:12" x14ac:dyDescent="0.25">
      <c r="B41" s="5">
        <v>3</v>
      </c>
      <c r="C41" s="6" t="s">
        <v>19</v>
      </c>
      <c r="D41" s="15">
        <f>'2xSD'!D10+$B$35*'2xSD'!D43+'2xSD'!D76</f>
        <v>36.676675000000003</v>
      </c>
      <c r="E41" s="15">
        <f>'2xSD'!E10+$B$35*'2xSD'!E43+'2xSD'!E76</f>
        <v>37.123859499999995</v>
      </c>
      <c r="F41" s="15">
        <f>'2xSD'!F10+$B$35*'2xSD'!F43+'2xSD'!F76</f>
        <v>37.413937750000002</v>
      </c>
      <c r="G41" s="15">
        <f>'2xSD'!G10+$B$35*'2xSD'!G43+'2xSD'!G76</f>
        <v>37.852743500000003</v>
      </c>
      <c r="H41" s="15">
        <f>'2xSD'!H10+$B$35*'2xSD'!H43+'2xSD'!H76</f>
        <v>52.35313834225159</v>
      </c>
      <c r="I41" s="15">
        <f>'2xSD'!I10+$B$35*'2xSD'!I43+'2xSD'!I76</f>
        <v>61.212959872579582</v>
      </c>
      <c r="J41" s="15">
        <f>'2xSD'!J10+$B$35*'2xSD'!J43+'2xSD'!J76</f>
        <v>62.500461741166959</v>
      </c>
      <c r="K41" s="15">
        <f>'2xSD'!K10+$B$35*'2xSD'!K43+'2xSD'!K76</f>
        <v>63.750470975990311</v>
      </c>
      <c r="L41" s="15">
        <f>'2xSD'!L10+$B$35*'2xSD'!L43+'2xSD'!L76</f>
        <v>65.025480395510115</v>
      </c>
    </row>
    <row r="42" spans="2:12" x14ac:dyDescent="0.25">
      <c r="B42" s="5">
        <v>4</v>
      </c>
      <c r="C42" s="6" t="s">
        <v>22</v>
      </c>
      <c r="D42" s="14">
        <f>'2xSD'!D11+$B$35*'2xSD'!D44+'2xSD'!D77</f>
        <v>33.091920000000002</v>
      </c>
      <c r="E42" s="14">
        <f>'2xSD'!E11+$B$35*'2xSD'!E44+'2xSD'!E77</f>
        <v>44.794505267910381</v>
      </c>
      <c r="F42" s="14">
        <f>'2xSD'!F11+$B$35*'2xSD'!F44+'2xSD'!F77</f>
        <v>46.879704750000002</v>
      </c>
      <c r="G42" s="14">
        <f>'2xSD'!G11+$B$35*'2xSD'!G44+'2xSD'!G77</f>
        <v>46.30619633745669</v>
      </c>
      <c r="H42" s="14">
        <f>'2xSD'!H11+$B$35*'2xSD'!H44+'2xSD'!H77</f>
        <v>55.133097384881935</v>
      </c>
      <c r="I42" s="14">
        <f>'2xSD'!I11+$B$35*'2xSD'!I44+'2xSD'!I77</f>
        <v>61.227288872579578</v>
      </c>
      <c r="J42" s="14">
        <f>'2xSD'!J11+$B$35*'2xSD'!J44+'2xSD'!J77</f>
        <v>62.500461741166959</v>
      </c>
      <c r="K42" s="14">
        <f>'2xSD'!K11+$B$35*'2xSD'!K44+'2xSD'!K77</f>
        <v>63.750470975990311</v>
      </c>
      <c r="L42" s="14">
        <f>'2xSD'!L11+$B$35*'2xSD'!L44+'2xSD'!L77</f>
        <v>65.025480395510115</v>
      </c>
    </row>
    <row r="43" spans="2:12" x14ac:dyDescent="0.25">
      <c r="B43" s="5">
        <v>5</v>
      </c>
      <c r="C43" s="6" t="s">
        <v>23</v>
      </c>
      <c r="D43" s="15">
        <f>'2xSD'!D12+$B$35*'2xSD'!D45+'2xSD'!D78</f>
        <v>30.332080499999996</v>
      </c>
      <c r="E43" s="15">
        <f>'2xSD'!E12+$B$35*'2xSD'!E45+'2xSD'!E78</f>
        <v>32.93801225</v>
      </c>
      <c r="F43" s="15">
        <f>'2xSD'!F12+$B$35*'2xSD'!F45+'2xSD'!F78</f>
        <v>33.278486000000001</v>
      </c>
      <c r="G43" s="15">
        <f>'2xSD'!G12+$B$35*'2xSD'!G45+'2xSD'!G78</f>
        <v>33.476757499999998</v>
      </c>
      <c r="H43" s="15">
        <f>'2xSD'!H12+$B$35*'2xSD'!H45+'2xSD'!H78</f>
        <v>45.935976499999995</v>
      </c>
      <c r="I43" s="15">
        <f>'2xSD'!I12+$B$35*'2xSD'!I45+'2xSD'!I78</f>
        <v>61.274962491340155</v>
      </c>
      <c r="J43" s="15">
        <f>'2xSD'!J12+$B$35*'2xSD'!J45+'2xSD'!J78</f>
        <v>62.500461741166959</v>
      </c>
      <c r="K43" s="15">
        <f>'2xSD'!K12+$B$35*'2xSD'!K45+'2xSD'!K78</f>
        <v>63.750470975990311</v>
      </c>
      <c r="L43" s="15">
        <f>'2xSD'!L12+$B$35*'2xSD'!L45+'2xSD'!L78</f>
        <v>65.025480395510115</v>
      </c>
    </row>
    <row r="44" spans="2:12" x14ac:dyDescent="0.25">
      <c r="B44" s="5">
        <v>6</v>
      </c>
      <c r="C44" s="6" t="s">
        <v>24</v>
      </c>
      <c r="D44" s="14">
        <f>'2xSD'!D13+$B$35*'2xSD'!D46+'2xSD'!D79</f>
        <v>31.202930249999998</v>
      </c>
      <c r="E44" s="14">
        <f>'2xSD'!E13+$B$35*'2xSD'!E46+'2xSD'!E79</f>
        <v>31.796713750000002</v>
      </c>
      <c r="F44" s="14">
        <f>'2xSD'!F13+$B$35*'2xSD'!F46+'2xSD'!F79</f>
        <v>32.567971999999997</v>
      </c>
      <c r="G44" s="14">
        <f>'2xSD'!G13+$B$35*'2xSD'!G46+'2xSD'!G79</f>
        <v>32.735700250000001</v>
      </c>
      <c r="H44" s="14">
        <f>'2xSD'!H13+$B$35*'2xSD'!H46+'2xSD'!H79</f>
        <v>45.424668749999995</v>
      </c>
      <c r="I44" s="14">
        <f>'2xSD'!I13+$B$35*'2xSD'!I46+'2xSD'!I79</f>
        <v>61.274962491340155</v>
      </c>
      <c r="J44" s="14">
        <f>'2xSD'!J13+$B$35*'2xSD'!J46+'2xSD'!J79</f>
        <v>62.500461741166959</v>
      </c>
      <c r="K44" s="14">
        <f>'2xSD'!K13+$B$35*'2xSD'!K46+'2xSD'!K79</f>
        <v>63.750470975990311</v>
      </c>
      <c r="L44" s="14">
        <f>'2xSD'!L13+$B$35*'2xSD'!L46+'2xSD'!L79</f>
        <v>65.025480395510115</v>
      </c>
    </row>
    <row r="45" spans="2:12" x14ac:dyDescent="0.25">
      <c r="B45" s="5">
        <v>7</v>
      </c>
      <c r="C45" s="6" t="s">
        <v>25</v>
      </c>
      <c r="D45" s="15">
        <f>'2xSD'!D14+$B$35*'2xSD'!D47+'2xSD'!D80</f>
        <v>34.35106175</v>
      </c>
      <c r="E45" s="15">
        <f>'2xSD'!E14+$B$35*'2xSD'!E47+'2xSD'!E80</f>
        <v>36.964289000000001</v>
      </c>
      <c r="F45" s="15">
        <f>'2xSD'!F14+$B$35*'2xSD'!F47+'2xSD'!F80</f>
        <v>34.821372749999995</v>
      </c>
      <c r="G45" s="15">
        <f>'2xSD'!G14+$B$35*'2xSD'!G47+'2xSD'!G80</f>
        <v>34.060998999999995</v>
      </c>
      <c r="H45" s="15">
        <f>'2xSD'!H14+$B$35*'2xSD'!H47+'2xSD'!H80</f>
        <v>47.235943250000005</v>
      </c>
      <c r="I45" s="15">
        <f>'2xSD'!I14+$B$35*'2xSD'!I47+'2xSD'!I80</f>
        <v>61.274962491340155</v>
      </c>
      <c r="J45" s="15">
        <f>'2xSD'!J14+$B$35*'2xSD'!J47+'2xSD'!J80</f>
        <v>62.500461741166959</v>
      </c>
      <c r="K45" s="15">
        <f>'2xSD'!K14+$B$35*'2xSD'!K47+'2xSD'!K80</f>
        <v>63.750470975990311</v>
      </c>
      <c r="L45" s="15">
        <f>'2xSD'!L14+$B$35*'2xSD'!L47+'2xSD'!L80</f>
        <v>65.025480395510115</v>
      </c>
    </row>
    <row r="46" spans="2:12" x14ac:dyDescent="0.25">
      <c r="B46" s="5">
        <v>8</v>
      </c>
      <c r="C46" s="6" t="s">
        <v>26</v>
      </c>
      <c r="D46" s="14">
        <f>'2xSD'!D15+$B$35*'2xSD'!D48+'2xSD'!D81</f>
        <v>26.36730575</v>
      </c>
      <c r="E46" s="14">
        <f>'2xSD'!E15+$B$35*'2xSD'!E48+'2xSD'!E81</f>
        <v>26.837651999999999</v>
      </c>
      <c r="F46" s="14">
        <f>'2xSD'!F15+$B$35*'2xSD'!F48+'2xSD'!F81</f>
        <v>27.593533749999999</v>
      </c>
      <c r="G46" s="14">
        <f>'2xSD'!G15+$B$35*'2xSD'!G48+'2xSD'!G81</f>
        <v>27.642645999999999</v>
      </c>
      <c r="H46" s="14">
        <f>'2xSD'!H15+$B$35*'2xSD'!H48+'2xSD'!H81</f>
        <v>39.489212250000001</v>
      </c>
      <c r="I46" s="14">
        <f>'2xSD'!I15+$B$35*'2xSD'!I48+'2xSD'!I81</f>
        <v>61.274962491340155</v>
      </c>
      <c r="J46" s="14">
        <f>'2xSD'!J15+$B$35*'2xSD'!J48+'2xSD'!J81</f>
        <v>62.500461741166959</v>
      </c>
      <c r="K46" s="14">
        <f>'2xSD'!K15+$B$35*'2xSD'!K48+'2xSD'!K81</f>
        <v>63.750470975990311</v>
      </c>
      <c r="L46" s="14">
        <f>'2xSD'!L15+$B$35*'2xSD'!L48+'2xSD'!L81</f>
        <v>65.025480395510115</v>
      </c>
    </row>
    <row r="47" spans="2:12" x14ac:dyDescent="0.25">
      <c r="B47" s="5">
        <v>9</v>
      </c>
      <c r="C47" s="6" t="s">
        <v>27</v>
      </c>
      <c r="D47" s="15">
        <f>'2xSD'!D16+$B$35*'2xSD'!D49+'2xSD'!D82</f>
        <v>25.0582505</v>
      </c>
      <c r="E47" s="15">
        <f>'2xSD'!E16+$B$35*'2xSD'!E49+'2xSD'!E82</f>
        <v>25.956819500000002</v>
      </c>
      <c r="F47" s="15">
        <f>'2xSD'!F16+$B$35*'2xSD'!F49+'2xSD'!F82</f>
        <v>25.750845499999997</v>
      </c>
      <c r="G47" s="15">
        <f>'2xSD'!G16+$B$35*'2xSD'!G49+'2xSD'!G82</f>
        <v>24.368290999999999</v>
      </c>
      <c r="H47" s="15">
        <f>'2xSD'!H16+$B$35*'2xSD'!H49+'2xSD'!H82</f>
        <v>36.973681499999998</v>
      </c>
      <c r="I47" s="15">
        <f>'2xSD'!I16+$B$35*'2xSD'!I49+'2xSD'!I82</f>
        <v>61.274962491340155</v>
      </c>
      <c r="J47" s="15">
        <f>'2xSD'!J16+$B$35*'2xSD'!J49+'2xSD'!J82</f>
        <v>62.500461741166959</v>
      </c>
      <c r="K47" s="15">
        <f>'2xSD'!K16+$B$35*'2xSD'!K49+'2xSD'!K82</f>
        <v>63.750470975990311</v>
      </c>
      <c r="L47" s="15">
        <f>'2xSD'!L16+$B$35*'2xSD'!L49+'2xSD'!L82</f>
        <v>65.025480395510115</v>
      </c>
    </row>
    <row r="48" spans="2:12" x14ac:dyDescent="0.25">
      <c r="B48" s="5">
        <v>10</v>
      </c>
      <c r="C48" s="6" t="s">
        <v>28</v>
      </c>
      <c r="D48" s="14">
        <f>'2xSD'!D17+$B$35*'2xSD'!D50+'2xSD'!D83</f>
        <v>23.423116499999999</v>
      </c>
      <c r="E48" s="14">
        <f>'2xSD'!E17+$B$35*'2xSD'!E50+'2xSD'!E83</f>
        <v>24.06339475</v>
      </c>
      <c r="F48" s="14">
        <f>'2xSD'!F17+$B$35*'2xSD'!F50+'2xSD'!F83</f>
        <v>25.157654749999999</v>
      </c>
      <c r="G48" s="14">
        <f>'2xSD'!G17+$B$35*'2xSD'!G50+'2xSD'!G83</f>
        <v>25.192905249999999</v>
      </c>
      <c r="H48" s="14">
        <f>'2xSD'!H17+$B$35*'2xSD'!H50+'2xSD'!H83</f>
        <v>35.134527750000004</v>
      </c>
      <c r="I48" s="14">
        <f>'2xSD'!I17+$B$35*'2xSD'!I50+'2xSD'!I83</f>
        <v>60.606393872579581</v>
      </c>
      <c r="J48" s="14">
        <f>'2xSD'!J17+$B$35*'2xSD'!J50+'2xSD'!J83</f>
        <v>61.649848330031169</v>
      </c>
      <c r="K48" s="14">
        <f>'2xSD'!K17+$B$35*'2xSD'!K50+'2xSD'!K83</f>
        <v>63.750470975990311</v>
      </c>
      <c r="L48" s="14">
        <f>'2xSD'!L17+$B$35*'2xSD'!L50+'2xSD'!L83</f>
        <v>65.025480395510115</v>
      </c>
    </row>
    <row r="49" spans="2:12" x14ac:dyDescent="0.25">
      <c r="B49" s="5">
        <v>11</v>
      </c>
      <c r="C49" s="6" t="s">
        <v>29</v>
      </c>
      <c r="D49" s="15">
        <f>'2xSD'!D18+$B$35*'2xSD'!D51+'2xSD'!D84</f>
        <v>19.6721395</v>
      </c>
      <c r="E49" s="15">
        <f>'2xSD'!E18+$B$35*'2xSD'!E51+'2xSD'!E84</f>
        <v>21.439163749999999</v>
      </c>
      <c r="F49" s="15">
        <f>'2xSD'!F18+$B$35*'2xSD'!F51+'2xSD'!F84</f>
        <v>18.999272749999999</v>
      </c>
      <c r="G49" s="15">
        <f>'2xSD'!G18+$B$35*'2xSD'!G51+'2xSD'!G84</f>
        <v>19.219810250000002</v>
      </c>
      <c r="H49" s="15">
        <f>'2xSD'!H18+$B$35*'2xSD'!H51+'2xSD'!H84</f>
        <v>30.43510075</v>
      </c>
      <c r="I49" s="15">
        <f>'2xSD'!I18+$B$35*'2xSD'!I51+'2xSD'!I84</f>
        <v>59.715530729096628</v>
      </c>
      <c r="J49" s="15">
        <f>'2xSD'!J18+$B$35*'2xSD'!J51+'2xSD'!J84</f>
        <v>61.278849330031171</v>
      </c>
      <c r="K49" s="15">
        <f>'2xSD'!K18+$B$35*'2xSD'!K51+'2xSD'!K84</f>
        <v>60.712761217110639</v>
      </c>
      <c r="L49" s="15">
        <f>'2xSD'!L18+$B$35*'2xSD'!L51+'2xSD'!L84</f>
        <v>65.025480395510115</v>
      </c>
    </row>
    <row r="50" spans="2:12" x14ac:dyDescent="0.25">
      <c r="B50" s="5">
        <v>12</v>
      </c>
      <c r="C50" s="6" t="s">
        <v>30</v>
      </c>
      <c r="D50" s="14">
        <f>'2xSD'!D19+$B$35*'2xSD'!D52+'2xSD'!D85</f>
        <v>14.674516999999998</v>
      </c>
      <c r="E50" s="14">
        <f>'2xSD'!E19+$B$35*'2xSD'!E52+'2xSD'!E85</f>
        <v>16.867413249999998</v>
      </c>
      <c r="F50" s="14">
        <f>'2xSD'!F19+$B$35*'2xSD'!F52+'2xSD'!F85</f>
        <v>16.915940749999997</v>
      </c>
      <c r="G50" s="14">
        <f>'2xSD'!G19+$B$35*'2xSD'!G52+'2xSD'!G85</f>
        <v>17.010780750000002</v>
      </c>
      <c r="H50" s="14">
        <f>'2xSD'!H19+$B$35*'2xSD'!H52+'2xSD'!H85</f>
        <v>24.029831999999999</v>
      </c>
      <c r="I50" s="14">
        <f>'2xSD'!I19+$B$35*'2xSD'!I52+'2xSD'!I85</f>
        <v>48.730615999999998</v>
      </c>
      <c r="J50" s="14">
        <f>'2xSD'!J19+$B$35*'2xSD'!J52+'2xSD'!J85</f>
        <v>48.222915499999999</v>
      </c>
      <c r="K50" s="14">
        <f>'2xSD'!K19+$B$35*'2xSD'!K52+'2xSD'!K85</f>
        <v>49.429399000000004</v>
      </c>
      <c r="L50" s="14">
        <f>'2xSD'!L19+$B$35*'2xSD'!L52+'2xSD'!L85</f>
        <v>50.514979467745675</v>
      </c>
    </row>
    <row r="51" spans="2:12" x14ac:dyDescent="0.25">
      <c r="B51" s="5">
        <v>13</v>
      </c>
      <c r="C51" s="6" t="s">
        <v>31</v>
      </c>
      <c r="D51" s="15">
        <f>'2xSD'!D20+$B$35*'2xSD'!D53+'2xSD'!D86</f>
        <v>13.22891375</v>
      </c>
      <c r="E51" s="15">
        <f>'2xSD'!E20+$B$35*'2xSD'!E53+'2xSD'!E86</f>
        <v>13.781645750000001</v>
      </c>
      <c r="F51" s="15">
        <f>'2xSD'!F20+$B$35*'2xSD'!F53+'2xSD'!F86</f>
        <v>12.313863</v>
      </c>
      <c r="G51" s="15">
        <f>'2xSD'!G20+$B$35*'2xSD'!G53+'2xSD'!G86</f>
        <v>12.1260645</v>
      </c>
      <c r="H51" s="15">
        <f>'2xSD'!H20+$B$35*'2xSD'!H53+'2xSD'!H86</f>
        <v>12.277953</v>
      </c>
      <c r="I51" s="15">
        <f>'2xSD'!I20+$B$35*'2xSD'!I53+'2xSD'!I86</f>
        <v>29.008823250000003</v>
      </c>
      <c r="J51" s="15">
        <f>'2xSD'!J20+$B$35*'2xSD'!J53+'2xSD'!J86</f>
        <v>30.178153500000001</v>
      </c>
      <c r="K51" s="15">
        <f>'2xSD'!K20+$B$35*'2xSD'!K53+'2xSD'!K86</f>
        <v>30.549413250000001</v>
      </c>
      <c r="L51" s="15">
        <f>'2xSD'!L20+$B$35*'2xSD'!L53+'2xSD'!L86</f>
        <v>31.039534249999999</v>
      </c>
    </row>
    <row r="52" spans="2:12" x14ac:dyDescent="0.25">
      <c r="B52" s="5">
        <v>14</v>
      </c>
      <c r="C52" s="6" t="s">
        <v>32</v>
      </c>
      <c r="D52" s="14">
        <f>'2xSD'!D21+$B$35*'2xSD'!D54+'2xSD'!D87</f>
        <v>7.2813317499999997</v>
      </c>
      <c r="E52" s="14">
        <f>'2xSD'!E21+$B$35*'2xSD'!E54+'2xSD'!E87</f>
        <v>8.3342207500000001</v>
      </c>
      <c r="F52" s="14">
        <f>'2xSD'!F21+$B$35*'2xSD'!F54+'2xSD'!F87</f>
        <v>7.4556389999999997</v>
      </c>
      <c r="G52" s="14">
        <f>'2xSD'!G21+$B$35*'2xSD'!G54+'2xSD'!G87</f>
        <v>7.2455745</v>
      </c>
      <c r="H52" s="14">
        <f>'2xSD'!H21+$B$35*'2xSD'!H54+'2xSD'!H87</f>
        <v>9.9338049999999996</v>
      </c>
      <c r="I52" s="14">
        <f>'2xSD'!I21+$B$35*'2xSD'!I54+'2xSD'!I87</f>
        <v>21.226638250000001</v>
      </c>
      <c r="J52" s="14">
        <f>'2xSD'!J21+$B$35*'2xSD'!J54+'2xSD'!J87</f>
        <v>21.860214499999998</v>
      </c>
      <c r="K52" s="14">
        <f>'2xSD'!K21+$B$35*'2xSD'!K54+'2xSD'!K87</f>
        <v>22.69552925</v>
      </c>
      <c r="L52" s="14">
        <f>'2xSD'!L21+$B$35*'2xSD'!L54+'2xSD'!L87</f>
        <v>24.065136249999998</v>
      </c>
    </row>
    <row r="53" spans="2:12" x14ac:dyDescent="0.25">
      <c r="B53" s="5">
        <v>15</v>
      </c>
      <c r="C53" s="6" t="s">
        <v>33</v>
      </c>
      <c r="D53" s="15">
        <f>'2xSD'!D22+$B$35*'2xSD'!D55+'2xSD'!D88</f>
        <v>6.7008437499999998</v>
      </c>
      <c r="E53" s="15">
        <f>'2xSD'!E22+$B$35*'2xSD'!E55+'2xSD'!E88</f>
        <v>7.1321242500000004</v>
      </c>
      <c r="F53" s="15">
        <f>'2xSD'!F22+$B$35*'2xSD'!F55+'2xSD'!F88</f>
        <v>6.5750960000000012</v>
      </c>
      <c r="G53" s="15">
        <f>'2xSD'!G22+$B$35*'2xSD'!G55+'2xSD'!G88</f>
        <v>6.2476622500000003</v>
      </c>
      <c r="H53" s="15">
        <f>'2xSD'!H22+$B$35*'2xSD'!H55+'2xSD'!H88</f>
        <v>5.6224255000000003</v>
      </c>
      <c r="I53" s="15">
        <f>'2xSD'!I22+$B$35*'2xSD'!I55+'2xSD'!I88</f>
        <v>16.625742500000001</v>
      </c>
      <c r="J53" s="15">
        <f>'2xSD'!J22+$B$35*'2xSD'!J55+'2xSD'!J88</f>
        <v>16.854350750000002</v>
      </c>
      <c r="K53" s="15">
        <f>'2xSD'!K22+$B$35*'2xSD'!K55+'2xSD'!K88</f>
        <v>17.414777750000002</v>
      </c>
      <c r="L53" s="15">
        <f>'2xSD'!L22+$B$35*'2xSD'!L55+'2xSD'!L88</f>
        <v>15.56006125</v>
      </c>
    </row>
    <row r="54" spans="2:12" x14ac:dyDescent="0.25">
      <c r="B54" s="5">
        <v>16</v>
      </c>
      <c r="C54" s="6" t="s">
        <v>34</v>
      </c>
      <c r="D54" s="14">
        <f>'2xSD'!D23+$B$35*'2xSD'!D56+'2xSD'!D89</f>
        <v>3.6343005000000002</v>
      </c>
      <c r="E54" s="14">
        <f>'2xSD'!E23+$B$35*'2xSD'!E56+'2xSD'!E89</f>
        <v>4.3217237500000003</v>
      </c>
      <c r="F54" s="14">
        <f>'2xSD'!F23+$B$35*'2xSD'!F56+'2xSD'!F89</f>
        <v>3.8709099999999999</v>
      </c>
      <c r="G54" s="14">
        <f>'2xSD'!G23+$B$35*'2xSD'!G56+'2xSD'!G89</f>
        <v>3.2824659999999999</v>
      </c>
      <c r="H54" s="14">
        <f>'2xSD'!H23+$B$35*'2xSD'!H56+'2xSD'!H89</f>
        <v>2.9650290000000004</v>
      </c>
      <c r="I54" s="14">
        <f>'2xSD'!I23+$B$35*'2xSD'!I56+'2xSD'!I89</f>
        <v>6.762791</v>
      </c>
      <c r="J54" s="14">
        <f>'2xSD'!J23+$B$35*'2xSD'!J56+'2xSD'!J89</f>
        <v>7.0033252499999996</v>
      </c>
      <c r="K54" s="14">
        <f>'2xSD'!K23+$B$35*'2xSD'!K56+'2xSD'!K89</f>
        <v>7.3810382499999996</v>
      </c>
      <c r="L54" s="14">
        <f>'2xSD'!L23+$B$35*'2xSD'!L56+'2xSD'!L89</f>
        <v>6.6154514999999989</v>
      </c>
    </row>
    <row r="55" spans="2:12" x14ac:dyDescent="0.25">
      <c r="B55" s="5">
        <v>17</v>
      </c>
      <c r="C55" s="6" t="s">
        <v>35</v>
      </c>
      <c r="D55" s="15">
        <f>'2xSD'!D24+$B$35*'2xSD'!D57+'2xSD'!D90</f>
        <v>3.0135405000000004</v>
      </c>
      <c r="E55" s="15">
        <f>'2xSD'!E24+$B$35*'2xSD'!E57+'2xSD'!E90</f>
        <v>3.2018457499999999</v>
      </c>
      <c r="F55" s="15">
        <f>'2xSD'!F24+$B$35*'2xSD'!F57+'2xSD'!F90</f>
        <v>2.6969707499999998</v>
      </c>
      <c r="G55" s="15">
        <f>'2xSD'!G24+$B$35*'2xSD'!G57+'2xSD'!G90</f>
        <v>2.3221847499999999</v>
      </c>
      <c r="H55" s="15">
        <f>'2xSD'!H24+$B$35*'2xSD'!H57+'2xSD'!H90</f>
        <v>1.6265167500000002</v>
      </c>
      <c r="I55" s="15">
        <f>'2xSD'!I24+$B$35*'2xSD'!I57+'2xSD'!I90</f>
        <v>2.9812509999999999</v>
      </c>
      <c r="J55" s="15">
        <f>'2xSD'!J24+$B$35*'2xSD'!J57+'2xSD'!J90</f>
        <v>4.3298680000000003</v>
      </c>
      <c r="K55" s="15">
        <f>'2xSD'!K24+$B$35*'2xSD'!K57+'2xSD'!K90</f>
        <v>2.20445475</v>
      </c>
      <c r="L55" s="15">
        <f>'2xSD'!L24+$B$35*'2xSD'!L57+'2xSD'!L90</f>
        <v>2.6768585000000003</v>
      </c>
    </row>
    <row r="56" spans="2:12" x14ac:dyDescent="0.25">
      <c r="B56" s="5">
        <v>18</v>
      </c>
      <c r="C56" s="6" t="s">
        <v>36</v>
      </c>
      <c r="D56" s="14">
        <f>'2xSD'!D25+$B$35*'2xSD'!D58+'2xSD'!D91</f>
        <v>2.00394775</v>
      </c>
      <c r="E56" s="14">
        <f>'2xSD'!E25+$B$35*'2xSD'!E58+'2xSD'!E91</f>
        <v>1.1648739999999997</v>
      </c>
      <c r="F56" s="14">
        <f>'2xSD'!F25+$B$35*'2xSD'!F58+'2xSD'!F91</f>
        <v>0.64036874999999993</v>
      </c>
      <c r="G56" s="14">
        <f>'2xSD'!G25+$B$35*'2xSD'!G58+'2xSD'!G91</f>
        <v>0.70167399999999991</v>
      </c>
      <c r="H56" s="14">
        <f>'2xSD'!H25+$B$35*'2xSD'!H58+'2xSD'!H91</f>
        <v>-0.26453499999999991</v>
      </c>
      <c r="I56" s="14">
        <f>'2xSD'!I25+$B$35*'2xSD'!I58+'2xSD'!I91</f>
        <v>4.1475337499999991</v>
      </c>
      <c r="J56" s="14">
        <f>'2xSD'!J25+$B$35*'2xSD'!J58+'2xSD'!J91</f>
        <v>5.0927309999999997</v>
      </c>
      <c r="K56" s="14">
        <f>'2xSD'!K25+$B$35*'2xSD'!K58+'2xSD'!K91</f>
        <v>4.5426307500000007</v>
      </c>
      <c r="L56" s="14">
        <f>'2xSD'!L25+$B$35*'2xSD'!L58+'2xSD'!L91</f>
        <v>4.5580264999999995</v>
      </c>
    </row>
    <row r="57" spans="2:12" x14ac:dyDescent="0.25">
      <c r="B57" s="5">
        <v>19</v>
      </c>
      <c r="C57" s="6" t="s">
        <v>37</v>
      </c>
      <c r="D57" s="15">
        <f>'2xSD'!D26+$B$35*'2xSD'!D59+'2xSD'!D92</f>
        <v>5.66198025</v>
      </c>
      <c r="E57" s="15">
        <f>'2xSD'!E26+$B$35*'2xSD'!E59+'2xSD'!E92</f>
        <v>5.8567747499999996</v>
      </c>
      <c r="F57" s="15">
        <f>'2xSD'!F26+$B$35*'2xSD'!F59+'2xSD'!F92</f>
        <v>5.7220697500000002</v>
      </c>
      <c r="G57" s="15">
        <f>'2xSD'!G26+$B$35*'2xSD'!G59+'2xSD'!G92</f>
        <v>5.4548007500000004</v>
      </c>
      <c r="H57" s="15">
        <f>'2xSD'!H26+$B$35*'2xSD'!H59+'2xSD'!H92</f>
        <v>4.37649475</v>
      </c>
      <c r="I57" s="15">
        <f>'2xSD'!I26+$B$35*'2xSD'!I59+'2xSD'!I92</f>
        <v>7.2750632499999996</v>
      </c>
      <c r="J57" s="15">
        <f>'2xSD'!J26+$B$35*'2xSD'!J59+'2xSD'!J92</f>
        <v>7.6478484999999994</v>
      </c>
      <c r="K57" s="15">
        <f>'2xSD'!K26+$B$35*'2xSD'!K59+'2xSD'!K92</f>
        <v>8.2179589999999987</v>
      </c>
      <c r="L57" s="15">
        <f>'2xSD'!L26+$B$35*'2xSD'!L59+'2xSD'!L92</f>
        <v>7.6824617177456762</v>
      </c>
    </row>
    <row r="58" spans="2:12" x14ac:dyDescent="0.25">
      <c r="B58" s="5">
        <v>20</v>
      </c>
      <c r="C58" s="6" t="s">
        <v>38</v>
      </c>
      <c r="D58" s="14">
        <f>'2xSD'!D27+$B$35*'2xSD'!D60+'2xSD'!D93</f>
        <v>1.0645377499999995</v>
      </c>
      <c r="E58" s="14">
        <f>'2xSD'!E27+$B$35*'2xSD'!E60+'2xSD'!E93</f>
        <v>2.136339159984689</v>
      </c>
      <c r="F58" s="14">
        <f>'2xSD'!F27+$B$35*'2xSD'!F60+'2xSD'!F93</f>
        <v>1.8143363852378647</v>
      </c>
      <c r="G58" s="14">
        <f>'2xSD'!G27+$B$35*'2xSD'!G60+'2xSD'!G93</f>
        <v>2.0436709998052498</v>
      </c>
      <c r="H58" s="14">
        <f>'2xSD'!H27+$B$35*'2xSD'!H60+'2xSD'!H93</f>
        <v>0.77208425368683908</v>
      </c>
      <c r="I58" s="14">
        <f>'2xSD'!I27+$B$35*'2xSD'!I60+'2xSD'!I93</f>
        <v>4.5020158687605782</v>
      </c>
      <c r="J58" s="14">
        <f>'2xSD'!J27+$B$35*'2xSD'!J60+'2xSD'!J93</f>
        <v>3.0739926611357893</v>
      </c>
      <c r="K58" s="14">
        <f>'2xSD'!K27+$B$35*'2xSD'!K60+'2xSD'!K93</f>
        <v>3.5920301693585053</v>
      </c>
      <c r="L58" s="14">
        <f>'2xSD'!L27+$B$35*'2xSD'!L60+'2xSD'!L93</f>
        <v>4.6267509677456768</v>
      </c>
    </row>
    <row r="59" spans="2:12" x14ac:dyDescent="0.25">
      <c r="B59" s="5">
        <v>21</v>
      </c>
      <c r="C59" s="6" t="s">
        <v>39</v>
      </c>
      <c r="D59" s="15">
        <f>'2xSD'!D28+$B$35*'2xSD'!D61+'2xSD'!D94</f>
        <v>-0.67623649999999991</v>
      </c>
      <c r="E59" s="15">
        <f>'2xSD'!E28+$B$35*'2xSD'!E61+'2xSD'!E94</f>
        <v>0.29386574999999926</v>
      </c>
      <c r="F59" s="15">
        <f>'2xSD'!F28+$B$35*'2xSD'!F61+'2xSD'!F94</f>
        <v>0.64126650000000041</v>
      </c>
      <c r="G59" s="15">
        <f>'2xSD'!G28+$B$35*'2xSD'!G61+'2xSD'!G94</f>
        <v>1.2366247499999998</v>
      </c>
      <c r="H59" s="15">
        <f>'2xSD'!H28+$B$35*'2xSD'!H61+'2xSD'!H94</f>
        <v>-0.53738375000000005</v>
      </c>
      <c r="I59" s="15">
        <f>'2xSD'!I28+$B$35*'2xSD'!I61+'2xSD'!I94</f>
        <v>0.75516749999999977</v>
      </c>
      <c r="J59" s="15">
        <f>'2xSD'!J28+$B$35*'2xSD'!J61+'2xSD'!J94</f>
        <v>-0.94224999999999959</v>
      </c>
      <c r="K59" s="15">
        <f>'2xSD'!K28+$B$35*'2xSD'!K61+'2xSD'!K94</f>
        <v>-0.68811175000000002</v>
      </c>
      <c r="L59" s="15">
        <f>'2xSD'!L28+$B$35*'2xSD'!L61+'2xSD'!L94</f>
        <v>-0.58524825000000025</v>
      </c>
    </row>
    <row r="60" spans="2:12" x14ac:dyDescent="0.25">
      <c r="B60" s="5">
        <v>22</v>
      </c>
      <c r="C60" s="6" t="s">
        <v>40</v>
      </c>
      <c r="D60" s="14">
        <f>'2xSD'!D29+$B$35*'2xSD'!D62+'2xSD'!D95</f>
        <v>-5.3738689999999991</v>
      </c>
      <c r="E60" s="14">
        <f>'2xSD'!E29+$B$35*'2xSD'!E62+'2xSD'!E95</f>
        <v>-4.3996912500000001</v>
      </c>
      <c r="F60" s="14">
        <f>'2xSD'!F29+$B$35*'2xSD'!F62+'2xSD'!F95</f>
        <v>-2.1705287500000008</v>
      </c>
      <c r="G60" s="14">
        <f>'2xSD'!G29+$B$35*'2xSD'!G62+'2xSD'!G95</f>
        <v>-1.7828044999999992</v>
      </c>
      <c r="H60" s="14">
        <f>'2xSD'!H29+$B$35*'2xSD'!H62+'2xSD'!H95</f>
        <v>-3.1127327500000002</v>
      </c>
      <c r="I60" s="14">
        <f>'2xSD'!I29+$B$35*'2xSD'!I62+'2xSD'!I95</f>
        <v>-5.3148532500000005</v>
      </c>
      <c r="J60" s="14">
        <f>'2xSD'!J29+$B$35*'2xSD'!J62+'2xSD'!J95</f>
        <v>-8.3635557499999997</v>
      </c>
      <c r="K60" s="14">
        <f>'2xSD'!K29+$B$35*'2xSD'!K62+'2xSD'!K95</f>
        <v>-8.6779242500000002</v>
      </c>
      <c r="L60" s="14">
        <f>'2xSD'!L29+$B$35*'2xSD'!L62+'2xSD'!L95</f>
        <v>-8.2826125000000008</v>
      </c>
    </row>
    <row r="61" spans="2:12" x14ac:dyDescent="0.25">
      <c r="B61" s="5">
        <v>23</v>
      </c>
      <c r="C61" s="6" t="s">
        <v>41</v>
      </c>
      <c r="D61" s="15">
        <f>'2xSD'!D30+$B$35*'2xSD'!D63+'2xSD'!D96</f>
        <v>-3.8865750000000001</v>
      </c>
      <c r="E61" s="15">
        <f>'2xSD'!E30+$B$35*'2xSD'!E63+'2xSD'!E96</f>
        <v>-4.890793337597712</v>
      </c>
      <c r="F61" s="15">
        <f>'2xSD'!F30+$B$35*'2xSD'!F63+'2xSD'!F96</f>
        <v>-5.2973472926706426</v>
      </c>
      <c r="G61" s="15">
        <f>'2xSD'!G30+$B$35*'2xSD'!G63+'2xSD'!G96</f>
        <v>-5.0623974999999994</v>
      </c>
      <c r="H61" s="15">
        <f>'2xSD'!H30+$B$35*'2xSD'!H63+'2xSD'!H96</f>
        <v>-6.8626762363405582</v>
      </c>
      <c r="I61" s="15">
        <f>'2xSD'!I30+$B$35*'2xSD'!I63+'2xSD'!I96</f>
        <v>-1.3618288460673704</v>
      </c>
      <c r="J61" s="15">
        <f>'2xSD'!J30+$B$35*'2xSD'!J63+'2xSD'!J96</f>
        <v>-0.98748829798871796</v>
      </c>
      <c r="K61" s="15">
        <f>'2xSD'!K30+$B$35*'2xSD'!K63+'2xSD'!K96</f>
        <v>-0.83153038894849285</v>
      </c>
      <c r="L61" s="15">
        <f>'2xSD'!L30+$B$35*'2xSD'!L63+'2xSD'!L96</f>
        <v>-1.0720821817274624</v>
      </c>
    </row>
    <row r="62" spans="2:12" x14ac:dyDescent="0.25">
      <c r="B62" s="5">
        <v>24</v>
      </c>
      <c r="C62" s="6" t="s">
        <v>42</v>
      </c>
      <c r="D62" s="14">
        <f>'2xSD'!D31+$B$35*'2xSD'!D64+'2xSD'!D97</f>
        <v>-0.54134299999999991</v>
      </c>
      <c r="E62" s="14">
        <f>'2xSD'!E31+$B$35*'2xSD'!E64+'2xSD'!E97</f>
        <v>-1.2839972500000001</v>
      </c>
      <c r="F62" s="14">
        <f>'2xSD'!F31+$B$35*'2xSD'!F64+'2xSD'!F97</f>
        <v>-1.3742477499999999</v>
      </c>
      <c r="G62" s="14">
        <f>'2xSD'!G31+$B$35*'2xSD'!G64+'2xSD'!G97</f>
        <v>-0.61737350000000002</v>
      </c>
      <c r="H62" s="14">
        <f>'2xSD'!H31+$B$35*'2xSD'!H64+'2xSD'!H97</f>
        <v>-2.35370575</v>
      </c>
      <c r="I62" s="14">
        <f>'2xSD'!I31+$B$35*'2xSD'!I64+'2xSD'!I97</f>
        <v>-3.6930928460673704</v>
      </c>
      <c r="J62" s="14">
        <f>'2xSD'!J31+$B$35*'2xSD'!J64+'2xSD'!J97</f>
        <v>-3.8489302979887179</v>
      </c>
      <c r="K62" s="14">
        <f>'2xSD'!K31+$B$35*'2xSD'!K64+'2xSD'!K97</f>
        <v>-3.3306693889484928</v>
      </c>
      <c r="L62" s="14">
        <f>'2xSD'!L31+$B$35*'2xSD'!L64+'2xSD'!L97</f>
        <v>-3.7677271817274622</v>
      </c>
    </row>
    <row r="63" spans="2:12" x14ac:dyDescent="0.25">
      <c r="B63" s="5">
        <v>25</v>
      </c>
      <c r="C63" s="6" t="s">
        <v>43</v>
      </c>
      <c r="D63" s="15">
        <f>'2xSD'!D32+$B$35*'2xSD'!D65+'2xSD'!D98</f>
        <v>-3.09287175</v>
      </c>
      <c r="E63" s="15">
        <f>'2xSD'!E32+$B$35*'2xSD'!E65+'2xSD'!E98</f>
        <v>-3.5103642500000003</v>
      </c>
      <c r="F63" s="15">
        <f>'2xSD'!F32+$B$35*'2xSD'!F65+'2xSD'!F98</f>
        <v>-3.6177297499999996</v>
      </c>
      <c r="G63" s="15">
        <f>'2xSD'!G32+$B$35*'2xSD'!G65+'2xSD'!G98</f>
        <v>-3.7969307499999996</v>
      </c>
      <c r="H63" s="15">
        <f>'2xSD'!H32+$B$35*'2xSD'!H65+'2xSD'!H98</f>
        <v>-5.0597709999999996</v>
      </c>
      <c r="I63" s="15">
        <f>'2xSD'!I32+$B$35*'2xSD'!I65+'2xSD'!I98</f>
        <v>-7.4231798460673701</v>
      </c>
      <c r="J63" s="15">
        <f>'2xSD'!J32+$B$35*'2xSD'!J65+'2xSD'!J98</f>
        <v>-7.5847645479887182</v>
      </c>
      <c r="K63" s="15">
        <f>'2xSD'!K32+$B$35*'2xSD'!K65+'2xSD'!K98</f>
        <v>-7.6314058889484926</v>
      </c>
      <c r="L63" s="15">
        <f>'2xSD'!L32+$B$35*'2xSD'!L65+'2xSD'!L98</f>
        <v>-7.8489461817274631</v>
      </c>
    </row>
    <row r="64" spans="2:12" x14ac:dyDescent="0.25">
      <c r="B64" s="5">
        <v>26</v>
      </c>
      <c r="C64" s="6" t="s">
        <v>44</v>
      </c>
      <c r="D64" s="14">
        <f>'2xSD'!D33+$B$35*'2xSD'!D66+'2xSD'!D99</f>
        <v>-6.7894565</v>
      </c>
      <c r="E64" s="14">
        <f>'2xSD'!E33+$B$35*'2xSD'!E66+'2xSD'!E99</f>
        <v>-7.5879470875977111</v>
      </c>
      <c r="F64" s="14">
        <f>'2xSD'!F33+$B$35*'2xSD'!F66+'2xSD'!F99</f>
        <v>-1.3629629999999999</v>
      </c>
      <c r="G64" s="14">
        <f>'2xSD'!G33+$B$35*'2xSD'!G66+'2xSD'!G99</f>
        <v>0.44006799999999968</v>
      </c>
      <c r="H64" s="14">
        <f>'2xSD'!H33+$B$35*'2xSD'!H66+'2xSD'!H99</f>
        <v>-1.7082714999999995</v>
      </c>
      <c r="I64" s="14">
        <f>'2xSD'!I33+$B$35*'2xSD'!I66+'2xSD'!I99</f>
        <v>-0.40888574999999977</v>
      </c>
      <c r="J64" s="14">
        <f>'2xSD'!J33+$B$35*'2xSD'!J66+'2xSD'!J99</f>
        <v>-1.0539047499999996</v>
      </c>
      <c r="K64" s="14">
        <f>'2xSD'!K33+$B$35*'2xSD'!K66+'2xSD'!K99</f>
        <v>-2.4157829999999998</v>
      </c>
      <c r="L64" s="14">
        <f>'2xSD'!L33+$B$35*'2xSD'!L66+'2xSD'!L99</f>
        <v>-2.07502275</v>
      </c>
    </row>
    <row r="65" spans="2:12" x14ac:dyDescent="0.25">
      <c r="B65" s="5">
        <v>27</v>
      </c>
      <c r="C65" s="6" t="s">
        <v>45</v>
      </c>
      <c r="D65" s="15">
        <f>'2xSD'!D34+$B$35*'2xSD'!D67+'2xSD'!D100</f>
        <v>-10.776982250000001</v>
      </c>
      <c r="E65" s="15">
        <f>'2xSD'!E34+$B$35*'2xSD'!E67+'2xSD'!E100</f>
        <v>-10.855894000000001</v>
      </c>
      <c r="F65" s="15">
        <f>'2xSD'!F34+$B$35*'2xSD'!F67+'2xSD'!F100</f>
        <v>-2.8843657499999997</v>
      </c>
      <c r="G65" s="15">
        <f>'2xSD'!G34+$B$35*'2xSD'!G67+'2xSD'!G100</f>
        <v>-1.9369515000000006</v>
      </c>
      <c r="H65" s="15">
        <f>'2xSD'!H34+$B$35*'2xSD'!H67+'2xSD'!H100</f>
        <v>-3.8222587499999996</v>
      </c>
      <c r="I65" s="15">
        <f>'2xSD'!I34+$B$35*'2xSD'!I67+'2xSD'!I100</f>
        <v>-2.1843857499999997</v>
      </c>
      <c r="J65" s="15">
        <f>'2xSD'!J34+$B$35*'2xSD'!J67+'2xSD'!J100</f>
        <v>-2.8318564999999998</v>
      </c>
      <c r="K65" s="15">
        <f>'2xSD'!K34+$B$35*'2xSD'!K67+'2xSD'!K100</f>
        <v>-5.8000490000000005</v>
      </c>
      <c r="L65" s="15">
        <f>'2xSD'!L34+$B$35*'2xSD'!L67+'2xSD'!L100</f>
        <v>-2.7070857500000005</v>
      </c>
    </row>
    <row r="67" spans="2:12" x14ac:dyDescent="0.25">
      <c r="B67" t="s">
        <v>48</v>
      </c>
    </row>
    <row r="68" spans="2:12" x14ac:dyDescent="0.25">
      <c r="B68" s="19">
        <v>0.4</v>
      </c>
      <c r="C68" t="s">
        <v>58</v>
      </c>
    </row>
    <row r="69" spans="2:12" x14ac:dyDescent="0.25">
      <c r="B69" s="24" t="s">
        <v>10</v>
      </c>
      <c r="C69" s="25"/>
      <c r="D69" s="22" t="s">
        <v>1</v>
      </c>
      <c r="E69" s="22" t="s">
        <v>2</v>
      </c>
      <c r="F69" s="22" t="s">
        <v>3</v>
      </c>
      <c r="G69" s="22" t="s">
        <v>4</v>
      </c>
      <c r="H69" s="22" t="s">
        <v>5</v>
      </c>
      <c r="I69" s="22" t="s">
        <v>6</v>
      </c>
      <c r="J69" s="22" t="s">
        <v>7</v>
      </c>
      <c r="K69" s="22" t="s">
        <v>8</v>
      </c>
      <c r="L69" s="22" t="s">
        <v>9</v>
      </c>
    </row>
    <row r="70" spans="2:12" x14ac:dyDescent="0.25">
      <c r="B70" s="26"/>
      <c r="C70" s="26"/>
      <c r="D70" s="23"/>
      <c r="E70" s="23"/>
      <c r="F70" s="23"/>
      <c r="G70" s="23"/>
      <c r="H70" s="23"/>
      <c r="I70" s="23"/>
      <c r="J70" s="23"/>
      <c r="K70" s="23"/>
      <c r="L70" s="23"/>
    </row>
    <row r="71" spans="2:12" ht="15.75" thickBot="1" x14ac:dyDescent="0.3">
      <c r="B71" s="1" t="s">
        <v>12</v>
      </c>
      <c r="C71" s="1" t="s">
        <v>13</v>
      </c>
      <c r="D71" s="1" t="s">
        <v>14</v>
      </c>
      <c r="E71" s="1" t="s">
        <v>14</v>
      </c>
      <c r="F71" s="1" t="s">
        <v>14</v>
      </c>
      <c r="G71" s="1" t="s">
        <v>14</v>
      </c>
      <c r="H71" s="1" t="s">
        <v>14</v>
      </c>
      <c r="I71" s="1" t="s">
        <v>14</v>
      </c>
      <c r="J71" s="1" t="s">
        <v>14</v>
      </c>
      <c r="K71" s="1" t="s">
        <v>14</v>
      </c>
      <c r="L71" s="1" t="s">
        <v>14</v>
      </c>
    </row>
    <row r="72" spans="2:12" ht="15.75" thickTop="1" x14ac:dyDescent="0.25">
      <c r="B72" s="2">
        <v>1</v>
      </c>
      <c r="C72" s="3" t="s">
        <v>17</v>
      </c>
      <c r="D72" s="13">
        <f>'2xSD'!D8+$B$68*('2xSD'!D41+'2xSD'!D74)</f>
        <v>19.8443006</v>
      </c>
      <c r="E72" s="13">
        <f>'2xSD'!E8+$B$68*('2xSD'!E41+'2xSD'!E74)</f>
        <v>19.006923999999998</v>
      </c>
      <c r="F72" s="13">
        <f>'2xSD'!F8+$B$68*('2xSD'!F41+'2xSD'!F74)</f>
        <v>20.732958800000002</v>
      </c>
      <c r="G72" s="13">
        <f>'2xSD'!G8+$B$68*('2xSD'!G41+'2xSD'!G74)</f>
        <v>24.502489800000003</v>
      </c>
      <c r="H72" s="13">
        <f>'2xSD'!H8+$B$68*('2xSD'!H41+'2xSD'!H74)</f>
        <v>26.652920332919653</v>
      </c>
      <c r="I72" s="13">
        <f>'2xSD'!I8+$B$68*('2xSD'!I41+'2xSD'!I74)</f>
        <v>32.624598598338629</v>
      </c>
      <c r="J72" s="13">
        <f>'2xSD'!J8+$B$68*('2xSD'!J41+'2xSD'!J74)</f>
        <v>33.277090570305404</v>
      </c>
      <c r="K72" s="13">
        <f>'2xSD'!K8+$B$68*('2xSD'!K41+'2xSD'!K74)</f>
        <v>33.942632381711512</v>
      </c>
      <c r="L72" s="13">
        <f>'2xSD'!L8+$B$68*('2xSD'!L41+'2xSD'!L74)</f>
        <v>34.621485029345749</v>
      </c>
    </row>
    <row r="73" spans="2:12" x14ac:dyDescent="0.25">
      <c r="B73" s="5">
        <v>2</v>
      </c>
      <c r="C73" s="6" t="s">
        <v>18</v>
      </c>
      <c r="D73" s="14">
        <f>'2xSD'!D9+$B$68*('2xSD'!D42+'2xSD'!D75)</f>
        <v>16.312498000000001</v>
      </c>
      <c r="E73" s="14">
        <f>'2xSD'!E9+$B$68*('2xSD'!E42+'2xSD'!E75)</f>
        <v>17.130641999999998</v>
      </c>
      <c r="F73" s="14">
        <f>'2xSD'!F9+$B$68*('2xSD'!F42+'2xSD'!F75)</f>
        <v>17.689021399999998</v>
      </c>
      <c r="G73" s="14">
        <f>'2xSD'!G9+$B$68*('2xSD'!G42+'2xSD'!G75)</f>
        <v>17.371520799999999</v>
      </c>
      <c r="H73" s="14">
        <f>'2xSD'!H9+$B$68*('2xSD'!H42+'2xSD'!H75)</f>
        <v>21.892817017052142</v>
      </c>
      <c r="I73" s="14">
        <f>'2xSD'!I9+$B$68*('2xSD'!I42+'2xSD'!I75)</f>
        <v>32.624598598338629</v>
      </c>
      <c r="J73" s="14">
        <f>'2xSD'!J9+$B$68*('2xSD'!J42+'2xSD'!J75)</f>
        <v>33.277090570305404</v>
      </c>
      <c r="K73" s="14">
        <f>'2xSD'!K9+$B$68*('2xSD'!K42+'2xSD'!K75)</f>
        <v>33.942632381711512</v>
      </c>
      <c r="L73" s="14">
        <f>'2xSD'!L9+$B$68*('2xSD'!L42+'2xSD'!L75)</f>
        <v>34.621485029345749</v>
      </c>
    </row>
    <row r="74" spans="2:12" x14ac:dyDescent="0.25">
      <c r="B74" s="5">
        <v>3</v>
      </c>
      <c r="C74" s="6" t="s">
        <v>19</v>
      </c>
      <c r="D74" s="15">
        <f>'2xSD'!D10+$B$68*('2xSD'!D43+'2xSD'!D76)</f>
        <v>18.6975902</v>
      </c>
      <c r="E74" s="15">
        <f>'2xSD'!E10+$B$68*('2xSD'!E43+'2xSD'!E76)</f>
        <v>18.388886400000001</v>
      </c>
      <c r="F74" s="15">
        <f>'2xSD'!F10+$B$68*('2xSD'!F43+'2xSD'!F76)</f>
        <v>19.004421399999998</v>
      </c>
      <c r="G74" s="15">
        <f>'2xSD'!G10+$B$68*('2xSD'!G43+'2xSD'!G76)</f>
        <v>18.433760800000002</v>
      </c>
      <c r="H74" s="15">
        <f>'2xSD'!H10+$B$68*('2xSD'!H43+'2xSD'!H76)</f>
        <v>25.979605515867515</v>
      </c>
      <c r="I74" s="15">
        <f>'2xSD'!I10+$B$68*('2xSD'!I43+'2xSD'!I76)</f>
        <v>32.562595979578049</v>
      </c>
      <c r="J74" s="15">
        <f>'2xSD'!J10+$B$68*('2xSD'!J43+'2xSD'!J76)</f>
        <v>33.277090570305404</v>
      </c>
      <c r="K74" s="15">
        <f>'2xSD'!K10+$B$68*('2xSD'!K43+'2xSD'!K76)</f>
        <v>33.942632381711512</v>
      </c>
      <c r="L74" s="15">
        <f>'2xSD'!L10+$B$68*('2xSD'!L43+'2xSD'!L76)</f>
        <v>34.621485029345749</v>
      </c>
    </row>
    <row r="75" spans="2:12" x14ac:dyDescent="0.25">
      <c r="B75" s="5">
        <v>4</v>
      </c>
      <c r="C75" s="6" t="s">
        <v>22</v>
      </c>
      <c r="D75" s="14">
        <f>'2xSD'!D11+$B$68*('2xSD'!D44+'2xSD'!D77)</f>
        <v>14.0467402</v>
      </c>
      <c r="E75" s="14">
        <f>'2xSD'!E11+$B$68*('2xSD'!E44+'2xSD'!E77)</f>
        <v>21.413257107164149</v>
      </c>
      <c r="F75" s="14">
        <f>'2xSD'!F11+$B$68*('2xSD'!F44+'2xSD'!F77)</f>
        <v>22.7772726</v>
      </c>
      <c r="G75" s="14">
        <f>'2xSD'!G11+$B$68*('2xSD'!G44+'2xSD'!G77)</f>
        <v>21.80843933498268</v>
      </c>
      <c r="H75" s="14">
        <f>'2xSD'!H11+$B$68*('2xSD'!H44+'2xSD'!H77)</f>
        <v>27.044505332919655</v>
      </c>
      <c r="I75" s="14">
        <f>'2xSD'!I11+$B$68*('2xSD'!I44+'2xSD'!I77)</f>
        <v>32.576924979578052</v>
      </c>
      <c r="J75" s="14">
        <f>'2xSD'!J11+$B$68*('2xSD'!J44+'2xSD'!J77)</f>
        <v>33.277090570305404</v>
      </c>
      <c r="K75" s="14">
        <f>'2xSD'!K11+$B$68*('2xSD'!K44+'2xSD'!K77)</f>
        <v>33.942632381711512</v>
      </c>
      <c r="L75" s="14">
        <f>'2xSD'!L11+$B$68*('2xSD'!L44+'2xSD'!L77)</f>
        <v>34.621485029345749</v>
      </c>
    </row>
    <row r="76" spans="2:12" x14ac:dyDescent="0.25">
      <c r="B76" s="5">
        <v>5</v>
      </c>
      <c r="C76" s="6" t="s">
        <v>23</v>
      </c>
      <c r="D76" s="15">
        <f>'2xSD'!D12+$B$68*('2xSD'!D45+'2xSD'!D78)</f>
        <v>15.965828200000001</v>
      </c>
      <c r="E76" s="15">
        <f>'2xSD'!E12+$B$68*('2xSD'!E45+'2xSD'!E78)</f>
        <v>17.685862800000002</v>
      </c>
      <c r="F76" s="15">
        <f>'2xSD'!F12+$B$68*('2xSD'!F45+'2xSD'!F78)</f>
        <v>18.283620200000001</v>
      </c>
      <c r="G76" s="15">
        <f>'2xSD'!G12+$B$68*('2xSD'!G45+'2xSD'!G78)</f>
        <v>17.759866600000002</v>
      </c>
      <c r="H76" s="15">
        <f>'2xSD'!H12+$B$68*('2xSD'!H45+'2xSD'!H78)</f>
        <v>23.3602192</v>
      </c>
      <c r="I76" s="15">
        <f>'2xSD'!I12+$B$68*('2xSD'!I45+'2xSD'!I78)</f>
        <v>32.624598598338629</v>
      </c>
      <c r="J76" s="15">
        <f>'2xSD'!J12+$B$68*('2xSD'!J45+'2xSD'!J78)</f>
        <v>33.277090570305404</v>
      </c>
      <c r="K76" s="15">
        <f>'2xSD'!K12+$B$68*('2xSD'!K45+'2xSD'!K78)</f>
        <v>33.942632381711512</v>
      </c>
      <c r="L76" s="15">
        <f>'2xSD'!L12+$B$68*('2xSD'!L45+'2xSD'!L78)</f>
        <v>34.621485029345749</v>
      </c>
    </row>
    <row r="77" spans="2:12" x14ac:dyDescent="0.25">
      <c r="B77" s="5">
        <v>6</v>
      </c>
      <c r="C77" s="6" t="s">
        <v>24</v>
      </c>
      <c r="D77" s="14">
        <f>'2xSD'!D13+$B$68*('2xSD'!D46+'2xSD'!D79)</f>
        <v>16.403416799999999</v>
      </c>
      <c r="E77" s="14">
        <f>'2xSD'!E13+$B$68*('2xSD'!E46+'2xSD'!E79)</f>
        <v>16.748655600000003</v>
      </c>
      <c r="F77" s="14">
        <f>'2xSD'!F13+$B$68*('2xSD'!F46+'2xSD'!F79)</f>
        <v>17.649936</v>
      </c>
      <c r="G77" s="14">
        <f>'2xSD'!G13+$B$68*('2xSD'!G46+'2xSD'!G79)</f>
        <v>17.127231200000001</v>
      </c>
      <c r="H77" s="14">
        <f>'2xSD'!H13+$B$68*('2xSD'!H46+'2xSD'!H79)</f>
        <v>23.681138799999999</v>
      </c>
      <c r="I77" s="14">
        <f>'2xSD'!I13+$B$68*('2xSD'!I46+'2xSD'!I79)</f>
        <v>32.624598598338629</v>
      </c>
      <c r="J77" s="14">
        <f>'2xSD'!J13+$B$68*('2xSD'!J46+'2xSD'!J79)</f>
        <v>33.277090570305404</v>
      </c>
      <c r="K77" s="14">
        <f>'2xSD'!K13+$B$68*('2xSD'!K46+'2xSD'!K79)</f>
        <v>33.942632381711512</v>
      </c>
      <c r="L77" s="14">
        <f>'2xSD'!L13+$B$68*('2xSD'!L46+'2xSD'!L79)</f>
        <v>34.621485029345749</v>
      </c>
    </row>
    <row r="78" spans="2:12" x14ac:dyDescent="0.25">
      <c r="B78" s="5">
        <v>7</v>
      </c>
      <c r="C78" s="6" t="s">
        <v>25</v>
      </c>
      <c r="D78" s="15">
        <f>'2xSD'!D14+$B$68*('2xSD'!D47+'2xSD'!D80)</f>
        <v>16.407504200000002</v>
      </c>
      <c r="E78" s="15">
        <f>'2xSD'!E14+$B$68*('2xSD'!E47+'2xSD'!E80)</f>
        <v>17.149955200000001</v>
      </c>
      <c r="F78" s="15">
        <f>'2xSD'!F14+$B$68*('2xSD'!F47+'2xSD'!F80)</f>
        <v>16.959705599999999</v>
      </c>
      <c r="G78" s="15">
        <f>'2xSD'!G14+$B$68*('2xSD'!G47+'2xSD'!G80)</f>
        <v>16.198177000000001</v>
      </c>
      <c r="H78" s="15">
        <f>'2xSD'!H14+$B$68*('2xSD'!H47+'2xSD'!H80)</f>
        <v>23.174526</v>
      </c>
      <c r="I78" s="15">
        <f>'2xSD'!I14+$B$68*('2xSD'!I47+'2xSD'!I80)</f>
        <v>32.624598598338629</v>
      </c>
      <c r="J78" s="15">
        <f>'2xSD'!J14+$B$68*('2xSD'!J47+'2xSD'!J80)</f>
        <v>33.277090570305404</v>
      </c>
      <c r="K78" s="15">
        <f>'2xSD'!K14+$B$68*('2xSD'!K47+'2xSD'!K80)</f>
        <v>33.942632381711512</v>
      </c>
      <c r="L78" s="15">
        <f>'2xSD'!L14+$B$68*('2xSD'!L47+'2xSD'!L80)</f>
        <v>34.621485029345749</v>
      </c>
    </row>
    <row r="79" spans="2:12" x14ac:dyDescent="0.25">
      <c r="B79" s="5">
        <v>8</v>
      </c>
      <c r="C79" s="6" t="s">
        <v>26</v>
      </c>
      <c r="D79" s="14">
        <f>'2xSD'!D15+$B$68*('2xSD'!D48+'2xSD'!D81)</f>
        <v>13.935653600000002</v>
      </c>
      <c r="E79" s="14">
        <f>'2xSD'!E15+$B$68*('2xSD'!E48+'2xSD'!E81)</f>
        <v>13.948264999999999</v>
      </c>
      <c r="F79" s="14">
        <f>'2xSD'!F15+$B$68*('2xSD'!F48+'2xSD'!F81)</f>
        <v>14.902408600000001</v>
      </c>
      <c r="G79" s="14">
        <f>'2xSD'!G15+$B$68*('2xSD'!G48+'2xSD'!G81)</f>
        <v>14.3506702</v>
      </c>
      <c r="H79" s="14">
        <f>'2xSD'!H15+$B$68*('2xSD'!H48+'2xSD'!H81)</f>
        <v>20.354197000000003</v>
      </c>
      <c r="I79" s="14">
        <f>'2xSD'!I15+$B$68*('2xSD'!I48+'2xSD'!I81)</f>
        <v>32.624598598338629</v>
      </c>
      <c r="J79" s="14">
        <f>'2xSD'!J15+$B$68*('2xSD'!J48+'2xSD'!J81)</f>
        <v>33.277090570305404</v>
      </c>
      <c r="K79" s="14">
        <f>'2xSD'!K15+$B$68*('2xSD'!K48+'2xSD'!K81)</f>
        <v>33.942632381711512</v>
      </c>
      <c r="L79" s="14">
        <f>'2xSD'!L15+$B$68*('2xSD'!L48+'2xSD'!L81)</f>
        <v>34.621485029345749</v>
      </c>
    </row>
    <row r="80" spans="2:12" x14ac:dyDescent="0.25">
      <c r="B80" s="5">
        <v>9</v>
      </c>
      <c r="C80" s="6" t="s">
        <v>27</v>
      </c>
      <c r="D80" s="15">
        <f>'2xSD'!D16+$B$68*('2xSD'!D49+'2xSD'!D82)</f>
        <v>12.865265600000001</v>
      </c>
      <c r="E80" s="15">
        <f>'2xSD'!E16+$B$68*('2xSD'!E49+'2xSD'!E82)</f>
        <v>13.064102800000002</v>
      </c>
      <c r="F80" s="15">
        <f>'2xSD'!F16+$B$68*('2xSD'!F49+'2xSD'!F82)</f>
        <v>13.243375200000001</v>
      </c>
      <c r="G80" s="15">
        <f>'2xSD'!G16+$B$68*('2xSD'!G49+'2xSD'!G82)</f>
        <v>12.0983164</v>
      </c>
      <c r="H80" s="15">
        <f>'2xSD'!H16+$B$68*('2xSD'!H49+'2xSD'!H82)</f>
        <v>18.358718400000001</v>
      </c>
      <c r="I80" s="15">
        <f>'2xSD'!I16+$B$68*('2xSD'!I49+'2xSD'!I82)</f>
        <v>32.624598598338629</v>
      </c>
      <c r="J80" s="15">
        <f>'2xSD'!J16+$B$68*('2xSD'!J49+'2xSD'!J82)</f>
        <v>33.277090570305404</v>
      </c>
      <c r="K80" s="15">
        <f>'2xSD'!K16+$B$68*('2xSD'!K49+'2xSD'!K82)</f>
        <v>33.942632381711512</v>
      </c>
      <c r="L80" s="15">
        <f>'2xSD'!L16+$B$68*('2xSD'!L49+'2xSD'!L82)</f>
        <v>34.621485029345749</v>
      </c>
    </row>
    <row r="81" spans="2:12" x14ac:dyDescent="0.25">
      <c r="B81" s="5">
        <v>10</v>
      </c>
      <c r="C81" s="6" t="s">
        <v>28</v>
      </c>
      <c r="D81" s="14">
        <f>'2xSD'!D17+$B$68*('2xSD'!D50+'2xSD'!D83)</f>
        <v>11.6406706</v>
      </c>
      <c r="E81" s="14">
        <f>'2xSD'!E17+$B$68*('2xSD'!E50+'2xSD'!E83)</f>
        <v>11.5663096</v>
      </c>
      <c r="F81" s="14">
        <f>'2xSD'!F17+$B$68*('2xSD'!F50+'2xSD'!F83)</f>
        <v>12.8682832</v>
      </c>
      <c r="G81" s="14">
        <f>'2xSD'!G17+$B$68*('2xSD'!G50+'2xSD'!G83)</f>
        <v>12.3900282</v>
      </c>
      <c r="H81" s="14">
        <f>'2xSD'!H17+$B$68*('2xSD'!H50+'2xSD'!H83)</f>
        <v>17.345470200000001</v>
      </c>
      <c r="I81" s="14">
        <f>'2xSD'!I17+$B$68*('2xSD'!I50+'2xSD'!I83)</f>
        <v>31.956029979578048</v>
      </c>
      <c r="J81" s="14">
        <f>'2xSD'!J17+$B$68*('2xSD'!J50+'2xSD'!J83)</f>
        <v>32.426477159169615</v>
      </c>
      <c r="K81" s="14">
        <f>'2xSD'!K17+$B$68*('2xSD'!K50+'2xSD'!K83)</f>
        <v>33.942632381711512</v>
      </c>
      <c r="L81" s="14">
        <f>'2xSD'!L17+$B$68*('2xSD'!L50+'2xSD'!L83)</f>
        <v>34.621485029345749</v>
      </c>
    </row>
    <row r="82" spans="2:12" x14ac:dyDescent="0.25">
      <c r="B82" s="5">
        <v>11</v>
      </c>
      <c r="C82" s="6" t="s">
        <v>29</v>
      </c>
      <c r="D82" s="15">
        <f>'2xSD'!D18+$B$68*('2xSD'!D51+'2xSD'!D84)</f>
        <v>11.235867800000001</v>
      </c>
      <c r="E82" s="15">
        <f>'2xSD'!E18+$B$68*('2xSD'!E51+'2xSD'!E84)</f>
        <v>12.0792926</v>
      </c>
      <c r="F82" s="15">
        <f>'2xSD'!F18+$B$68*('2xSD'!F51+'2xSD'!F84)</f>
        <v>10.3941748</v>
      </c>
      <c r="G82" s="15">
        <f>'2xSD'!G18+$B$68*('2xSD'!G51+'2xSD'!G84)</f>
        <v>10.008481000000002</v>
      </c>
      <c r="H82" s="15">
        <f>'2xSD'!H18+$B$68*('2xSD'!H51+'2xSD'!H84)</f>
        <v>15.544450599999999</v>
      </c>
      <c r="I82" s="15">
        <f>'2xSD'!I18+$B$68*('2xSD'!I51+'2xSD'!I84)</f>
        <v>31.595070122184872</v>
      </c>
      <c r="J82" s="15">
        <f>'2xSD'!J18+$B$68*('2xSD'!J51+'2xSD'!J84)</f>
        <v>32.05547815916961</v>
      </c>
      <c r="K82" s="15">
        <f>'2xSD'!K18+$B$68*('2xSD'!K51+'2xSD'!K84)</f>
        <v>32.727548478159648</v>
      </c>
      <c r="L82" s="15">
        <f>'2xSD'!L18+$B$68*('2xSD'!L51+'2xSD'!L84)</f>
        <v>34.621485029345749</v>
      </c>
    </row>
    <row r="83" spans="2:12" x14ac:dyDescent="0.25">
      <c r="B83" s="5">
        <v>12</v>
      </c>
      <c r="C83" s="6" t="s">
        <v>30</v>
      </c>
      <c r="D83" s="14">
        <f>'2xSD'!D19+$B$68*('2xSD'!D52+'2xSD'!D85)</f>
        <v>7.2690234</v>
      </c>
      <c r="E83" s="14">
        <f>'2xSD'!E19+$B$68*('2xSD'!E52+'2xSD'!E85)</f>
        <v>8.4682050000000011</v>
      </c>
      <c r="F83" s="14">
        <f>'2xSD'!F19+$B$68*('2xSD'!F52+'2xSD'!F85)</f>
        <v>8.6752701999999999</v>
      </c>
      <c r="G83" s="14">
        <f>'2xSD'!G19+$B$68*('2xSD'!G52+'2xSD'!G85)</f>
        <v>8.2697982000000003</v>
      </c>
      <c r="H83" s="14">
        <f>'2xSD'!H19+$B$68*('2xSD'!H52+'2xSD'!H85)</f>
        <v>11.795214</v>
      </c>
      <c r="I83" s="14">
        <f>'2xSD'!I19+$B$68*('2xSD'!I52+'2xSD'!I85)</f>
        <v>24.742031000000001</v>
      </c>
      <c r="J83" s="14">
        <f>'2xSD'!J19+$B$68*('2xSD'!J52+'2xSD'!J85)</f>
        <v>24.528608800000001</v>
      </c>
      <c r="K83" s="14">
        <f>'2xSD'!K19+$B$68*('2xSD'!K52+'2xSD'!K85)</f>
        <v>26.419567000000001</v>
      </c>
      <c r="L83" s="14">
        <f>'2xSD'!L19+$B$68*('2xSD'!L52+'2xSD'!L85)</f>
        <v>27.845842717745676</v>
      </c>
    </row>
    <row r="84" spans="2:12" x14ac:dyDescent="0.25">
      <c r="B84" s="5">
        <v>13</v>
      </c>
      <c r="C84" s="6" t="s">
        <v>31</v>
      </c>
      <c r="D84" s="15">
        <f>'2xSD'!D20+$B$68*('2xSD'!D53+'2xSD'!D86)</f>
        <v>8.1727068000000003</v>
      </c>
      <c r="E84" s="15">
        <f>'2xSD'!E20+$B$68*('2xSD'!E53+'2xSD'!E86)</f>
        <v>8.5234158000000004</v>
      </c>
      <c r="F84" s="15">
        <f>'2xSD'!F20+$B$68*('2xSD'!F53+'2xSD'!F86)</f>
        <v>7.6491132000000004</v>
      </c>
      <c r="G84" s="15">
        <f>'2xSD'!G20+$B$68*('2xSD'!G53+'2xSD'!G86)</f>
        <v>7.1132645999999999</v>
      </c>
      <c r="H84" s="15">
        <f>'2xSD'!H20+$B$68*('2xSD'!H53+'2xSD'!H86)</f>
        <v>7.2858156000000003</v>
      </c>
      <c r="I84" s="15">
        <f>'2xSD'!I20+$B$68*('2xSD'!I53+'2xSD'!I86)</f>
        <v>17.2051452</v>
      </c>
      <c r="J84" s="15">
        <f>'2xSD'!J20+$B$68*('2xSD'!J53+'2xSD'!J86)</f>
        <v>17.302089199999998</v>
      </c>
      <c r="K84" s="15">
        <f>'2xSD'!K20+$B$68*('2xSD'!K53+'2xSD'!K86)</f>
        <v>17.946392800000002</v>
      </c>
      <c r="L84" s="15">
        <f>'2xSD'!L20+$B$68*('2xSD'!L53+'2xSD'!L86)</f>
        <v>18.187724800000002</v>
      </c>
    </row>
    <row r="85" spans="2:12" x14ac:dyDescent="0.25">
      <c r="B85" s="5">
        <v>14</v>
      </c>
      <c r="C85" s="6" t="s">
        <v>32</v>
      </c>
      <c r="D85" s="14">
        <f>'2xSD'!D21+$B$68*('2xSD'!D54+'2xSD'!D87)</f>
        <v>3.9466603999999998</v>
      </c>
      <c r="E85" s="14">
        <f>'2xSD'!E21+$B$68*('2xSD'!E54+'2xSD'!E87)</f>
        <v>4.5468980000000006</v>
      </c>
      <c r="F85" s="14">
        <f>'2xSD'!F21+$B$68*('2xSD'!F54+'2xSD'!F87)</f>
        <v>4.0801613999999997</v>
      </c>
      <c r="G85" s="14">
        <f>'2xSD'!G21+$B$68*('2xSD'!G54+'2xSD'!G87)</f>
        <v>3.5637684000000003</v>
      </c>
      <c r="H85" s="14">
        <f>'2xSD'!H21+$B$68*('2xSD'!H54+'2xSD'!H87)</f>
        <v>4.9184548000000001</v>
      </c>
      <c r="I85" s="14">
        <f>'2xSD'!I21+$B$68*('2xSD'!I54+'2xSD'!I87)</f>
        <v>12.080682400000001</v>
      </c>
      <c r="J85" s="14">
        <f>'2xSD'!J21+$B$68*('2xSD'!J54+'2xSD'!J87)</f>
        <v>12.353992000000002</v>
      </c>
      <c r="K85" s="14">
        <f>'2xSD'!K21+$B$68*('2xSD'!K54+'2xSD'!K87)</f>
        <v>13.731991800000001</v>
      </c>
      <c r="L85" s="14">
        <f>'2xSD'!L21+$B$68*('2xSD'!L54+'2xSD'!L87)</f>
        <v>15.6997158</v>
      </c>
    </row>
    <row r="86" spans="2:12" x14ac:dyDescent="0.25">
      <c r="B86" s="5">
        <v>15</v>
      </c>
      <c r="C86" s="6" t="s">
        <v>33</v>
      </c>
      <c r="D86" s="15">
        <f>'2xSD'!D22+$B$68*('2xSD'!D55+'2xSD'!D88)</f>
        <v>5.5065604000000006</v>
      </c>
      <c r="E86" s="15">
        <f>'2xSD'!E22+$B$68*('2xSD'!E55+'2xSD'!E88)</f>
        <v>5.8264422000000007</v>
      </c>
      <c r="F86" s="15">
        <f>'2xSD'!F22+$B$68*('2xSD'!F55+'2xSD'!F88)</f>
        <v>5.3534962000000004</v>
      </c>
      <c r="G86" s="15">
        <f>'2xSD'!G22+$B$68*('2xSD'!G55+'2xSD'!G88)</f>
        <v>4.7813895999999998</v>
      </c>
      <c r="H86" s="15">
        <f>'2xSD'!H22+$B$68*('2xSD'!H55+'2xSD'!H88)</f>
        <v>4.6710514000000005</v>
      </c>
      <c r="I86" s="15">
        <f>'2xSD'!I22+$B$68*('2xSD'!I55+'2xSD'!I88)</f>
        <v>11.083223</v>
      </c>
      <c r="J86" s="15">
        <f>'2xSD'!J22+$B$68*('2xSD'!J55+'2xSD'!J88)</f>
        <v>11.149567000000001</v>
      </c>
      <c r="K86" s="15">
        <f>'2xSD'!K22+$B$68*('2xSD'!K55+'2xSD'!K88)</f>
        <v>11.871697800000002</v>
      </c>
      <c r="L86" s="15">
        <f>'2xSD'!L22+$B$68*('2xSD'!L55+'2xSD'!L88)</f>
        <v>10.809163999999999</v>
      </c>
    </row>
    <row r="87" spans="2:12" x14ac:dyDescent="0.25">
      <c r="B87" s="5">
        <v>16</v>
      </c>
      <c r="C87" s="6" t="s">
        <v>34</v>
      </c>
      <c r="D87" s="14">
        <f>'2xSD'!D23+$B$68*('2xSD'!D56+'2xSD'!D89)</f>
        <v>3.2063296000000001</v>
      </c>
      <c r="E87" s="14">
        <f>'2xSD'!E23+$B$68*('2xSD'!E56+'2xSD'!E89)</f>
        <v>3.5986251999999999</v>
      </c>
      <c r="F87" s="14">
        <f>'2xSD'!F23+$B$68*('2xSD'!F56+'2xSD'!F89)</f>
        <v>3.2085322000000001</v>
      </c>
      <c r="G87" s="14">
        <f>'2xSD'!G23+$B$68*('2xSD'!G56+'2xSD'!G89)</f>
        <v>2.3836519999999997</v>
      </c>
      <c r="H87" s="14">
        <f>'2xSD'!H23+$B$68*('2xSD'!H56+'2xSD'!H89)</f>
        <v>2.3203990000000001</v>
      </c>
      <c r="I87" s="14">
        <f>'2xSD'!I23+$B$68*('2xSD'!I56+'2xSD'!I89)</f>
        <v>5.2295480000000003</v>
      </c>
      <c r="J87" s="14">
        <f>'2xSD'!J23+$B$68*('2xSD'!J56+'2xSD'!J89)</f>
        <v>5.2819722000000002</v>
      </c>
      <c r="K87" s="14">
        <f>'2xSD'!K23+$B$68*('2xSD'!K56+'2xSD'!K89)</f>
        <v>6.1158977999999999</v>
      </c>
      <c r="L87" s="14">
        <f>'2xSD'!L23+$B$68*('2xSD'!L56+'2xSD'!L89)</f>
        <v>5.7978491999999999</v>
      </c>
    </row>
    <row r="88" spans="2:12" x14ac:dyDescent="0.25">
      <c r="B88" s="5">
        <v>17</v>
      </c>
      <c r="C88" s="6" t="s">
        <v>35</v>
      </c>
      <c r="D88" s="15">
        <f>'2xSD'!D24+$B$68*('2xSD'!D57+'2xSD'!D90)</f>
        <v>2.8542604000000003</v>
      </c>
      <c r="E88" s="15">
        <f>'2xSD'!E24+$B$68*('2xSD'!E57+'2xSD'!E90)</f>
        <v>3.2712074000000002</v>
      </c>
      <c r="F88" s="15">
        <f>'2xSD'!F24+$B$68*('2xSD'!F57+'2xSD'!F90)</f>
        <v>2.8680811999999998</v>
      </c>
      <c r="G88" s="15">
        <f>'2xSD'!G24+$B$68*('2xSD'!G57+'2xSD'!G90)</f>
        <v>2.4058106000000001</v>
      </c>
      <c r="H88" s="15">
        <f>'2xSD'!H24+$B$68*('2xSD'!H57+'2xSD'!H90)</f>
        <v>2.303534</v>
      </c>
      <c r="I88" s="15">
        <f>'2xSD'!I24+$B$68*('2xSD'!I57+'2xSD'!I90)</f>
        <v>1.6390248000000001</v>
      </c>
      <c r="J88" s="15">
        <f>'2xSD'!J24+$B$68*('2xSD'!J57+'2xSD'!J90)</f>
        <v>2.8537736000000002</v>
      </c>
      <c r="K88" s="15">
        <f>'2xSD'!K24+$B$68*('2xSD'!K57+'2xSD'!K90)</f>
        <v>0.56969260000000022</v>
      </c>
      <c r="L88" s="15">
        <f>'2xSD'!L24+$B$68*('2xSD'!L57+'2xSD'!L90)</f>
        <v>0.94801920000000017</v>
      </c>
    </row>
    <row r="89" spans="2:12" x14ac:dyDescent="0.25">
      <c r="B89" s="5">
        <v>18</v>
      </c>
      <c r="C89" s="6" t="s">
        <v>36</v>
      </c>
      <c r="D89" s="14">
        <f>'2xSD'!D25+$B$68*('2xSD'!D58+'2xSD'!D91)</f>
        <v>1.5477784000000001</v>
      </c>
      <c r="E89" s="14">
        <f>'2xSD'!E25+$B$68*('2xSD'!E58+'2xSD'!E91)</f>
        <v>0.90398299999999998</v>
      </c>
      <c r="F89" s="14">
        <f>'2xSD'!F25+$B$68*('2xSD'!F58+'2xSD'!F91)</f>
        <v>0.49235059999999997</v>
      </c>
      <c r="G89" s="14">
        <f>'2xSD'!G25+$B$68*('2xSD'!G58+'2xSD'!G91)</f>
        <v>0.57105119999999998</v>
      </c>
      <c r="H89" s="14">
        <f>'2xSD'!H25+$B$68*('2xSD'!H58+'2xSD'!H91)</f>
        <v>7.1040800000000015E-2</v>
      </c>
      <c r="I89" s="14">
        <f>'2xSD'!I25+$B$68*('2xSD'!I58+'2xSD'!I91)</f>
        <v>1.2776781999999998</v>
      </c>
      <c r="J89" s="14">
        <f>'2xSD'!J25+$B$68*('2xSD'!J58+'2xSD'!J91)</f>
        <v>2.0634191999999998</v>
      </c>
      <c r="K89" s="14">
        <f>'2xSD'!K25+$B$68*('2xSD'!K58+'2xSD'!K91)</f>
        <v>1.6494106000000002</v>
      </c>
      <c r="L89" s="14">
        <f>'2xSD'!L25+$B$68*('2xSD'!L58+'2xSD'!L91)</f>
        <v>1.6995498000000002</v>
      </c>
    </row>
    <row r="90" spans="2:12" x14ac:dyDescent="0.25">
      <c r="B90" s="5">
        <v>19</v>
      </c>
      <c r="C90" s="6" t="s">
        <v>37</v>
      </c>
      <c r="D90" s="15">
        <f>'2xSD'!D26+$B$68*('2xSD'!D59+'2xSD'!D92)</f>
        <v>5.4308139999999998</v>
      </c>
      <c r="E90" s="15">
        <f>'2xSD'!E26+$B$68*('2xSD'!E59+'2xSD'!E92)</f>
        <v>4.7712246</v>
      </c>
      <c r="F90" s="15">
        <f>'2xSD'!F26+$B$68*('2xSD'!F59+'2xSD'!F92)</f>
        <v>4.6470947999999996</v>
      </c>
      <c r="G90" s="15">
        <f>'2xSD'!G26+$B$68*('2xSD'!G59+'2xSD'!G92)</f>
        <v>4.1341510000000001</v>
      </c>
      <c r="H90" s="15">
        <f>'2xSD'!H26+$B$68*('2xSD'!H59+'2xSD'!H92)</f>
        <v>3.4153580000000003</v>
      </c>
      <c r="I90" s="15">
        <f>'2xSD'!I26+$B$68*('2xSD'!I59+'2xSD'!I92)</f>
        <v>6.3309588000000003</v>
      </c>
      <c r="J90" s="15">
        <f>'2xSD'!J26+$B$68*('2xSD'!J59+'2xSD'!J92)</f>
        <v>6.5285223999999999</v>
      </c>
      <c r="K90" s="15">
        <f>'2xSD'!K26+$B$68*('2xSD'!K59+'2xSD'!K92)</f>
        <v>7.6646706</v>
      </c>
      <c r="L90" s="15">
        <f>'2xSD'!L26+$B$68*('2xSD'!L59+'2xSD'!L92)</f>
        <v>8.1148823177456766</v>
      </c>
    </row>
    <row r="91" spans="2:12" x14ac:dyDescent="0.25">
      <c r="B91" s="5">
        <v>20</v>
      </c>
      <c r="C91" s="6" t="s">
        <v>38</v>
      </c>
      <c r="D91" s="14">
        <f>'2xSD'!D27+$B$68*('2xSD'!D60+'2xSD'!D93)</f>
        <v>4.0323007999999998</v>
      </c>
      <c r="E91" s="14">
        <f>'2xSD'!E27+$B$68*('2xSD'!E60+'2xSD'!E93)</f>
        <v>4.6731689099846889</v>
      </c>
      <c r="F91" s="14">
        <f>'2xSD'!F27+$B$68*('2xSD'!F60+'2xSD'!F93)</f>
        <v>4.5721638352378644</v>
      </c>
      <c r="G91" s="14">
        <f>'2xSD'!G27+$B$68*('2xSD'!G60+'2xSD'!G93)</f>
        <v>4.7666013498052493</v>
      </c>
      <c r="H91" s="14">
        <f>'2xSD'!H27+$B$68*('2xSD'!H60+'2xSD'!H93)</f>
        <v>4.1619434536868383</v>
      </c>
      <c r="I91" s="14">
        <f>'2xSD'!I27+$B$68*('2xSD'!I60+'2xSD'!I93)</f>
        <v>6.2262436187605781</v>
      </c>
      <c r="J91" s="14">
        <f>'2xSD'!J27+$B$68*('2xSD'!J60+'2xSD'!J93)</f>
        <v>5.5411346111357886</v>
      </c>
      <c r="K91" s="14">
        <f>'2xSD'!K27+$B$68*('2xSD'!K60+'2xSD'!K93)</f>
        <v>5.8954547193585061</v>
      </c>
      <c r="L91" s="14">
        <f>'2xSD'!L27+$B$68*('2xSD'!L60+'2xSD'!L93)</f>
        <v>6.526899917745677</v>
      </c>
    </row>
    <row r="92" spans="2:12" x14ac:dyDescent="0.25">
      <c r="B92" s="5">
        <v>21</v>
      </c>
      <c r="C92" s="6" t="s">
        <v>39</v>
      </c>
      <c r="D92" s="15">
        <f>'2xSD'!D28+$B$68*('2xSD'!D61+'2xSD'!D94)</f>
        <v>2.2123771999999997</v>
      </c>
      <c r="E92" s="15">
        <f>'2xSD'!E28+$B$68*('2xSD'!E61+'2xSD'!E94)</f>
        <v>3.0250147999999992</v>
      </c>
      <c r="F92" s="15">
        <f>'2xSD'!F28+$B$68*('2xSD'!F61+'2xSD'!F94)</f>
        <v>3.3118652000000002</v>
      </c>
      <c r="G92" s="15">
        <f>'2xSD'!G28+$B$68*('2xSD'!G61+'2xSD'!G94)</f>
        <v>3.7917671999999998</v>
      </c>
      <c r="H92" s="15">
        <f>'2xSD'!H28+$B$68*('2xSD'!H61+'2xSD'!H94)</f>
        <v>2.7790079999999993</v>
      </c>
      <c r="I92" s="15">
        <f>'2xSD'!I28+$B$68*('2xSD'!I61+'2xSD'!I94)</f>
        <v>2.4983725999999997</v>
      </c>
      <c r="J92" s="15">
        <f>'2xSD'!J28+$B$68*('2xSD'!J61+'2xSD'!J94)</f>
        <v>1.5539108000000001</v>
      </c>
      <c r="K92" s="15">
        <f>'2xSD'!K28+$B$68*('2xSD'!K61+'2xSD'!K94)</f>
        <v>1.6345081999999995</v>
      </c>
      <c r="L92" s="15">
        <f>'2xSD'!L28+$B$68*('2xSD'!L61+'2xSD'!L94)</f>
        <v>1.3212812</v>
      </c>
    </row>
    <row r="93" spans="2:12" x14ac:dyDescent="0.25">
      <c r="B93" s="5">
        <v>22</v>
      </c>
      <c r="C93" s="6" t="s">
        <v>40</v>
      </c>
      <c r="D93" s="14">
        <f>'2xSD'!D29+$B$68*('2xSD'!D62+'2xSD'!D95)</f>
        <v>1.3613000000000319E-2</v>
      </c>
      <c r="E93" s="14">
        <f>'2xSD'!E29+$B$68*('2xSD'!E62+'2xSD'!E95)</f>
        <v>0.54722599999999977</v>
      </c>
      <c r="F93" s="14">
        <f>'2xSD'!F29+$B$68*('2xSD'!F62+'2xSD'!F95)</f>
        <v>2.0605126</v>
      </c>
      <c r="G93" s="14">
        <f>'2xSD'!G29+$B$68*('2xSD'!G62+'2xSD'!G95)</f>
        <v>2.1099530000000004</v>
      </c>
      <c r="H93" s="14">
        <f>'2xSD'!H29+$B$68*('2xSD'!H62+'2xSD'!H95)</f>
        <v>1.4659551999999998</v>
      </c>
      <c r="I93" s="14">
        <f>'2xSD'!I29+$B$68*('2xSD'!I62+'2xSD'!I95)</f>
        <v>-8.9215999999999962E-2</v>
      </c>
      <c r="J93" s="14">
        <f>'2xSD'!J29+$B$68*('2xSD'!J62+'2xSD'!J95)</f>
        <v>-2.4708036000000009</v>
      </c>
      <c r="K93" s="14">
        <f>'2xSD'!K29+$B$68*('2xSD'!K62+'2xSD'!K95)</f>
        <v>-2.3135656</v>
      </c>
      <c r="L93" s="14">
        <f>'2xSD'!L29+$B$68*('2xSD'!L62+'2xSD'!L95)</f>
        <v>-2.6545285999999999</v>
      </c>
    </row>
    <row r="94" spans="2:12" x14ac:dyDescent="0.25">
      <c r="B94" s="5">
        <v>23</v>
      </c>
      <c r="C94" s="6" t="s">
        <v>41</v>
      </c>
      <c r="D94" s="15">
        <f>'2xSD'!D30+$B$68*('2xSD'!D63+'2xSD'!D96)</f>
        <v>-2.891969</v>
      </c>
      <c r="E94" s="15">
        <f>'2xSD'!E30+$B$68*('2xSD'!E63+'2xSD'!E96)</f>
        <v>-3.6084696875977116</v>
      </c>
      <c r="F94" s="15">
        <f>'2xSD'!F30+$B$68*('2xSD'!F63+'2xSD'!F96)</f>
        <v>-3.7830135426706426</v>
      </c>
      <c r="G94" s="15">
        <f>'2xSD'!G30+$B$68*('2xSD'!G63+'2xSD'!G96)</f>
        <v>-3.0190001999999998</v>
      </c>
      <c r="H94" s="15">
        <f>'2xSD'!H30+$B$68*('2xSD'!H63+'2xSD'!H96)</f>
        <v>-4.6881222863405592</v>
      </c>
      <c r="I94" s="15">
        <f>'2xSD'!I30+$B$68*('2xSD'!I63+'2xSD'!I96)</f>
        <v>-2.3055355960673705</v>
      </c>
      <c r="J94" s="15">
        <f>'2xSD'!J30+$B$68*('2xSD'!J63+'2xSD'!J96)</f>
        <v>-2.1637903479887179</v>
      </c>
      <c r="K94" s="15">
        <f>'2xSD'!K30+$B$68*('2xSD'!K63+'2xSD'!K96)</f>
        <v>-2.1177519389484925</v>
      </c>
      <c r="L94" s="15">
        <f>'2xSD'!L30+$B$68*('2xSD'!L63+'2xSD'!L96)</f>
        <v>-2.2907302817274626</v>
      </c>
    </row>
    <row r="95" spans="2:12" x14ac:dyDescent="0.25">
      <c r="B95" s="5">
        <v>24</v>
      </c>
      <c r="C95" s="6" t="s">
        <v>42</v>
      </c>
      <c r="D95" s="14">
        <f>'2xSD'!D31+$B$68*('2xSD'!D64+'2xSD'!D97)</f>
        <v>-1.5710668000000001</v>
      </c>
      <c r="E95" s="14">
        <f>'2xSD'!E31+$B$68*('2xSD'!E64+'2xSD'!E97)</f>
        <v>-1.8824234</v>
      </c>
      <c r="F95" s="14">
        <f>'2xSD'!F31+$B$68*('2xSD'!F64+'2xSD'!F97)</f>
        <v>-2.0586625999999999</v>
      </c>
      <c r="G95" s="14">
        <f>'2xSD'!G31+$B$68*('2xSD'!G64+'2xSD'!G97)</f>
        <v>-0.89634520000000006</v>
      </c>
      <c r="H95" s="14">
        <f>'2xSD'!H31+$B$68*('2xSD'!H64+'2xSD'!H97)</f>
        <v>-2.3246960000000003</v>
      </c>
      <c r="I95" s="14">
        <f>'2xSD'!I31+$B$68*('2xSD'!I64+'2xSD'!I97)</f>
        <v>-3.2380411960673703</v>
      </c>
      <c r="J95" s="14">
        <f>'2xSD'!J31+$B$68*('2xSD'!J64+'2xSD'!J97)</f>
        <v>-3.3083671479887178</v>
      </c>
      <c r="K95" s="14">
        <f>'2xSD'!K31+$B$68*('2xSD'!K64+'2xSD'!K97)</f>
        <v>-3.117407538948493</v>
      </c>
      <c r="L95" s="14">
        <f>'2xSD'!L31+$B$68*('2xSD'!L64+'2xSD'!L97)</f>
        <v>-3.3689882817274626</v>
      </c>
    </row>
    <row r="96" spans="2:12" x14ac:dyDescent="0.25">
      <c r="B96" s="5">
        <v>25</v>
      </c>
      <c r="C96" s="6" t="s">
        <v>43</v>
      </c>
      <c r="D96" s="15">
        <f>'2xSD'!D32+$B$68*('2xSD'!D65+'2xSD'!D98)</f>
        <v>-1.7070589999999999</v>
      </c>
      <c r="E96" s="15">
        <f>'2xSD'!E32+$B$68*('2xSD'!E65+'2xSD'!E98)</f>
        <v>-1.9607900000000003</v>
      </c>
      <c r="F96" s="15">
        <f>'2xSD'!F32+$B$68*('2xSD'!F65+'2xSD'!F98)</f>
        <v>-2.1696562000000004</v>
      </c>
      <c r="G96" s="15">
        <f>'2xSD'!G32+$B$68*('2xSD'!G65+'2xSD'!G98)</f>
        <v>-2.2823194</v>
      </c>
      <c r="H96" s="15">
        <f>'2xSD'!H32+$B$68*('2xSD'!H65+'2xSD'!H98)</f>
        <v>-2.8330654000000002</v>
      </c>
      <c r="I96" s="15">
        <f>'2xSD'!I32+$B$68*('2xSD'!I65+'2xSD'!I98)</f>
        <v>-5.4552903960673707</v>
      </c>
      <c r="J96" s="15">
        <f>'2xSD'!J32+$B$68*('2xSD'!J65+'2xSD'!J98)</f>
        <v>-5.5659739479887183</v>
      </c>
      <c r="K96" s="15">
        <f>'2xSD'!K32+$B$68*('2xSD'!K65+'2xSD'!K98)</f>
        <v>-5.6261403389484927</v>
      </c>
      <c r="L96" s="15">
        <f>'2xSD'!L32+$B$68*('2xSD'!L65+'2xSD'!L98)</f>
        <v>-5.5526314817274631</v>
      </c>
    </row>
    <row r="97" spans="2:12" x14ac:dyDescent="0.25">
      <c r="B97" s="5">
        <v>26</v>
      </c>
      <c r="C97" s="6" t="s">
        <v>44</v>
      </c>
      <c r="D97" s="14">
        <f>'2xSD'!D33+$B$68*('2xSD'!D66+'2xSD'!D99)</f>
        <v>-4.9590300000000003</v>
      </c>
      <c r="E97" s="14">
        <f>'2xSD'!E33+$B$68*('2xSD'!E66+'2xSD'!E99)</f>
        <v>-5.4648960875977117</v>
      </c>
      <c r="F97" s="14">
        <f>'2xSD'!F33+$B$68*('2xSD'!F66+'2xSD'!F99)</f>
        <v>3.7896600000000058E-2</v>
      </c>
      <c r="G97" s="14">
        <f>'2xSD'!G33+$B$68*('2xSD'!G66+'2xSD'!G99)</f>
        <v>1.6860833999999998</v>
      </c>
      <c r="H97" s="14">
        <f>'2xSD'!H33+$B$68*('2xSD'!H66+'2xSD'!H99)</f>
        <v>0.3535330000000001</v>
      </c>
      <c r="I97" s="14">
        <f>'2xSD'!I33+$B$68*('2xSD'!I66+'2xSD'!I99)</f>
        <v>1.8727258</v>
      </c>
      <c r="J97" s="14">
        <f>'2xSD'!J33+$B$68*('2xSD'!J66+'2xSD'!J99)</f>
        <v>1.3013659999999998</v>
      </c>
      <c r="K97" s="14">
        <f>'2xSD'!K33+$B$68*('2xSD'!K66+'2xSD'!K99)</f>
        <v>0.35877479999999995</v>
      </c>
      <c r="L97" s="14">
        <f>'2xSD'!L33+$B$68*('2xSD'!L66+'2xSD'!L99)</f>
        <v>0.7785021999999997</v>
      </c>
    </row>
    <row r="98" spans="2:12" x14ac:dyDescent="0.25">
      <c r="B98" s="5">
        <v>27</v>
      </c>
      <c r="C98" s="6" t="s">
        <v>45</v>
      </c>
      <c r="D98" s="15">
        <f>'2xSD'!D34+$B$68*('2xSD'!D67+'2xSD'!D100)</f>
        <v>-6.5317920000000003</v>
      </c>
      <c r="E98" s="15">
        <f>'2xSD'!E34+$B$68*('2xSD'!E67+'2xSD'!E100)</f>
        <v>-6.4745422000000001</v>
      </c>
      <c r="F98" s="15">
        <f>'2xSD'!F34+$B$68*('2xSD'!F67+'2xSD'!F100)</f>
        <v>-0.21222040000000009</v>
      </c>
      <c r="G98" s="15">
        <f>'2xSD'!G34+$B$68*('2xSD'!G67+'2xSD'!G100)</f>
        <v>0.59439339999999996</v>
      </c>
      <c r="H98" s="15">
        <f>'2xSD'!H34+$B$68*('2xSD'!H67+'2xSD'!H100)</f>
        <v>-0.46334759999999964</v>
      </c>
      <c r="I98" s="15">
        <f>'2xSD'!I34+$B$68*('2xSD'!I67+'2xSD'!I100)</f>
        <v>0.8838130000000004</v>
      </c>
      <c r="J98" s="15">
        <f>'2xSD'!J34+$B$68*('2xSD'!J67+'2xSD'!J100)</f>
        <v>0.33114039999999978</v>
      </c>
      <c r="K98" s="15">
        <f>'2xSD'!K34+$B$68*('2xSD'!K67+'2xSD'!K100)</f>
        <v>-2.5740647999999999</v>
      </c>
      <c r="L98" s="15">
        <f>'2xSD'!L34+$B$68*('2xSD'!L67+'2xSD'!L100)</f>
        <v>-1.6714642000000002</v>
      </c>
    </row>
  </sheetData>
  <mergeCells count="30">
    <mergeCell ref="I3:I4"/>
    <mergeCell ref="J3:J4"/>
    <mergeCell ref="K3:K4"/>
    <mergeCell ref="L3:L4"/>
    <mergeCell ref="H36:H37"/>
    <mergeCell ref="H69:H70"/>
    <mergeCell ref="B3:C4"/>
    <mergeCell ref="D3:D4"/>
    <mergeCell ref="E3:E4"/>
    <mergeCell ref="F3:F4"/>
    <mergeCell ref="G3:G4"/>
    <mergeCell ref="B36:C37"/>
    <mergeCell ref="D36:D37"/>
    <mergeCell ref="E36:E37"/>
    <mergeCell ref="F36:F37"/>
    <mergeCell ref="G36:G37"/>
    <mergeCell ref="H3:H4"/>
    <mergeCell ref="B69:C70"/>
    <mergeCell ref="D69:D70"/>
    <mergeCell ref="E69:E70"/>
    <mergeCell ref="F69:F70"/>
    <mergeCell ref="G69:G70"/>
    <mergeCell ref="I69:I70"/>
    <mergeCell ref="J69:J70"/>
    <mergeCell ref="K69:K70"/>
    <mergeCell ref="L69:L70"/>
    <mergeCell ref="I36:I37"/>
    <mergeCell ref="J36:J37"/>
    <mergeCell ref="K36:K37"/>
    <mergeCell ref="L36:L37"/>
  </mergeCells>
  <conditionalFormatting sqref="D6:L32">
    <cfRule type="cellIs" dxfId="8" priority="7" operator="equal">
      <formula>0</formula>
    </cfRule>
  </conditionalFormatting>
  <conditionalFormatting sqref="D6:L32">
    <cfRule type="cellIs" dxfId="7" priority="8" operator="equal">
      <formula>#REF!</formula>
    </cfRule>
    <cfRule type="cellIs" dxfId="6" priority="9" operator="equal">
      <formula>#REF!</formula>
    </cfRule>
  </conditionalFormatting>
  <conditionalFormatting sqref="D39:L65">
    <cfRule type="cellIs" dxfId="5" priority="4" operator="equal">
      <formula>0</formula>
    </cfRule>
  </conditionalFormatting>
  <conditionalFormatting sqref="D39:L65">
    <cfRule type="cellIs" dxfId="4" priority="5" operator="equal">
      <formula>#REF!</formula>
    </cfRule>
    <cfRule type="cellIs" dxfId="3" priority="6" operator="equal">
      <formula>#REF!</formula>
    </cfRule>
  </conditionalFormatting>
  <conditionalFormatting sqref="D72:L98">
    <cfRule type="cellIs" dxfId="2" priority="1" operator="equal">
      <formula>0</formula>
    </cfRule>
  </conditionalFormatting>
  <conditionalFormatting sqref="D72:L98">
    <cfRule type="cellIs" dxfId="1" priority="2" operator="equal">
      <formula>#REF!</formula>
    </cfRule>
    <cfRule type="cellIs" dxfId="0" priority="3" operator="equal">
      <formula>#REF!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2E705-5D32-4DC3-84F6-18D6C9ED30AA}">
  <dimension ref="B2:L42"/>
  <sheetViews>
    <sheetView workbookViewId="0">
      <selection activeCell="D23" sqref="D23"/>
    </sheetView>
  </sheetViews>
  <sheetFormatPr defaultRowHeight="15" x14ac:dyDescent="0.25"/>
  <cols>
    <col min="2" max="2" width="27.140625" bestFit="1" customWidth="1"/>
  </cols>
  <sheetData>
    <row r="2" spans="2:12" ht="15" customHeight="1" x14ac:dyDescent="0.25">
      <c r="B2" s="22" t="s">
        <v>85</v>
      </c>
      <c r="C2" s="22" t="s">
        <v>1</v>
      </c>
      <c r="F2" t="s">
        <v>95</v>
      </c>
      <c r="G2" t="s">
        <v>92</v>
      </c>
      <c r="H2" t="s">
        <v>93</v>
      </c>
      <c r="I2" t="s">
        <v>94</v>
      </c>
    </row>
    <row r="3" spans="2:12" x14ac:dyDescent="0.25">
      <c r="B3" s="36"/>
      <c r="C3" s="36"/>
      <c r="F3" t="s">
        <v>86</v>
      </c>
      <c r="G3" s="31">
        <f>C4</f>
        <v>7.4240300000000001</v>
      </c>
      <c r="H3" s="31">
        <f>C7</f>
        <v>7.7169449999999999</v>
      </c>
      <c r="I3" s="31">
        <f>G3-H3</f>
        <v>-0.29291499999999981</v>
      </c>
    </row>
    <row r="4" spans="2:12" x14ac:dyDescent="0.25">
      <c r="B4" s="3" t="s">
        <v>73</v>
      </c>
      <c r="C4" s="16">
        <v>7.4240300000000001</v>
      </c>
      <c r="F4" t="s">
        <v>87</v>
      </c>
      <c r="G4" s="31">
        <f>C5</f>
        <v>28.951832</v>
      </c>
      <c r="H4" s="31">
        <f>C8</f>
        <v>30.358643000000001</v>
      </c>
      <c r="I4" s="31">
        <f t="shared" ref="I4:I8" si="0">G4-H4</f>
        <v>-1.4068110000000011</v>
      </c>
    </row>
    <row r="5" spans="2:12" x14ac:dyDescent="0.25">
      <c r="B5" s="3" t="s">
        <v>74</v>
      </c>
      <c r="C5" s="16">
        <v>28.951832</v>
      </c>
      <c r="F5" t="s">
        <v>88</v>
      </c>
      <c r="G5" s="31">
        <f>C6</f>
        <v>26.360306999999999</v>
      </c>
      <c r="H5" s="31">
        <f>C9</f>
        <v>27.646975999999999</v>
      </c>
      <c r="I5" s="31">
        <f t="shared" si="0"/>
        <v>-1.2866689999999998</v>
      </c>
    </row>
    <row r="6" spans="2:12" x14ac:dyDescent="0.25">
      <c r="B6" s="3" t="s">
        <v>75</v>
      </c>
      <c r="C6" s="16">
        <v>26.360306999999999</v>
      </c>
      <c r="F6" t="s">
        <v>89</v>
      </c>
      <c r="G6" s="31">
        <f>C13</f>
        <v>-2.979015</v>
      </c>
      <c r="H6" s="31">
        <f>C16</f>
        <v>-3.0854970000000002</v>
      </c>
      <c r="I6" s="31">
        <f t="shared" si="0"/>
        <v>0.10648200000000019</v>
      </c>
    </row>
    <row r="7" spans="2:12" x14ac:dyDescent="0.25">
      <c r="B7" s="3" t="s">
        <v>76</v>
      </c>
      <c r="C7" s="16">
        <v>7.7169449999999999</v>
      </c>
      <c r="F7" t="s">
        <v>90</v>
      </c>
      <c r="G7" s="31">
        <f>C14</f>
        <v>-13.514564999999999</v>
      </c>
      <c r="H7" s="31">
        <f>C17</f>
        <v>-14.239105</v>
      </c>
      <c r="I7" s="31">
        <f t="shared" si="0"/>
        <v>0.72454000000000107</v>
      </c>
    </row>
    <row r="8" spans="2:12" x14ac:dyDescent="0.25">
      <c r="B8" s="3" t="s">
        <v>77</v>
      </c>
      <c r="C8" s="16">
        <v>30.358643000000001</v>
      </c>
      <c r="F8" t="s">
        <v>91</v>
      </c>
      <c r="G8" s="31">
        <f>C15</f>
        <v>-12.323992000000001</v>
      </c>
      <c r="H8" s="31">
        <f>C18</f>
        <v>-12.985374999999999</v>
      </c>
      <c r="I8" s="31">
        <f t="shared" si="0"/>
        <v>0.66138299999999894</v>
      </c>
    </row>
    <row r="9" spans="2:12" x14ac:dyDescent="0.25">
      <c r="B9" s="3" t="s">
        <v>78</v>
      </c>
      <c r="C9" s="16">
        <v>27.646975999999999</v>
      </c>
    </row>
    <row r="10" spans="2:12" s="37" customFormat="1" x14ac:dyDescent="0.25">
      <c r="D10"/>
      <c r="E10"/>
      <c r="F10"/>
      <c r="K10"/>
      <c r="L10"/>
    </row>
    <row r="11" spans="2:12" x14ac:dyDescent="0.25">
      <c r="B11" s="22" t="s">
        <v>62</v>
      </c>
      <c r="C11" s="22" t="s">
        <v>1</v>
      </c>
    </row>
    <row r="12" spans="2:12" x14ac:dyDescent="0.25">
      <c r="B12" s="36"/>
      <c r="C12" s="36"/>
    </row>
    <row r="13" spans="2:12" x14ac:dyDescent="0.25">
      <c r="B13" s="3" t="s">
        <v>79</v>
      </c>
      <c r="C13" s="16">
        <v>-2.979015</v>
      </c>
    </row>
    <row r="14" spans="2:12" x14ac:dyDescent="0.25">
      <c r="B14" s="3" t="s">
        <v>80</v>
      </c>
      <c r="C14" s="16">
        <v>-13.514564999999999</v>
      </c>
    </row>
    <row r="15" spans="2:12" x14ac:dyDescent="0.25">
      <c r="B15" s="3" t="s">
        <v>81</v>
      </c>
      <c r="C15" s="16">
        <v>-12.323992000000001</v>
      </c>
    </row>
    <row r="16" spans="2:12" x14ac:dyDescent="0.25">
      <c r="B16" s="3" t="s">
        <v>82</v>
      </c>
      <c r="C16">
        <v>-3.0854970000000002</v>
      </c>
    </row>
    <row r="17" spans="2:3" x14ac:dyDescent="0.25">
      <c r="B17" s="3" t="s">
        <v>83</v>
      </c>
      <c r="C17">
        <v>-14.239105</v>
      </c>
    </row>
    <row r="18" spans="2:3" x14ac:dyDescent="0.25">
      <c r="B18" s="3" t="s">
        <v>84</v>
      </c>
      <c r="C18">
        <v>-12.985374999999999</v>
      </c>
    </row>
    <row r="25" spans="2:3" x14ac:dyDescent="0.25">
      <c r="C25" s="16"/>
    </row>
    <row r="26" spans="2:3" x14ac:dyDescent="0.25">
      <c r="C26" s="16"/>
    </row>
    <row r="27" spans="2:3" x14ac:dyDescent="0.25">
      <c r="C27" s="16"/>
    </row>
    <row r="28" spans="2:3" x14ac:dyDescent="0.25">
      <c r="C28" s="16"/>
    </row>
    <row r="29" spans="2:3" x14ac:dyDescent="0.25">
      <c r="C29" s="16"/>
    </row>
    <row r="30" spans="2:3" x14ac:dyDescent="0.25">
      <c r="C30" s="16"/>
    </row>
    <row r="31" spans="2:3" x14ac:dyDescent="0.25">
      <c r="C31" s="16"/>
    </row>
    <row r="32" spans="2:3" x14ac:dyDescent="0.25">
      <c r="C32" s="16"/>
    </row>
    <row r="33" spans="3:3" x14ac:dyDescent="0.25">
      <c r="C33" s="16"/>
    </row>
    <row r="34" spans="3:3" x14ac:dyDescent="0.25">
      <c r="C34" s="16"/>
    </row>
    <row r="35" spans="3:3" x14ac:dyDescent="0.25">
      <c r="C35" s="16"/>
    </row>
    <row r="36" spans="3:3" x14ac:dyDescent="0.25">
      <c r="C36" s="16"/>
    </row>
    <row r="37" spans="3:3" x14ac:dyDescent="0.25">
      <c r="C37" s="16"/>
    </row>
    <row r="38" spans="3:3" x14ac:dyDescent="0.25">
      <c r="C38" s="16"/>
    </row>
    <row r="39" spans="3:3" x14ac:dyDescent="0.25">
      <c r="C39" s="16"/>
    </row>
    <row r="40" spans="3:3" x14ac:dyDescent="0.25">
      <c r="C40" s="16"/>
    </row>
    <row r="41" spans="3:3" x14ac:dyDescent="0.25">
      <c r="C41" s="16"/>
    </row>
    <row r="42" spans="3:3" x14ac:dyDescent="0.25">
      <c r="C42" s="16"/>
    </row>
  </sheetData>
  <mergeCells count="4">
    <mergeCell ref="C11:C12"/>
    <mergeCell ref="B11:B12"/>
    <mergeCell ref="B2:B3"/>
    <mergeCell ref="C2:C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CFB71C-DFBE-49AA-B357-DFEB4A8D92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5264BF-667A-45DE-8916-EAAF161430BE}"/>
</file>

<file path=customXml/itemProps3.xml><?xml version="1.0" encoding="utf-8"?>
<ds:datastoreItem xmlns:ds="http://schemas.openxmlformats.org/officeDocument/2006/customXml" ds:itemID="{73BEA509-AD16-488B-8D39-8FA3951D8B43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adce026-d35b-4a62-a2ee-1436bb44fb55"/>
    <ds:schemaRef ds:uri="http://schemas.openxmlformats.org/package/2006/metadata/core-properties"/>
    <ds:schemaRef ds:uri="2e3132a0-aaf2-4326-8928-c084593c093d"/>
    <ds:schemaRef ds:uri="feee0b1b-1c36-45ab-a747-49b3fe15578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Tariff_Input</vt:lpstr>
      <vt:lpstr>Derivation</vt:lpstr>
      <vt:lpstr>2xSD</vt:lpstr>
      <vt:lpstr>Example Tariff Output</vt:lpstr>
      <vt:lpstr>WG1 v WG2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Niall Coyle (NESO)</cp:lastModifiedBy>
  <cp:revision/>
  <dcterms:created xsi:type="dcterms:W3CDTF">2024-10-14T15:29:23Z</dcterms:created>
  <dcterms:modified xsi:type="dcterms:W3CDTF">2024-11-27T15:40:15Z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