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threadedComments/threadedComment2.xml" ContentType="application/vnd.ms-excel.threadedcomments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threadedComments/threadedComment3.xml" ContentType="application/vnd.ms-excel.threadedcomments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threadedComments/threadedComment4.xml" ContentType="application/vnd.ms-excel.threadedcomments+xml"/>
  <Override PartName="/xl/charts/chart1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2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threadedComments/threadedComment5.xml" ContentType="application/vnd.ms-excel.threadedcomments+xml"/>
  <Override PartName="/xl/charts/chart13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4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https://zenobe.sharepoint.com/sites/bd-networkinfra/Shared Documents/General/01. Business Development/Market Analysis/TNUoS/2023 (04) Apr 393/"/>
    </mc:Choice>
  </mc:AlternateContent>
  <xr:revisionPtr revIDLastSave="170" documentId="8_{9C07FA74-4563-4FF8-813E-E2F9CEAE922C}" xr6:coauthVersionLast="47" xr6:coauthVersionMax="47" xr10:uidLastSave="{A3222D46-70F3-44F0-8229-17F7CBACDC1D}"/>
  <bookViews>
    <workbookView xWindow="2850" yWindow="-16320" windowWidth="29040" windowHeight="15840" tabRatio="871" xr2:uid="{6EEA90DA-6F0D-4267-AAC6-26814AFB9C5B}"/>
  </bookViews>
  <sheets>
    <sheet name="Summary results" sheetId="52" r:id="rId1"/>
    <sheet name="T2 2023-24" sheetId="4" r:id="rId2"/>
    <sheet name="T3 2024-25" sheetId="5" r:id="rId3"/>
    <sheet name="T4 2025-26" sheetId="6" r:id="rId4"/>
    <sheet name="T5 2026-27" sheetId="7" r:id="rId5"/>
    <sheet name="T6 2027-28" sheetId="8" r:id="rId6"/>
    <sheet name="Storage specific ALFs" sheetId="55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Bus1">[1]Transport!$Q$13:$Q$1436</definedName>
    <definedName name="_Bus2">[1]Transport!$R$13:$R$1436</definedName>
    <definedName name="_xlnm._FilterDatabase" localSheetId="6" hidden="1">'Storage specific ALFs'!$B$4:$N$176</definedName>
    <definedName name="_Order1" hidden="1">255</definedName>
    <definedName name="_Order2" hidden="1">255</definedName>
    <definedName name="AllowedRecovery">[1]Tariff!$B$23:$E$23</definedName>
    <definedName name="Boundary1">[1]HVDC!$A$26:$A$76</definedName>
    <definedName name="Boundary2">[1]HVDC!$L$26:$L$62</definedName>
    <definedName name="Boundary3">[2]HVDC!#REF!</definedName>
    <definedName name="BoundaryBaseFlowPS3">[2]HVDC!#REF!</definedName>
    <definedName name="BoundaryBaseFlowPSHeader3">[2]HVDC!#REF!</definedName>
    <definedName name="BoundaryBaseFlowYR3">[2]HVDC!#REF!</definedName>
    <definedName name="BoundaryBaseFlowYRHeader3">[2]HVDC!#REF!</definedName>
    <definedName name="BoundaryCctBaseFlowPS1">[1]HVDC!$I$26:$I$76</definedName>
    <definedName name="BoundaryCctBaseFlowPS2">[1]HVDC!$T$26:$T$62</definedName>
    <definedName name="BoundaryCctBaseFlowPS3">[2]HVDC!#REF!</definedName>
    <definedName name="BoundaryCctBaseFlowPSHeader3">[2]HVDC!#REF!</definedName>
    <definedName name="BoundaryCctBaseFlowYR1">[1]HVDC!$J$26:$J$76</definedName>
    <definedName name="BoundaryCctBaseFlowYR2">[1]HVDC!$U$26:$U$62</definedName>
    <definedName name="BoundaryCctBaseFlowYR3">[2]HVDC!#REF!</definedName>
    <definedName name="BoundaryCctBaseFlowYRHeader3">[2]HVDC!#REF!</definedName>
    <definedName name="BoundaryDesiredFlowsPS1">[1]HVDC!$I$80:$I$84</definedName>
    <definedName name="BoundaryDesiredFlowsPS2">[1]HVDC!$T$66:$T$67</definedName>
    <definedName name="BoundaryDesiredFlowsPS3">[2]HVDC!#REF!</definedName>
    <definedName name="BoundaryDesiredFlowsPSHeader3">[2]HVDC!#REF!</definedName>
    <definedName name="BoundaryDesiredFlowsYR1">[1]HVDC!$J$80:$J$84</definedName>
    <definedName name="BoundaryDesiredFlowsYR2">[1]HVDC!$U$66:$U$67</definedName>
    <definedName name="BoundaryDesiredFlowsYR3">[2]HVDC!#REF!</definedName>
    <definedName name="BoundaryDesiredFlowsYRHeader3">[2]HVDC!#REF!</definedName>
    <definedName name="BoundaryFlowTopLeft3">[2]HVDC!#REF!</definedName>
    <definedName name="BoundaryHeader1">[1]HVDC!$A$25</definedName>
    <definedName name="BoundaryHeader2">[1]HVDC!$L$25</definedName>
    <definedName name="BoundaryHeader3">[2]HVDC!#REF!</definedName>
    <definedName name="BusNames">[1]Transport!$B$13:$B$974</definedName>
    <definedName name="CarbonFlag">[1]GenInput!$I$35:$I$302</definedName>
    <definedName name="CatA">[1]Transport!$F$13:$F$974</definedName>
    <definedName name="CatB">[1]Transport!$G$13:$G$974</definedName>
    <definedName name="CBA_ReRefQ">[2]Tariff!#REF!</definedName>
    <definedName name="CBA_Revenue">[1]Tariff!$G$145</definedName>
    <definedName name="CBA_Unadjusted_Revenue">[2]Tariff!#REF!</definedName>
    <definedName name="CBADemRecovPcnt">[2]Tariff!#REF!</definedName>
    <definedName name="CctBackground">[1]Transport!$AL$13:$AL$1392</definedName>
    <definedName name="CctFlow">[1]Transport!$AF$13:$AF$1436</definedName>
    <definedName name="CctFlow2">[1]Transport!$AJ$13:$AJ$1436</definedName>
    <definedName name="Code">[1]Transport!$Y$13:$Y$1436</definedName>
    <definedName name="ConnectivityMatrix">[1]TxNetwork!$C$10:$AC$37</definedName>
    <definedName name="CurrentForecast">[3]T1!$C$3</definedName>
    <definedName name="Demand">[1]Transport!$E$13:$E$974</definedName>
    <definedName name="Demand_Security_ReRefQ">[2]Tariff!#REF!</definedName>
    <definedName name="Demand_Security_Revenue">[1]Tariff!$F$111</definedName>
    <definedName name="Demand_Security_Unadjusted_Revenue">[2]Tariff!#REF!</definedName>
    <definedName name="DemandSum">[1]Transport!$E$9</definedName>
    <definedName name="DemZone">[1]Transport!$J$13:$J$974</definedName>
    <definedName name="DivC">[1]Diversity!$D$5:$D$31</definedName>
    <definedName name="DivLC">[1]Diversity!$C$5:$C$31</definedName>
    <definedName name="DRecovery">[1]Tariff!$B$26:$E$26</definedName>
    <definedName name="DSDemRecovPcnt">[2]Tariff!#REF!</definedName>
    <definedName name="EET_AGIC">[1]Tariff!$J$25</definedName>
    <definedName name="EET_PhasedResidual">[1]Tariff!$J$26</definedName>
    <definedName name="ETYSBoundaries">'[1]ETYS Boundaries'!$A$2:$AE$97</definedName>
    <definedName name="ETYSBoundariesHeader">'[1]ETYS Boundaries'!$A$2:$AE$2</definedName>
    <definedName name="ETYSZone">[1]Transport!$H$13:$H$974</definedName>
    <definedName name="ETYSZonesNames">'[1]ETYS Boundaries'!$A$2:$A$97</definedName>
    <definedName name="FinYr1" localSheetId="0">[4]T1!$C$3</definedName>
    <definedName name="FinYr1" localSheetId="1">[4]T1!$C$3</definedName>
    <definedName name="FinYr1" localSheetId="2">[4]T1!$C$3</definedName>
    <definedName name="FinYr1" localSheetId="3">[4]T1!$C$3</definedName>
    <definedName name="FinYr1" localSheetId="4">[4]T1!$C$3</definedName>
    <definedName name="FinYr1" localSheetId="5">[4]T1!$C$3</definedName>
    <definedName name="FinYr1">#REF!</definedName>
    <definedName name="FinYr2" localSheetId="0">[4]T1!$D$3</definedName>
    <definedName name="FinYr2" localSheetId="1">[4]T1!$D$3</definedName>
    <definedName name="FinYr2" localSheetId="2">[4]T1!$D$3</definedName>
    <definedName name="FinYr2" localSheetId="3">[4]T1!$D$3</definedName>
    <definedName name="FinYr2" localSheetId="4">[4]T1!$D$3</definedName>
    <definedName name="FinYr2" localSheetId="5">[4]T1!$D$3</definedName>
    <definedName name="FinYr2">#REF!</definedName>
    <definedName name="FinYr3" localSheetId="0">[4]T1!$E$3</definedName>
    <definedName name="FinYr3" localSheetId="1">[4]T1!$E$3</definedName>
    <definedName name="FinYr3" localSheetId="2">[4]T1!$E$3</definedName>
    <definedName name="FinYr3" localSheetId="3">[4]T1!$E$3</definedName>
    <definedName name="FinYr3" localSheetId="4">[4]T1!$E$3</definedName>
    <definedName name="FinYr3" localSheetId="5">[4]T1!$E$3</definedName>
    <definedName name="FinYr3">#REF!</definedName>
    <definedName name="FinYr4" localSheetId="0">[4]T1!$F$3</definedName>
    <definedName name="FinYr4" localSheetId="1">[4]T1!$F$3</definedName>
    <definedName name="FinYr4" localSheetId="2">[4]T1!$F$3</definedName>
    <definedName name="FinYr4" localSheetId="3">[4]T1!$F$3</definedName>
    <definedName name="FinYr4" localSheetId="4">[4]T1!$F$3</definedName>
    <definedName name="FinYr4" localSheetId="5">[4]T1!$F$3</definedName>
    <definedName name="FinYr4">#REF!</definedName>
    <definedName name="FinYr5" localSheetId="0">[4]T1!$G$3</definedName>
    <definedName name="FinYr5" localSheetId="1">[4]T1!$G$3</definedName>
    <definedName name="FinYr5" localSheetId="2">[4]T1!$G$3</definedName>
    <definedName name="FinYr5" localSheetId="3">[4]T1!$G$3</definedName>
    <definedName name="FinYr5" localSheetId="4">[4]T1!$G$3</definedName>
    <definedName name="FinYr5" localSheetId="5">[4]T1!$G$3</definedName>
    <definedName name="FinYr5">#REF!</definedName>
    <definedName name="GDSplitYears">[1]Tariff!$B$20:$E$20</definedName>
    <definedName name="Gen_Max_TEC">[2]GenInput!#REF!</definedName>
    <definedName name="GenChgeBaseMaxTECSum">[1]Tariff!$G$179</definedName>
    <definedName name="Generation_Residual_Revenue">[1]Tariff!$I$179</definedName>
    <definedName name="GenInputGenZone">[1]GenInput!$V$35:$V$302</definedName>
    <definedName name="GenPSMW">[1]GenInput!$L$35:$L$302</definedName>
    <definedName name="GenType">[1]GenInput!$B$35:$B$302</definedName>
    <definedName name="GenYRMW">[1]GenInput!$O$35:$O$302</definedName>
    <definedName name="GenZone">[1]Transport!$I$13:$I$974</definedName>
    <definedName name="HVDC_Boundary_Header">[1]HVDC!$H$17:$AK$17</definedName>
    <definedName name="HVDC_Boundary_Sum">[1]HVDC!$H$20:$AK$20</definedName>
    <definedName name="HVDCCode">[1]HVDC!$A$18:$A$19</definedName>
    <definedName name="HVDCDesiredFlowPS3">[2]HVDC!#REF!</definedName>
    <definedName name="HVDCDesiredFlowYR3">[2]HVDC!#REF!</definedName>
    <definedName name="Interconnectorimport15_16">'[5]Interconnector data'!$Z$6:$Z$31</definedName>
    <definedName name="Interconnectornode">'[5]Interconnector data'!$AE$6:$AE$25</definedName>
    <definedName name="LACSubStation">[1]LocalAssetCharging!$K$13:$K$98</definedName>
    <definedName name="LACTariffTECBase">[1]LocalAssetCharging!$N$13:$N$91</definedName>
    <definedName name="LastForecast" localSheetId="0">[4]T1!$B$3</definedName>
    <definedName name="LastForecast" localSheetId="1">[4]T1!$B$3</definedName>
    <definedName name="LastForecast" localSheetId="2">[4]T1!$B$3</definedName>
    <definedName name="LastForecast" localSheetId="3">[4]T1!$B$3</definedName>
    <definedName name="LastForecast" localSheetId="4">[4]T1!$B$3</definedName>
    <definedName name="LastForecast" localSheetId="5">[4]T1!$B$3</definedName>
    <definedName name="LastForecast">#REF!</definedName>
    <definedName name="LastTimeCalcTrans">[1]Transport!$G$6</definedName>
    <definedName name="LastTimeHVDCImpCalc">[1]HVDC!$F$5</definedName>
    <definedName name="LastTimeHVDCInit">[1]HVDC!$F$4</definedName>
    <definedName name="LastTimeVal">[1]Transport!$G$3</definedName>
    <definedName name="Limit">[1]Transport!$X$13:$X$1436</definedName>
    <definedName name="LineLoss">[1]Transport!$AE$13:$AE$1436</definedName>
    <definedName name="LineLoss2">[1]Transport!$AI$13:$AI$1436</definedName>
    <definedName name="Local_Cct_LU">'[6]Local Cct Tariffs'!$A$3:$M$93</definedName>
    <definedName name="MaxTEC">[2]Transport!#REF!</definedName>
    <definedName name="MaxTECHeader">[2]Transport!#REF!</definedName>
    <definedName name="NodalTransportTEC">[2]GenInput!#REF!</definedName>
    <definedName name="NodalTransportTECHeader">[2]GenInput!#REF!</definedName>
    <definedName name="Node1">[1]GenInput!$E$35:$E$302</definedName>
    <definedName name="Node2">[1]GenInput!$F$35:$F$302</definedName>
    <definedName name="Node3">[1]GenInput!$G$35:$G$302</definedName>
    <definedName name="NodeDemand1516">'[7]July 13 data'!$R$5:$R$500</definedName>
    <definedName name="NumNodes">[1]GenInput!$J$35:$J$302</definedName>
    <definedName name="Outaged">[1]Transport!$AC$13:$AC$1436</definedName>
    <definedName name="OutputGenSubHeader" localSheetId="0">#REF!</definedName>
    <definedName name="OutputGenSubHeader">#REF!</definedName>
    <definedName name="PreviousForecast" localSheetId="0">[4]T1!#REF!</definedName>
    <definedName name="PreviousForecast" localSheetId="1">[4]T1!#REF!</definedName>
    <definedName name="PreviousForecast" localSheetId="2">[4]T1!#REF!</definedName>
    <definedName name="PreviousForecast" localSheetId="3">[4]T1!#REF!</definedName>
    <definedName name="PreviousForecast" localSheetId="4">[4]T1!#REF!</definedName>
    <definedName name="PreviousForecast" localSheetId="5">[4]T1!#REF!</definedName>
    <definedName name="PreviousForecast">#REF!</definedName>
    <definedName name="RiskExcelReportsGoInNewWorkbook">FALSE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10000</definedName>
    <definedName name="RiskNumSimulations">2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ScalingCarbon">[1]GenInput!$G$13:$G$25</definedName>
    <definedName name="ScalingFuelClass">[1]GenInput!$B$13:$B$25</definedName>
    <definedName name="ScalingGenType">[1]GenInput!$A$13:$A$25</definedName>
    <definedName name="ScalingPSLiable">[1]GenInput!$F$13:$F$25</definedName>
    <definedName name="ScalingPSScaling">[1]GenInput!$D$13:$D$25</definedName>
    <definedName name="ScalingTransportTEC">[1]GenInput!$C$13:$C$25</definedName>
    <definedName name="ScalingYRNSliable">[1]GenInput!$H$13:$H$25</definedName>
    <definedName name="ScalingYRScaling">[1]GenInput!$E$13:$E$25</definedName>
    <definedName name="Scenario10DemandPS">[1]Transport!#REF!</definedName>
    <definedName name="Scenario10DemandYR">[1]Transport!#REF!</definedName>
    <definedName name="Scenario10Local">[1]Transport!#REF!</definedName>
    <definedName name="Scenario10WiderGenPS">[1]Transport!#REF!</definedName>
    <definedName name="Scenario10WiderGenYR">[1]Transport!#REF!</definedName>
    <definedName name="Scenario11DemandPS">[1]Transport!#REF!</definedName>
    <definedName name="Scenario11DemandYR">[1]Transport!#REF!</definedName>
    <definedName name="Scenario11Local">[1]Transport!#REF!</definedName>
    <definedName name="Scenario11WiderGenPS">[1]Transport!#REF!</definedName>
    <definedName name="Scenario11WiderGenYR">[1]Transport!#REF!</definedName>
    <definedName name="Scenario2">[2]Transport!#REF!</definedName>
    <definedName name="Scenario2DemandPS">[1]Transport!#REF!</definedName>
    <definedName name="Scenario2DemandYR">[1]Transport!#REF!</definedName>
    <definedName name="Scenario2Local">[1]Transport!#REF!</definedName>
    <definedName name="Scenario2WiderGenPS">[1]Transport!#REF!</definedName>
    <definedName name="Scenario2WiderGenYR">[1]Transport!#REF!</definedName>
    <definedName name="Scenario3DemandPS">[1]Transport!#REF!</definedName>
    <definedName name="Scenario3DemandYR">[1]Transport!#REF!</definedName>
    <definedName name="Scenario3Local">[1]Transport!#REF!</definedName>
    <definedName name="Scenario3WiderGenPS">[1]Transport!#REF!</definedName>
    <definedName name="Scenario3WiderGenYR">[1]Transport!#REF!</definedName>
    <definedName name="Scenario4DemandPS">[1]Transport!#REF!</definedName>
    <definedName name="Scenario4DemandYR">[1]Transport!#REF!</definedName>
    <definedName name="Scenario4Local">[1]Transport!#REF!</definedName>
    <definedName name="Scenario4WiderGenPS">[1]Transport!#REF!</definedName>
    <definedName name="Scenario4WiderGenYR">[1]Transport!#REF!</definedName>
    <definedName name="Scenario5DemandPS">[1]Transport!#REF!</definedName>
    <definedName name="Scenario5DemandYR">[1]Transport!#REF!</definedName>
    <definedName name="Scenario5Local">[1]Transport!#REF!</definedName>
    <definedName name="Scenario5WiderGenPS">[1]Transport!#REF!</definedName>
    <definedName name="Scenario5WiderGenYR">[1]Transport!#REF!</definedName>
    <definedName name="Scenario6DemandPS">[1]Transport!#REF!</definedName>
    <definedName name="Scenario6DemandYR">[1]Transport!#REF!</definedName>
    <definedName name="Scenario6Local">[1]Transport!#REF!</definedName>
    <definedName name="Scenario6WiderGenPS">[1]Transport!#REF!</definedName>
    <definedName name="Scenario6WiderGenYR">[1]Transport!#REF!</definedName>
    <definedName name="Scenario7DemandPS">[1]Transport!#REF!</definedName>
    <definedName name="Scenario7DemandYR">[1]Transport!#REF!</definedName>
    <definedName name="Scenario7Local">[1]Transport!#REF!</definedName>
    <definedName name="Scenario7WiderGenPS">[1]Transport!#REF!</definedName>
    <definedName name="Scenario7WiderGenYR">[1]Transport!#REF!</definedName>
    <definedName name="Scenario8DemandPS">[1]Transport!#REF!</definedName>
    <definedName name="Scenario8DemandYR">[1]Transport!#REF!</definedName>
    <definedName name="Scenario8Local">[1]Transport!#REF!</definedName>
    <definedName name="Scenario8WiderGenPS">[1]Transport!#REF!</definedName>
    <definedName name="Scenario8WiderGenYR">[1]Transport!#REF!</definedName>
    <definedName name="Scenario9DemandPS">[1]Transport!#REF!</definedName>
    <definedName name="Scenario9DemandYR">[1]Transport!#REF!</definedName>
    <definedName name="Scenario9Local">[1]Transport!#REF!</definedName>
    <definedName name="Scenario9WiderGenPS">[1]Transport!#REF!</definedName>
    <definedName name="Scenario9WiderGenYR">[1]Transport!#REF!</definedName>
    <definedName name="SFactor2">[1]Transport!$K$3</definedName>
    <definedName name="SFactor3">[1]Transport!$K$4</definedName>
    <definedName name="Small_Gens_LU">'[6]Small Gens Tariff'!$A$2:$M$2</definedName>
    <definedName name="Table_2___Demand_Tariffs">#REF!</definedName>
    <definedName name="Table_6___Generation_Wider_Tariffs">#REF!</definedName>
    <definedName name="TariffLocalGen">[1]GenInput!$Q$35:$Q$302</definedName>
    <definedName name="TariffPSGen">[1]GenInput!$S$35:$S$302</definedName>
    <definedName name="TariffSubStation" localSheetId="0">[8]Tariff!$B$167:$B$237</definedName>
    <definedName name="TariffSubStation">[9]Tariff!$B$167:$B$237</definedName>
    <definedName name="TariffTEC">[1]GenInput!$D$35:$D$302</definedName>
    <definedName name="TariffYRGen">[1]GenInput!$T$35:$T$302</definedName>
    <definedName name="TariffYRNSGen">[1]GenInput!$U$35:$U$300</definedName>
    <definedName name="TEC_Log">'[6]TEC Changes'!$A$5:$M$145</definedName>
    <definedName name="TECConventional">[2]Transport!#REF!</definedName>
    <definedName name="TECConventionalHeader">[2]Transport!#REF!</definedName>
    <definedName name="TECWind">[2]Transport!#REF!</definedName>
    <definedName name="TECWindHeader">[2]Transport!#REF!</definedName>
    <definedName name="TotalCost">[1]Transport!$AG$13:$AG$1436</definedName>
    <definedName name="TotalCost2">[1]Transport!$AK$13:$AK$1436</definedName>
    <definedName name="TransportPSGen">[1]GenInput!$M$35:$M$302</definedName>
    <definedName name="TransportTEC">[1]GenInput!$C$35:$C$302</definedName>
    <definedName name="TransportYRGen">[1]GenInput!$P$35:$P$302</definedName>
    <definedName name="TxYRMWkm">[1]TxNetwork!$C$43:$C$69</definedName>
    <definedName name="UnderUtil">[1]Transport!$AB$13:$AB$1436</definedName>
    <definedName name="ValSuccessful">[1]Transport!$H$3</definedName>
    <definedName name="Wider_Tariff_LU">'[6]Wider Tariffs'!$A$33:$N$59</definedName>
    <definedName name="Year">'[4]Change Log'!$H$2</definedName>
    <definedName name="ZonalInfluenceMatrix">[1]TxNetwork!$C$107:$AC$133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2" i="5" l="1"/>
  <c r="Q31" i="5"/>
  <c r="Q30" i="5"/>
  <c r="Q29" i="5"/>
  <c r="Q28" i="5"/>
  <c r="Q27" i="5"/>
  <c r="Q26" i="5"/>
  <c r="Q25" i="5"/>
  <c r="Q24" i="5"/>
  <c r="Q23" i="5"/>
  <c r="Q22" i="5"/>
  <c r="Q21" i="5"/>
  <c r="Q20" i="5"/>
  <c r="Q19" i="5"/>
  <c r="Q18" i="5"/>
  <c r="Q17" i="5"/>
  <c r="Q16" i="5"/>
  <c r="Q15" i="5"/>
  <c r="Q14" i="5"/>
  <c r="Q13" i="5"/>
  <c r="Q12" i="5"/>
  <c r="Q11" i="5"/>
  <c r="Q10" i="5"/>
  <c r="Q9" i="5"/>
  <c r="Q8" i="5"/>
  <c r="Q7" i="5"/>
  <c r="Q6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U12" i="6"/>
  <c r="T10" i="6"/>
  <c r="R8" i="6"/>
  <c r="Q9" i="6"/>
  <c r="O8" i="6"/>
  <c r="N9" i="6"/>
  <c r="N8" i="4"/>
  <c r="T11" i="5"/>
  <c r="U17" i="5"/>
  <c r="U4" i="5"/>
  <c r="U4" i="6"/>
  <c r="U4" i="7"/>
  <c r="U4" i="8"/>
  <c r="U4" i="4"/>
  <c r="U25" i="4" s="1"/>
  <c r="O4" i="4"/>
  <c r="T11" i="6"/>
  <c r="T32" i="6"/>
  <c r="T31" i="6"/>
  <c r="T30" i="6"/>
  <c r="T29" i="6"/>
  <c r="T28" i="6"/>
  <c r="T27" i="6"/>
  <c r="T26" i="6"/>
  <c r="T25" i="6"/>
  <c r="T24" i="6"/>
  <c r="T23" i="6"/>
  <c r="T22" i="6"/>
  <c r="T21" i="6"/>
  <c r="T20" i="6"/>
  <c r="T19" i="6"/>
  <c r="T18" i="6"/>
  <c r="T17" i="6"/>
  <c r="T16" i="6"/>
  <c r="T15" i="6"/>
  <c r="T14" i="6"/>
  <c r="T13" i="6"/>
  <c r="T12" i="6"/>
  <c r="T9" i="6"/>
  <c r="T8" i="6"/>
  <c r="T7" i="6"/>
  <c r="T32" i="7"/>
  <c r="T31" i="7"/>
  <c r="T30" i="7"/>
  <c r="T29" i="7"/>
  <c r="T28" i="7"/>
  <c r="T27" i="7"/>
  <c r="T26" i="7"/>
  <c r="T25" i="7"/>
  <c r="T24" i="7"/>
  <c r="T23" i="7"/>
  <c r="T22" i="7"/>
  <c r="T21" i="7"/>
  <c r="T20" i="7"/>
  <c r="T19" i="7"/>
  <c r="T18" i="7"/>
  <c r="T17" i="7"/>
  <c r="T16" i="7"/>
  <c r="T15" i="7"/>
  <c r="T14" i="7"/>
  <c r="T13" i="7"/>
  <c r="T12" i="7"/>
  <c r="T11" i="7"/>
  <c r="T10" i="7"/>
  <c r="T9" i="7"/>
  <c r="T8" i="7"/>
  <c r="T7" i="7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0" i="5"/>
  <c r="T9" i="5"/>
  <c r="T8" i="5"/>
  <c r="T7" i="5"/>
  <c r="T6" i="6"/>
  <c r="T6" i="7"/>
  <c r="T6" i="8"/>
  <c r="T6" i="5"/>
  <c r="T6" i="4"/>
  <c r="U6" i="6"/>
  <c r="U6" i="7"/>
  <c r="U6" i="8"/>
  <c r="U6" i="5"/>
  <c r="U32" i="6"/>
  <c r="U31" i="6"/>
  <c r="U30" i="6"/>
  <c r="U29" i="6"/>
  <c r="U2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U13" i="6"/>
  <c r="U11" i="6"/>
  <c r="U10" i="6"/>
  <c r="U9" i="6"/>
  <c r="U8" i="6"/>
  <c r="U7" i="6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8" i="7"/>
  <c r="U17" i="7"/>
  <c r="U16" i="7"/>
  <c r="U15" i="7"/>
  <c r="U14" i="7"/>
  <c r="U13" i="7"/>
  <c r="U12" i="7"/>
  <c r="U11" i="7"/>
  <c r="U10" i="7"/>
  <c r="U9" i="7"/>
  <c r="U8" i="7"/>
  <c r="U7" i="7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32" i="5"/>
  <c r="U31" i="5"/>
  <c r="U30" i="5"/>
  <c r="U29" i="5"/>
  <c r="U28" i="5"/>
  <c r="U27" i="5"/>
  <c r="U26" i="5"/>
  <c r="U25" i="5"/>
  <c r="U24" i="5"/>
  <c r="U23" i="5"/>
  <c r="U22" i="5"/>
  <c r="U21" i="5"/>
  <c r="U20" i="5"/>
  <c r="U19" i="5"/>
  <c r="U18" i="5"/>
  <c r="U16" i="5"/>
  <c r="U15" i="5"/>
  <c r="U14" i="5"/>
  <c r="U13" i="5"/>
  <c r="U12" i="5"/>
  <c r="U11" i="5"/>
  <c r="U10" i="5"/>
  <c r="U9" i="5"/>
  <c r="U8" i="5"/>
  <c r="U7" i="5"/>
  <c r="U29" i="4"/>
  <c r="U21" i="4"/>
  <c r="U17" i="4"/>
  <c r="U13" i="4"/>
  <c r="U9" i="4"/>
  <c r="N3" i="6"/>
  <c r="N3" i="7"/>
  <c r="N3" i="8"/>
  <c r="N3" i="5"/>
  <c r="N3" i="4"/>
  <c r="N6" i="4" s="1"/>
  <c r="R6" i="4"/>
  <c r="Q6" i="4"/>
  <c r="O6" i="4"/>
  <c r="AX6" i="52"/>
  <c r="U10" i="4" l="1"/>
  <c r="U18" i="4"/>
  <c r="U26" i="4"/>
  <c r="U11" i="4"/>
  <c r="U19" i="4"/>
  <c r="U27" i="4"/>
  <c r="U12" i="4"/>
  <c r="U20" i="4"/>
  <c r="U28" i="4"/>
  <c r="U6" i="4"/>
  <c r="U31" i="4"/>
  <c r="U14" i="4"/>
  <c r="U22" i="4"/>
  <c r="U30" i="4"/>
  <c r="U7" i="4"/>
  <c r="U15" i="4"/>
  <c r="U23" i="4"/>
  <c r="U8" i="4"/>
  <c r="U16" i="4"/>
  <c r="U24" i="4"/>
  <c r="U32" i="4"/>
  <c r="P3" i="52"/>
  <c r="R4" i="5"/>
  <c r="O4" i="5"/>
  <c r="T3" i="5"/>
  <c r="J3" i="52"/>
  <c r="AV5" i="52" l="1"/>
  <c r="AU5" i="52"/>
  <c r="AT5" i="52"/>
  <c r="AS5" i="52"/>
  <c r="AR5" i="52"/>
  <c r="AP5" i="52"/>
  <c r="AN5" i="52"/>
  <c r="AQ5" i="52"/>
  <c r="AO5" i="52"/>
  <c r="AM5" i="52"/>
  <c r="AO32" i="52"/>
  <c r="AO31" i="52"/>
  <c r="AO30" i="52"/>
  <c r="AO28" i="52"/>
  <c r="AO26" i="52"/>
  <c r="AO25" i="52"/>
  <c r="AO24" i="52"/>
  <c r="AO23" i="52"/>
  <c r="AO22" i="52"/>
  <c r="AO20" i="52"/>
  <c r="AO18" i="52"/>
  <c r="AO17" i="52"/>
  <c r="AO16" i="52"/>
  <c r="AO15" i="52"/>
  <c r="AO14" i="52"/>
  <c r="AO12" i="52"/>
  <c r="AO11" i="52"/>
  <c r="AO10" i="52"/>
  <c r="AO9" i="52"/>
  <c r="AO8" i="52"/>
  <c r="AO7" i="52"/>
  <c r="R17" i="5"/>
  <c r="AP17" i="52" s="1"/>
  <c r="AO27" i="52"/>
  <c r="Q32" i="6"/>
  <c r="AQ32" i="52" s="1"/>
  <c r="Q28" i="6"/>
  <c r="AQ28" i="52" s="1"/>
  <c r="Q27" i="6"/>
  <c r="AQ27" i="52" s="1"/>
  <c r="Q24" i="6"/>
  <c r="AQ24" i="52" s="1"/>
  <c r="Q22" i="6"/>
  <c r="AQ22" i="52" s="1"/>
  <c r="Q19" i="6"/>
  <c r="AQ19" i="52" s="1"/>
  <c r="Q18" i="6"/>
  <c r="AQ18" i="52" s="1"/>
  <c r="Q17" i="6"/>
  <c r="AQ17" i="52" s="1"/>
  <c r="Q14" i="6"/>
  <c r="AQ14" i="52" s="1"/>
  <c r="Q13" i="6"/>
  <c r="AQ13" i="52" s="1"/>
  <c r="Q10" i="6"/>
  <c r="AQ10" i="52" s="1"/>
  <c r="AQ9" i="52"/>
  <c r="Q8" i="6"/>
  <c r="AQ8" i="52" s="1"/>
  <c r="R4" i="6"/>
  <c r="R14" i="6" s="1"/>
  <c r="AR14" i="52" s="1"/>
  <c r="Q25" i="6"/>
  <c r="AQ25" i="52" s="1"/>
  <c r="Q32" i="8"/>
  <c r="AU32" i="52" s="1"/>
  <c r="Q31" i="8"/>
  <c r="AU31" i="52" s="1"/>
  <c r="Q27" i="8"/>
  <c r="AU27" i="52" s="1"/>
  <c r="Q23" i="8"/>
  <c r="AU23" i="52" s="1"/>
  <c r="Q22" i="8"/>
  <c r="AU22" i="52" s="1"/>
  <c r="Q17" i="8"/>
  <c r="AU17" i="52" s="1"/>
  <c r="Q14" i="8"/>
  <c r="AU14" i="52" s="1"/>
  <c r="Q13" i="8"/>
  <c r="AU13" i="52" s="1"/>
  <c r="Q12" i="8"/>
  <c r="AU12" i="52" s="1"/>
  <c r="Q9" i="8"/>
  <c r="AU9" i="52" s="1"/>
  <c r="Q8" i="8"/>
  <c r="AU8" i="52" s="1"/>
  <c r="R4" i="8"/>
  <c r="R13" i="8" s="1"/>
  <c r="AV13" i="52" s="1"/>
  <c r="Q20" i="8"/>
  <c r="AU20" i="52" s="1"/>
  <c r="Q32" i="7"/>
  <c r="AS32" i="52" s="1"/>
  <c r="Q31" i="7"/>
  <c r="AS31" i="52" s="1"/>
  <c r="Q30" i="7"/>
  <c r="AS30" i="52" s="1"/>
  <c r="Q27" i="7"/>
  <c r="AS27" i="52" s="1"/>
  <c r="Q26" i="7"/>
  <c r="AS26" i="52" s="1"/>
  <c r="Q22" i="7"/>
  <c r="AS22" i="52" s="1"/>
  <c r="Q18" i="7"/>
  <c r="AS18" i="52" s="1"/>
  <c r="Q17" i="7"/>
  <c r="AS17" i="52" s="1"/>
  <c r="Q12" i="7"/>
  <c r="AS12" i="52" s="1"/>
  <c r="Q9" i="7"/>
  <c r="AS9" i="52" s="1"/>
  <c r="Q8" i="7"/>
  <c r="AS8" i="52" s="1"/>
  <c r="Q7" i="7"/>
  <c r="AS7" i="52" s="1"/>
  <c r="R4" i="7"/>
  <c r="R8" i="7" s="1"/>
  <c r="AT8" i="52" s="1"/>
  <c r="Q25" i="7"/>
  <c r="AS25" i="52" s="1"/>
  <c r="Q31" i="4"/>
  <c r="AM31" i="52" s="1"/>
  <c r="Q30" i="4"/>
  <c r="AM30" i="52" s="1"/>
  <c r="Q26" i="4"/>
  <c r="AM26" i="52" s="1"/>
  <c r="Q25" i="4"/>
  <c r="AM25" i="52" s="1"/>
  <c r="Q24" i="4"/>
  <c r="AM24" i="52" s="1"/>
  <c r="Q23" i="4"/>
  <c r="AM23" i="52" s="1"/>
  <c r="Q18" i="4"/>
  <c r="AM18" i="52" s="1"/>
  <c r="Q17" i="4"/>
  <c r="AM17" i="52" s="1"/>
  <c r="Q16" i="4"/>
  <c r="AM16" i="52" s="1"/>
  <c r="Q15" i="4"/>
  <c r="AM15" i="52" s="1"/>
  <c r="Q10" i="4"/>
  <c r="AM10" i="52" s="1"/>
  <c r="Q9" i="4"/>
  <c r="AM9" i="52" s="1"/>
  <c r="Q8" i="4"/>
  <c r="AM8" i="52" s="1"/>
  <c r="Q7" i="4"/>
  <c r="AM7" i="52" s="1"/>
  <c r="R4" i="4"/>
  <c r="Q32" i="4"/>
  <c r="AM32" i="52" s="1"/>
  <c r="P28" i="52" l="1"/>
  <c r="P12" i="52"/>
  <c r="P31" i="52"/>
  <c r="P23" i="52"/>
  <c r="P15" i="52"/>
  <c r="P7" i="52"/>
  <c r="P14" i="52"/>
  <c r="P26" i="52"/>
  <c r="P18" i="52"/>
  <c r="P10" i="52"/>
  <c r="P22" i="52"/>
  <c r="P29" i="52"/>
  <c r="P21" i="52"/>
  <c r="P13" i="52"/>
  <c r="P16" i="52"/>
  <c r="P32" i="52"/>
  <c r="P24" i="52"/>
  <c r="P8" i="52"/>
  <c r="P6" i="52"/>
  <c r="P27" i="52"/>
  <c r="P19" i="52"/>
  <c r="P11" i="52"/>
  <c r="P30" i="52"/>
  <c r="P25" i="52"/>
  <c r="P17" i="52"/>
  <c r="P9" i="52"/>
  <c r="P20" i="52"/>
  <c r="Q31" i="52"/>
  <c r="Q23" i="52"/>
  <c r="Q15" i="52"/>
  <c r="Q26" i="52"/>
  <c r="Q18" i="52"/>
  <c r="Q10" i="52"/>
  <c r="Q19" i="52"/>
  <c r="Q29" i="52"/>
  <c r="Q21" i="52"/>
  <c r="Q13" i="52"/>
  <c r="Q11" i="52"/>
  <c r="Q9" i="52"/>
  <c r="Q32" i="52"/>
  <c r="Q24" i="52"/>
  <c r="Q16" i="52"/>
  <c r="Q8" i="52"/>
  <c r="Q25" i="52"/>
  <c r="Q27" i="52"/>
  <c r="Q30" i="52"/>
  <c r="Q22" i="52"/>
  <c r="Q14" i="52"/>
  <c r="Q6" i="52"/>
  <c r="Q17" i="52"/>
  <c r="Q28" i="52"/>
  <c r="Q20" i="52"/>
  <c r="Q12" i="52"/>
  <c r="Q7" i="52"/>
  <c r="R26" i="52"/>
  <c r="R18" i="52"/>
  <c r="R29" i="52"/>
  <c r="R21" i="52"/>
  <c r="R13" i="52"/>
  <c r="R6" i="52"/>
  <c r="R32" i="52"/>
  <c r="R24" i="52"/>
  <c r="R16" i="52"/>
  <c r="R8" i="52"/>
  <c r="R28" i="52"/>
  <c r="R27" i="52"/>
  <c r="R19" i="52"/>
  <c r="R11" i="52"/>
  <c r="R12" i="52"/>
  <c r="R30" i="52"/>
  <c r="R22" i="52"/>
  <c r="R14" i="52"/>
  <c r="R20" i="52"/>
  <c r="R25" i="52"/>
  <c r="R17" i="52"/>
  <c r="R9" i="52"/>
  <c r="R31" i="52"/>
  <c r="R23" i="52"/>
  <c r="R15" i="52"/>
  <c r="R7" i="52"/>
  <c r="R10" i="52"/>
  <c r="T32" i="52"/>
  <c r="T24" i="52"/>
  <c r="T8" i="52"/>
  <c r="T10" i="52"/>
  <c r="T27" i="52"/>
  <c r="T19" i="52"/>
  <c r="T11" i="52"/>
  <c r="T12" i="52"/>
  <c r="T26" i="52"/>
  <c r="T18" i="52"/>
  <c r="T30" i="52"/>
  <c r="T22" i="52"/>
  <c r="T14" i="52"/>
  <c r="T6" i="52"/>
  <c r="T25" i="52"/>
  <c r="T17" i="52"/>
  <c r="T9" i="52"/>
  <c r="T28" i="52"/>
  <c r="T20" i="52"/>
  <c r="T31" i="52"/>
  <c r="T23" i="52"/>
  <c r="T15" i="52"/>
  <c r="T7" i="52"/>
  <c r="T29" i="52"/>
  <c r="T21" i="52"/>
  <c r="T13" i="52"/>
  <c r="T16" i="52"/>
  <c r="S29" i="52"/>
  <c r="S21" i="52"/>
  <c r="S32" i="52"/>
  <c r="S24" i="52"/>
  <c r="S16" i="52"/>
  <c r="S8" i="52"/>
  <c r="S7" i="52"/>
  <c r="S27" i="52"/>
  <c r="S19" i="52"/>
  <c r="S11" i="52"/>
  <c r="S17" i="52"/>
  <c r="S15" i="52"/>
  <c r="S30" i="52"/>
  <c r="S22" i="52"/>
  <c r="S14" i="52"/>
  <c r="S6" i="52"/>
  <c r="S9" i="52"/>
  <c r="S25" i="52"/>
  <c r="S28" i="52"/>
  <c r="S20" i="52"/>
  <c r="S12" i="52"/>
  <c r="S31" i="52"/>
  <c r="S23" i="52"/>
  <c r="S26" i="52"/>
  <c r="S18" i="52"/>
  <c r="S10" i="52"/>
  <c r="S13" i="52"/>
  <c r="R22" i="6"/>
  <c r="AR22" i="52" s="1"/>
  <c r="R19" i="6"/>
  <c r="AR19" i="52" s="1"/>
  <c r="R28" i="7"/>
  <c r="AT28" i="52" s="1"/>
  <c r="R18" i="8"/>
  <c r="AV18" i="52" s="1"/>
  <c r="R25" i="7"/>
  <c r="AT25" i="52" s="1"/>
  <c r="R9" i="6"/>
  <c r="AR9" i="52" s="1"/>
  <c r="R32" i="7"/>
  <c r="AT32" i="52" s="1"/>
  <c r="R19" i="7"/>
  <c r="AT19" i="52" s="1"/>
  <c r="R23" i="7"/>
  <c r="AT23" i="52" s="1"/>
  <c r="R31" i="5"/>
  <c r="AP31" i="52" s="1"/>
  <c r="R13" i="7"/>
  <c r="AT13" i="52" s="1"/>
  <c r="R27" i="6"/>
  <c r="AR27" i="52" s="1"/>
  <c r="R11" i="7"/>
  <c r="AT11" i="52" s="1"/>
  <c r="R15" i="7"/>
  <c r="AT15" i="52" s="1"/>
  <c r="R10" i="7"/>
  <c r="AT10" i="52" s="1"/>
  <c r="R12" i="7"/>
  <c r="AT12" i="52" s="1"/>
  <c r="R10" i="6"/>
  <c r="AR10" i="52" s="1"/>
  <c r="R32" i="4"/>
  <c r="AN32" i="52" s="1"/>
  <c r="R8" i="4"/>
  <c r="AN8" i="52" s="1"/>
  <c r="R17" i="4"/>
  <c r="AN17" i="52" s="1"/>
  <c r="R31" i="4"/>
  <c r="AN31" i="52" s="1"/>
  <c r="R25" i="4"/>
  <c r="AN25" i="52" s="1"/>
  <c r="R24" i="4"/>
  <c r="AN24" i="52" s="1"/>
  <c r="R18" i="4"/>
  <c r="AN18" i="52" s="1"/>
  <c r="R8" i="8"/>
  <c r="AV8" i="52" s="1"/>
  <c r="R26" i="8"/>
  <c r="AV26" i="52" s="1"/>
  <c r="R19" i="4"/>
  <c r="AN19" i="52" s="1"/>
  <c r="R28" i="8"/>
  <c r="AV28" i="52" s="1"/>
  <c r="R10" i="4"/>
  <c r="AN10" i="52" s="1"/>
  <c r="R20" i="8"/>
  <c r="AV20" i="52" s="1"/>
  <c r="R23" i="8"/>
  <c r="AV23" i="52" s="1"/>
  <c r="R32" i="8"/>
  <c r="AV32" i="52" s="1"/>
  <c r="R17" i="8"/>
  <c r="AV17" i="52" s="1"/>
  <c r="R14" i="8"/>
  <c r="AV14" i="52" s="1"/>
  <c r="R16" i="5"/>
  <c r="AP16" i="52" s="1"/>
  <c r="R18" i="5"/>
  <c r="AP18" i="52" s="1"/>
  <c r="R21" i="5"/>
  <c r="AP21" i="52" s="1"/>
  <c r="R15" i="5"/>
  <c r="AP15" i="52" s="1"/>
  <c r="R27" i="4"/>
  <c r="AN27" i="52" s="1"/>
  <c r="R31" i="8"/>
  <c r="AV31" i="52" s="1"/>
  <c r="R22" i="8"/>
  <c r="AV22" i="52" s="1"/>
  <c r="R16" i="4"/>
  <c r="AN16" i="52" s="1"/>
  <c r="R26" i="4"/>
  <c r="AN26" i="52" s="1"/>
  <c r="R9" i="4"/>
  <c r="AN9" i="52" s="1"/>
  <c r="R11" i="4"/>
  <c r="AN11" i="52" s="1"/>
  <c r="R30" i="4"/>
  <c r="AN30" i="52" s="1"/>
  <c r="R30" i="7"/>
  <c r="AT30" i="52" s="1"/>
  <c r="R24" i="7"/>
  <c r="AT24" i="52" s="1"/>
  <c r="R21" i="7"/>
  <c r="AT21" i="52" s="1"/>
  <c r="R16" i="7"/>
  <c r="AT16" i="52" s="1"/>
  <c r="R29" i="7"/>
  <c r="AT29" i="52" s="1"/>
  <c r="R31" i="7"/>
  <c r="AT31" i="52" s="1"/>
  <c r="R26" i="7"/>
  <c r="AT26" i="52" s="1"/>
  <c r="R18" i="7"/>
  <c r="AT18" i="52" s="1"/>
  <c r="R9" i="7"/>
  <c r="AT9" i="52" s="1"/>
  <c r="R7" i="7"/>
  <c r="AT7" i="52" s="1"/>
  <c r="R17" i="7"/>
  <c r="AT17" i="52" s="1"/>
  <c r="R20" i="7"/>
  <c r="AT20" i="52" s="1"/>
  <c r="R27" i="7"/>
  <c r="AT27" i="52" s="1"/>
  <c r="R9" i="8"/>
  <c r="AV9" i="52" s="1"/>
  <c r="R25" i="6"/>
  <c r="AR25" i="52" s="1"/>
  <c r="R28" i="6"/>
  <c r="AR28" i="52" s="1"/>
  <c r="R31" i="6"/>
  <c r="AR31" i="52" s="1"/>
  <c r="R18" i="6"/>
  <c r="AR18" i="52" s="1"/>
  <c r="R13" i="6"/>
  <c r="AR13" i="52" s="1"/>
  <c r="R23" i="6"/>
  <c r="AR23" i="52" s="1"/>
  <c r="R8" i="5"/>
  <c r="AP8" i="52" s="1"/>
  <c r="R11" i="5"/>
  <c r="AP11" i="52" s="1"/>
  <c r="R9" i="5"/>
  <c r="AP9" i="52" s="1"/>
  <c r="R24" i="5"/>
  <c r="AP24" i="52" s="1"/>
  <c r="R27" i="5"/>
  <c r="AP27" i="52" s="1"/>
  <c r="AM6" i="52"/>
  <c r="R7" i="4"/>
  <c r="AN7" i="52" s="1"/>
  <c r="Q14" i="4"/>
  <c r="AM14" i="52" s="1"/>
  <c r="R15" i="4"/>
  <c r="AN15" i="52" s="1"/>
  <c r="Q22" i="4"/>
  <c r="AM22" i="52" s="1"/>
  <c r="R23" i="4"/>
  <c r="AN23" i="52" s="1"/>
  <c r="Q29" i="4"/>
  <c r="AM29" i="52" s="1"/>
  <c r="Q11" i="7"/>
  <c r="AS11" i="52" s="1"/>
  <c r="Q16" i="7"/>
  <c r="AS16" i="52" s="1"/>
  <c r="Q20" i="7"/>
  <c r="AS20" i="52" s="1"/>
  <c r="Q7" i="8"/>
  <c r="AU7" i="52" s="1"/>
  <c r="R12" i="8"/>
  <c r="AV12" i="52" s="1"/>
  <c r="Q16" i="8"/>
  <c r="AU16" i="52" s="1"/>
  <c r="Q21" i="8"/>
  <c r="AU21" i="52" s="1"/>
  <c r="Q25" i="8"/>
  <c r="AU25" i="52" s="1"/>
  <c r="Q30" i="8"/>
  <c r="AU30" i="52" s="1"/>
  <c r="Q12" i="6"/>
  <c r="AQ12" i="52" s="1"/>
  <c r="R17" i="6"/>
  <c r="AR17" i="52" s="1"/>
  <c r="Q21" i="6"/>
  <c r="AQ21" i="52" s="1"/>
  <c r="Q26" i="6"/>
  <c r="AQ26" i="52" s="1"/>
  <c r="Q30" i="6"/>
  <c r="AQ30" i="52" s="1"/>
  <c r="R13" i="5"/>
  <c r="AP13" i="52" s="1"/>
  <c r="R23" i="5"/>
  <c r="AP23" i="52" s="1"/>
  <c r="R26" i="5"/>
  <c r="AP26" i="52" s="1"/>
  <c r="R29" i="5"/>
  <c r="AP29" i="52" s="1"/>
  <c r="AN6" i="52"/>
  <c r="Q13" i="4"/>
  <c r="AM13" i="52" s="1"/>
  <c r="R14" i="4"/>
  <c r="AN14" i="52" s="1"/>
  <c r="Q21" i="4"/>
  <c r="AM21" i="52" s="1"/>
  <c r="R22" i="4"/>
  <c r="AN22" i="52" s="1"/>
  <c r="R29" i="4"/>
  <c r="AN29" i="52" s="1"/>
  <c r="Q29" i="7"/>
  <c r="AS29" i="52" s="1"/>
  <c r="Q21" i="7"/>
  <c r="AS21" i="52" s="1"/>
  <c r="Q13" i="7"/>
  <c r="AS13" i="52" s="1"/>
  <c r="Q6" i="7"/>
  <c r="AS6" i="52" s="1"/>
  <c r="Q15" i="7"/>
  <c r="AS15" i="52" s="1"/>
  <c r="R7" i="8"/>
  <c r="AV7" i="52" s="1"/>
  <c r="Q11" i="8"/>
  <c r="AU11" i="52" s="1"/>
  <c r="R16" i="8"/>
  <c r="AV16" i="52" s="1"/>
  <c r="R21" i="8"/>
  <c r="AV21" i="52" s="1"/>
  <c r="R25" i="8"/>
  <c r="AV25" i="52" s="1"/>
  <c r="R30" i="8"/>
  <c r="AV30" i="52" s="1"/>
  <c r="R7" i="6"/>
  <c r="AR7" i="52" s="1"/>
  <c r="R12" i="6"/>
  <c r="AR12" i="52" s="1"/>
  <c r="Q16" i="6"/>
  <c r="AQ16" i="52" s="1"/>
  <c r="R21" i="6"/>
  <c r="AR21" i="52" s="1"/>
  <c r="R26" i="6"/>
  <c r="AR26" i="52" s="1"/>
  <c r="R30" i="6"/>
  <c r="AR30" i="52" s="1"/>
  <c r="R10" i="5"/>
  <c r="AP10" i="52" s="1"/>
  <c r="R19" i="5"/>
  <c r="AP19" i="52" s="1"/>
  <c r="R32" i="5"/>
  <c r="AP32" i="52" s="1"/>
  <c r="Q12" i="4"/>
  <c r="AM12" i="52" s="1"/>
  <c r="R13" i="4"/>
  <c r="AN13" i="52" s="1"/>
  <c r="Q20" i="4"/>
  <c r="AM20" i="52" s="1"/>
  <c r="R21" i="4"/>
  <c r="AN21" i="52" s="1"/>
  <c r="Q28" i="4"/>
  <c r="AM28" i="52" s="1"/>
  <c r="Q10" i="7"/>
  <c r="AS10" i="52" s="1"/>
  <c r="Q19" i="7"/>
  <c r="AS19" i="52" s="1"/>
  <c r="Q24" i="7"/>
  <c r="AS24" i="52" s="1"/>
  <c r="Q28" i="7"/>
  <c r="AS28" i="52" s="1"/>
  <c r="Q26" i="8"/>
  <c r="AU26" i="52" s="1"/>
  <c r="Q18" i="8"/>
  <c r="AU18" i="52" s="1"/>
  <c r="Q10" i="8"/>
  <c r="AU10" i="52" s="1"/>
  <c r="Q6" i="8"/>
  <c r="AU6" i="52" s="1"/>
  <c r="Q15" i="8"/>
  <c r="AU15" i="52" s="1"/>
  <c r="Q24" i="8"/>
  <c r="AU24" i="52" s="1"/>
  <c r="Q29" i="8"/>
  <c r="AU29" i="52" s="1"/>
  <c r="Q31" i="6"/>
  <c r="AQ31" i="52" s="1"/>
  <c r="Q23" i="6"/>
  <c r="AQ23" i="52" s="1"/>
  <c r="Q15" i="6"/>
  <c r="AQ15" i="52" s="1"/>
  <c r="Q7" i="6"/>
  <c r="AQ7" i="52" s="1"/>
  <c r="Q6" i="6"/>
  <c r="AQ6" i="52" s="1"/>
  <c r="Q11" i="6"/>
  <c r="AQ11" i="52" s="1"/>
  <c r="Q20" i="6"/>
  <c r="AQ20" i="52" s="1"/>
  <c r="Q29" i="6"/>
  <c r="AQ29" i="52" s="1"/>
  <c r="R6" i="5"/>
  <c r="AP6" i="52" s="1"/>
  <c r="Q11" i="4"/>
  <c r="AM11" i="52" s="1"/>
  <c r="R12" i="4"/>
  <c r="AN12" i="52" s="1"/>
  <c r="Q19" i="4"/>
  <c r="AM19" i="52" s="1"/>
  <c r="R20" i="4"/>
  <c r="AN20" i="52" s="1"/>
  <c r="Q27" i="4"/>
  <c r="AM27" i="52" s="1"/>
  <c r="R28" i="4"/>
  <c r="AN28" i="52" s="1"/>
  <c r="Q14" i="7"/>
  <c r="AS14" i="52" s="1"/>
  <c r="Q23" i="7"/>
  <c r="AS23" i="52" s="1"/>
  <c r="R27" i="8"/>
  <c r="AV27" i="52" s="1"/>
  <c r="R19" i="8"/>
  <c r="AV19" i="52" s="1"/>
  <c r="R11" i="8"/>
  <c r="AV11" i="52" s="1"/>
  <c r="R6" i="8"/>
  <c r="AV6" i="52" s="1"/>
  <c r="R10" i="8"/>
  <c r="AV10" i="52" s="1"/>
  <c r="R15" i="8"/>
  <c r="AV15" i="52" s="1"/>
  <c r="Q19" i="8"/>
  <c r="AU19" i="52" s="1"/>
  <c r="R24" i="8"/>
  <c r="AV24" i="52" s="1"/>
  <c r="Q28" i="8"/>
  <c r="AU28" i="52" s="1"/>
  <c r="R29" i="8"/>
  <c r="AV29" i="52" s="1"/>
  <c r="R32" i="6"/>
  <c r="AR32" i="52" s="1"/>
  <c r="R24" i="6"/>
  <c r="AR24" i="52" s="1"/>
  <c r="R16" i="6"/>
  <c r="AR16" i="52" s="1"/>
  <c r="AR8" i="52"/>
  <c r="R6" i="6"/>
  <c r="AR6" i="52" s="1"/>
  <c r="R11" i="6"/>
  <c r="AR11" i="52" s="1"/>
  <c r="R15" i="6"/>
  <c r="AR15" i="52" s="1"/>
  <c r="R20" i="6"/>
  <c r="AR20" i="52" s="1"/>
  <c r="R29" i="6"/>
  <c r="AR29" i="52" s="1"/>
  <c r="R28" i="5"/>
  <c r="AP28" i="52" s="1"/>
  <c r="R20" i="5"/>
  <c r="AP20" i="52" s="1"/>
  <c r="R12" i="5"/>
  <c r="AP12" i="52" s="1"/>
  <c r="R30" i="5"/>
  <c r="AP30" i="52" s="1"/>
  <c r="R22" i="5"/>
  <c r="AP22" i="52" s="1"/>
  <c r="R14" i="5"/>
  <c r="AP14" i="52" s="1"/>
  <c r="R7" i="5"/>
  <c r="AP7" i="52" s="1"/>
  <c r="R25" i="5"/>
  <c r="AP25" i="52" s="1"/>
  <c r="AO6" i="52"/>
  <c r="AO13" i="52"/>
  <c r="AO21" i="52"/>
  <c r="AO29" i="52"/>
  <c r="R6" i="7"/>
  <c r="AT6" i="52" s="1"/>
  <c r="R14" i="7"/>
  <c r="AT14" i="52" s="1"/>
  <c r="R22" i="7"/>
  <c r="AT22" i="52" s="1"/>
  <c r="AO19" i="52"/>
  <c r="BG5" i="52" l="1"/>
  <c r="BF5" i="52"/>
  <c r="BE5" i="52"/>
  <c r="BD5" i="52"/>
  <c r="BC5" i="52"/>
  <c r="BB5" i="52"/>
  <c r="BA5" i="52"/>
  <c r="AZ5" i="52"/>
  <c r="AY5" i="52"/>
  <c r="AX5" i="52"/>
  <c r="AK5" i="52"/>
  <c r="AJ5" i="52"/>
  <c r="AI5" i="52"/>
  <c r="AH5" i="52"/>
  <c r="AG5" i="52"/>
  <c r="AF5" i="52"/>
  <c r="AE5" i="52"/>
  <c r="AD5" i="52"/>
  <c r="AC5" i="52"/>
  <c r="AB5" i="52"/>
  <c r="BA32" i="52"/>
  <c r="BA31" i="52"/>
  <c r="BA30" i="52"/>
  <c r="BA29" i="52"/>
  <c r="BA28" i="52"/>
  <c r="BA27" i="52"/>
  <c r="BA26" i="52"/>
  <c r="BA25" i="52"/>
  <c r="BA24" i="52"/>
  <c r="BA23" i="52"/>
  <c r="BA22" i="52"/>
  <c r="BA21" i="52"/>
  <c r="BA20" i="52"/>
  <c r="BA19" i="52"/>
  <c r="BA18" i="52"/>
  <c r="BA17" i="52"/>
  <c r="BA16" i="52"/>
  <c r="BA15" i="52"/>
  <c r="BA14" i="52"/>
  <c r="BA13" i="52"/>
  <c r="BA12" i="52"/>
  <c r="BA11" i="52"/>
  <c r="BA10" i="52"/>
  <c r="BA9" i="52"/>
  <c r="BA8" i="52"/>
  <c r="BA7" i="52"/>
  <c r="BC32" i="52"/>
  <c r="BC31" i="52"/>
  <c r="BC30" i="52"/>
  <c r="BC29" i="52"/>
  <c r="BC28" i="52"/>
  <c r="BC27" i="52"/>
  <c r="BC26" i="52"/>
  <c r="BC25" i="52"/>
  <c r="BC24" i="52"/>
  <c r="BC23" i="52"/>
  <c r="BC22" i="52"/>
  <c r="BC21" i="52"/>
  <c r="BC20" i="52"/>
  <c r="BC19" i="52"/>
  <c r="BC18" i="52"/>
  <c r="BC17" i="52"/>
  <c r="BC16" i="52"/>
  <c r="BC15" i="52"/>
  <c r="BC14" i="52"/>
  <c r="BC13" i="52"/>
  <c r="BC12" i="52"/>
  <c r="BC11" i="52"/>
  <c r="BC10" i="52"/>
  <c r="BC9" i="52"/>
  <c r="BC8" i="52"/>
  <c r="BC7" i="52"/>
  <c r="BE32" i="52"/>
  <c r="BE31" i="52"/>
  <c r="BE30" i="52"/>
  <c r="BE29" i="52"/>
  <c r="BE28" i="52"/>
  <c r="BE27" i="52"/>
  <c r="BE26" i="52"/>
  <c r="BE25" i="52"/>
  <c r="BE24" i="52"/>
  <c r="BE23" i="52"/>
  <c r="BE22" i="52"/>
  <c r="BE21" i="52"/>
  <c r="BE20" i="52"/>
  <c r="BE19" i="52"/>
  <c r="BE18" i="52"/>
  <c r="BE17" i="52"/>
  <c r="BE16" i="52"/>
  <c r="BE15" i="52"/>
  <c r="BE14" i="52"/>
  <c r="BE13" i="52"/>
  <c r="BE12" i="52"/>
  <c r="BE11" i="52"/>
  <c r="BE10" i="52"/>
  <c r="BE9" i="52"/>
  <c r="BE8" i="52"/>
  <c r="BE7" i="52"/>
  <c r="BG32" i="52"/>
  <c r="BG31" i="52"/>
  <c r="BG30" i="52"/>
  <c r="BG29" i="52"/>
  <c r="BG28" i="52"/>
  <c r="BG27" i="52"/>
  <c r="BG26" i="52"/>
  <c r="BG25" i="52"/>
  <c r="BG24" i="52"/>
  <c r="BG23" i="52"/>
  <c r="BG22" i="52"/>
  <c r="BG21" i="52"/>
  <c r="BG20" i="52"/>
  <c r="BG19" i="52"/>
  <c r="BG18" i="52"/>
  <c r="BG17" i="52"/>
  <c r="BG16" i="52"/>
  <c r="BG15" i="52"/>
  <c r="BG14" i="52"/>
  <c r="BG13" i="52"/>
  <c r="BG12" i="52"/>
  <c r="BG11" i="52"/>
  <c r="BG10" i="52"/>
  <c r="BG9" i="52"/>
  <c r="BG8" i="52"/>
  <c r="BG7" i="52"/>
  <c r="AY32" i="52"/>
  <c r="AY31" i="52"/>
  <c r="AY30" i="52"/>
  <c r="AY29" i="52"/>
  <c r="AY28" i="52"/>
  <c r="AY27" i="52"/>
  <c r="AY26" i="52"/>
  <c r="AY25" i="52"/>
  <c r="AY24" i="52"/>
  <c r="AY23" i="52"/>
  <c r="AY22" i="52"/>
  <c r="AY21" i="52"/>
  <c r="AY20" i="52"/>
  <c r="AY19" i="52"/>
  <c r="AY18" i="52"/>
  <c r="AY17" i="52"/>
  <c r="AY16" i="52"/>
  <c r="AY15" i="52"/>
  <c r="AY14" i="52"/>
  <c r="AY13" i="52"/>
  <c r="AY12" i="52"/>
  <c r="AY11" i="52"/>
  <c r="AY10" i="52"/>
  <c r="AY9" i="52"/>
  <c r="AY8" i="52"/>
  <c r="AY7" i="52"/>
  <c r="BA6" i="52"/>
  <c r="BC6" i="52"/>
  <c r="BE6" i="52"/>
  <c r="BG6" i="52"/>
  <c r="AY6" i="52"/>
  <c r="O12" i="5"/>
  <c r="AE12" i="52" s="1"/>
  <c r="O14" i="5"/>
  <c r="AE14" i="52" s="1"/>
  <c r="O20" i="5"/>
  <c r="AE20" i="52" s="1"/>
  <c r="O22" i="5"/>
  <c r="AE22" i="52" s="1"/>
  <c r="O25" i="5"/>
  <c r="AE25" i="52" s="1"/>
  <c r="O26" i="5"/>
  <c r="AE26" i="52" s="1"/>
  <c r="O28" i="5"/>
  <c r="AE28" i="52" s="1"/>
  <c r="O30" i="5"/>
  <c r="AE30" i="52" s="1"/>
  <c r="O7" i="5"/>
  <c r="AE7" i="52" s="1"/>
  <c r="O4" i="6"/>
  <c r="O12" i="6" s="1"/>
  <c r="AG12" i="52" s="1"/>
  <c r="O4" i="7"/>
  <c r="O10" i="7" s="1"/>
  <c r="AI10" i="52" s="1"/>
  <c r="O4" i="8"/>
  <c r="O9" i="8" s="1"/>
  <c r="AK9" i="52" s="1"/>
  <c r="O13" i="4"/>
  <c r="AC13" i="52" s="1"/>
  <c r="T3" i="6"/>
  <c r="T3" i="7"/>
  <c r="T3" i="8"/>
  <c r="T3" i="4"/>
  <c r="N6" i="7"/>
  <c r="N10" i="4"/>
  <c r="O19" i="8" l="1"/>
  <c r="AK19" i="52" s="1"/>
  <c r="O12" i="8"/>
  <c r="AK12" i="52" s="1"/>
  <c r="O8" i="8"/>
  <c r="AK8" i="52" s="1"/>
  <c r="O28" i="8"/>
  <c r="AK28" i="52" s="1"/>
  <c r="O14" i="4"/>
  <c r="AC14" i="52" s="1"/>
  <c r="O27" i="8"/>
  <c r="AK27" i="52" s="1"/>
  <c r="O11" i="8"/>
  <c r="AK11" i="52" s="1"/>
  <c r="O24" i="8"/>
  <c r="AK24" i="52" s="1"/>
  <c r="O31" i="4"/>
  <c r="AC31" i="52" s="1"/>
  <c r="O22" i="8"/>
  <c r="AK22" i="52" s="1"/>
  <c r="O6" i="8"/>
  <c r="AK6" i="52" s="1"/>
  <c r="O22" i="4"/>
  <c r="AC22" i="52" s="1"/>
  <c r="O20" i="8"/>
  <c r="AK20" i="52" s="1"/>
  <c r="O32" i="8"/>
  <c r="AK32" i="52" s="1"/>
  <c r="O16" i="8"/>
  <c r="AK16" i="52" s="1"/>
  <c r="O30" i="8"/>
  <c r="AK30" i="52" s="1"/>
  <c r="O14" i="8"/>
  <c r="AK14" i="52" s="1"/>
  <c r="O30" i="4"/>
  <c r="AC30" i="52" s="1"/>
  <c r="O21" i="4"/>
  <c r="AC21" i="52" s="1"/>
  <c r="O31" i="8"/>
  <c r="AK31" i="52" s="1"/>
  <c r="O23" i="8"/>
  <c r="AK23" i="52" s="1"/>
  <c r="O15" i="8"/>
  <c r="AK15" i="52" s="1"/>
  <c r="O7" i="8"/>
  <c r="AK7" i="52" s="1"/>
  <c r="O25" i="7"/>
  <c r="AI25" i="52" s="1"/>
  <c r="O17" i="7"/>
  <c r="AI17" i="52" s="1"/>
  <c r="O9" i="7"/>
  <c r="AI9" i="52" s="1"/>
  <c r="O27" i="6"/>
  <c r="AG27" i="52" s="1"/>
  <c r="O19" i="6"/>
  <c r="AG19" i="52" s="1"/>
  <c r="O11" i="6"/>
  <c r="AG11" i="52" s="1"/>
  <c r="O29" i="5"/>
  <c r="AE29" i="52" s="1"/>
  <c r="O21" i="5"/>
  <c r="AE21" i="52" s="1"/>
  <c r="O13" i="5"/>
  <c r="AE13" i="52" s="1"/>
  <c r="O6" i="7"/>
  <c r="AI6" i="52" s="1"/>
  <c r="AC6" i="52"/>
  <c r="O25" i="4"/>
  <c r="AC25" i="52" s="1"/>
  <c r="O29" i="4"/>
  <c r="AC29" i="52" s="1"/>
  <c r="O20" i="4"/>
  <c r="AC20" i="52" s="1"/>
  <c r="O12" i="4"/>
  <c r="AC12" i="52" s="1"/>
  <c r="O32" i="7"/>
  <c r="AI32" i="52" s="1"/>
  <c r="O24" i="7"/>
  <c r="AI24" i="52" s="1"/>
  <c r="O16" i="7"/>
  <c r="AI16" i="52" s="1"/>
  <c r="O8" i="7"/>
  <c r="AI8" i="52" s="1"/>
  <c r="O26" i="6"/>
  <c r="AG26" i="52" s="1"/>
  <c r="O18" i="6"/>
  <c r="AG18" i="52" s="1"/>
  <c r="O10" i="6"/>
  <c r="AG10" i="52" s="1"/>
  <c r="O6" i="6"/>
  <c r="AG6" i="52" s="1"/>
  <c r="O28" i="4"/>
  <c r="AC28" i="52" s="1"/>
  <c r="O19" i="4"/>
  <c r="AC19" i="52" s="1"/>
  <c r="O11" i="4"/>
  <c r="AC11" i="52" s="1"/>
  <c r="O29" i="8"/>
  <c r="AK29" i="52" s="1"/>
  <c r="O21" i="8"/>
  <c r="AK21" i="52" s="1"/>
  <c r="O13" i="8"/>
  <c r="AK13" i="52" s="1"/>
  <c r="O31" i="7"/>
  <c r="AI31" i="52" s="1"/>
  <c r="O23" i="7"/>
  <c r="AI23" i="52" s="1"/>
  <c r="O15" i="7"/>
  <c r="AI15" i="52" s="1"/>
  <c r="O7" i="7"/>
  <c r="AI7" i="52" s="1"/>
  <c r="O25" i="6"/>
  <c r="AG25" i="52" s="1"/>
  <c r="O17" i="6"/>
  <c r="AG17" i="52" s="1"/>
  <c r="O9" i="6"/>
  <c r="AG9" i="52" s="1"/>
  <c r="O27" i="5"/>
  <c r="AE27" i="52" s="1"/>
  <c r="O19" i="5"/>
  <c r="AE19" i="52" s="1"/>
  <c r="O11" i="5"/>
  <c r="AE11" i="52" s="1"/>
  <c r="O6" i="5"/>
  <c r="AE6" i="52" s="1"/>
  <c r="O27" i="4"/>
  <c r="AC27" i="52" s="1"/>
  <c r="O18" i="4"/>
  <c r="AC18" i="52" s="1"/>
  <c r="O10" i="4"/>
  <c r="AC10" i="52" s="1"/>
  <c r="O30" i="7"/>
  <c r="AI30" i="52" s="1"/>
  <c r="O22" i="7"/>
  <c r="AI22" i="52" s="1"/>
  <c r="O14" i="7"/>
  <c r="AI14" i="52" s="1"/>
  <c r="O32" i="6"/>
  <c r="AG32" i="52" s="1"/>
  <c r="O24" i="6"/>
  <c r="AG24" i="52" s="1"/>
  <c r="O16" i="6"/>
  <c r="AG16" i="52" s="1"/>
  <c r="AG8" i="52"/>
  <c r="O18" i="5"/>
  <c r="AE18" i="52" s="1"/>
  <c r="O10" i="5"/>
  <c r="AE10" i="52" s="1"/>
  <c r="O26" i="4"/>
  <c r="AC26" i="52" s="1"/>
  <c r="O17" i="4"/>
  <c r="AC17" i="52" s="1"/>
  <c r="O9" i="4"/>
  <c r="AC9" i="52" s="1"/>
  <c r="O29" i="7"/>
  <c r="AI29" i="52" s="1"/>
  <c r="O21" i="7"/>
  <c r="AI21" i="52" s="1"/>
  <c r="O13" i="7"/>
  <c r="AI13" i="52" s="1"/>
  <c r="O31" i="6"/>
  <c r="AG31" i="52" s="1"/>
  <c r="O23" i="6"/>
  <c r="AG23" i="52" s="1"/>
  <c r="O15" i="6"/>
  <c r="AG15" i="52" s="1"/>
  <c r="O7" i="6"/>
  <c r="AG7" i="52" s="1"/>
  <c r="O17" i="5"/>
  <c r="AE17" i="52" s="1"/>
  <c r="O9" i="5"/>
  <c r="AE9" i="52" s="1"/>
  <c r="O24" i="4"/>
  <c r="AC24" i="52" s="1"/>
  <c r="O16" i="4"/>
  <c r="AC16" i="52" s="1"/>
  <c r="O8" i="4"/>
  <c r="AC8" i="52" s="1"/>
  <c r="O26" i="8"/>
  <c r="AK26" i="52" s="1"/>
  <c r="O18" i="8"/>
  <c r="AK18" i="52" s="1"/>
  <c r="O10" i="8"/>
  <c r="AK10" i="52" s="1"/>
  <c r="O28" i="7"/>
  <c r="AI28" i="52" s="1"/>
  <c r="O20" i="7"/>
  <c r="AI20" i="52" s="1"/>
  <c r="O12" i="7"/>
  <c r="AI12" i="52" s="1"/>
  <c r="O30" i="6"/>
  <c r="AG30" i="52" s="1"/>
  <c r="O22" i="6"/>
  <c r="AG22" i="52" s="1"/>
  <c r="O14" i="6"/>
  <c r="AG14" i="52" s="1"/>
  <c r="O32" i="5"/>
  <c r="AE32" i="52" s="1"/>
  <c r="O24" i="5"/>
  <c r="AE24" i="52" s="1"/>
  <c r="O16" i="5"/>
  <c r="AE16" i="52" s="1"/>
  <c r="O8" i="5"/>
  <c r="AE8" i="52" s="1"/>
  <c r="O32" i="4"/>
  <c r="AC32" i="52" s="1"/>
  <c r="O23" i="4"/>
  <c r="AC23" i="52" s="1"/>
  <c r="O15" i="4"/>
  <c r="AC15" i="52" s="1"/>
  <c r="O7" i="4"/>
  <c r="AC7" i="52" s="1"/>
  <c r="O25" i="8"/>
  <c r="AK25" i="52" s="1"/>
  <c r="O17" i="8"/>
  <c r="AK17" i="52" s="1"/>
  <c r="O27" i="7"/>
  <c r="AI27" i="52" s="1"/>
  <c r="O19" i="7"/>
  <c r="AI19" i="52" s="1"/>
  <c r="O11" i="7"/>
  <c r="AI11" i="52" s="1"/>
  <c r="O29" i="6"/>
  <c r="AG29" i="52" s="1"/>
  <c r="O21" i="6"/>
  <c r="AG21" i="52" s="1"/>
  <c r="O13" i="6"/>
  <c r="AG13" i="52" s="1"/>
  <c r="O31" i="5"/>
  <c r="AE31" i="52" s="1"/>
  <c r="O23" i="5"/>
  <c r="AE23" i="52" s="1"/>
  <c r="O15" i="5"/>
  <c r="AE15" i="52" s="1"/>
  <c r="AB6" i="52"/>
  <c r="N9" i="4"/>
  <c r="AB9" i="52" s="1"/>
  <c r="O26" i="7"/>
  <c r="AI26" i="52" s="1"/>
  <c r="O18" i="7"/>
  <c r="AI18" i="52" s="1"/>
  <c r="O28" i="6"/>
  <c r="AG28" i="52" s="1"/>
  <c r="O20" i="6"/>
  <c r="AG20" i="52" s="1"/>
  <c r="BB32" i="52"/>
  <c r="X32" i="52" s="1"/>
  <c r="BB31" i="52"/>
  <c r="X31" i="52" s="1"/>
  <c r="BB30" i="52"/>
  <c r="X30" i="52" s="1"/>
  <c r="BB29" i="52"/>
  <c r="X29" i="52" s="1"/>
  <c r="BB28" i="52"/>
  <c r="X28" i="52" s="1"/>
  <c r="BB27" i="52"/>
  <c r="X27" i="52" s="1"/>
  <c r="BB26" i="52"/>
  <c r="X26" i="52" s="1"/>
  <c r="BB25" i="52"/>
  <c r="X25" i="52" s="1"/>
  <c r="BB24" i="52"/>
  <c r="X24" i="52" s="1"/>
  <c r="BB23" i="52"/>
  <c r="X23" i="52" s="1"/>
  <c r="BB22" i="52"/>
  <c r="X22" i="52" s="1"/>
  <c r="BB21" i="52"/>
  <c r="X21" i="52" s="1"/>
  <c r="BB20" i="52"/>
  <c r="X20" i="52" s="1"/>
  <c r="BB19" i="52"/>
  <c r="X19" i="52" s="1"/>
  <c r="BB18" i="52"/>
  <c r="X18" i="52" s="1"/>
  <c r="BB17" i="52"/>
  <c r="X17" i="52" s="1"/>
  <c r="BB16" i="52"/>
  <c r="X16" i="52" s="1"/>
  <c r="BB15" i="52"/>
  <c r="X15" i="52" s="1"/>
  <c r="BB14" i="52"/>
  <c r="X14" i="52" s="1"/>
  <c r="BB13" i="52"/>
  <c r="X13" i="52" s="1"/>
  <c r="BB12" i="52"/>
  <c r="X12" i="52" s="1"/>
  <c r="BB11" i="52"/>
  <c r="X11" i="52" s="1"/>
  <c r="BB10" i="52"/>
  <c r="X10" i="52" s="1"/>
  <c r="BB9" i="52"/>
  <c r="X9" i="52" s="1"/>
  <c r="BB8" i="52"/>
  <c r="X8" i="52" s="1"/>
  <c r="BB7" i="52"/>
  <c r="X7" i="52" s="1"/>
  <c r="BB6" i="52"/>
  <c r="X6" i="52" s="1"/>
  <c r="BD32" i="52"/>
  <c r="Y32" i="52" s="1"/>
  <c r="BD31" i="52"/>
  <c r="Y31" i="52" s="1"/>
  <c r="BD30" i="52"/>
  <c r="Y30" i="52" s="1"/>
  <c r="BD29" i="52"/>
  <c r="Y29" i="52" s="1"/>
  <c r="BD28" i="52"/>
  <c r="Y28" i="52" s="1"/>
  <c r="BD27" i="52"/>
  <c r="Y27" i="52" s="1"/>
  <c r="BD26" i="52"/>
  <c r="Y26" i="52" s="1"/>
  <c r="BD25" i="52"/>
  <c r="Y25" i="52" s="1"/>
  <c r="BD24" i="52"/>
  <c r="Y24" i="52" s="1"/>
  <c r="BD23" i="52"/>
  <c r="Y23" i="52" s="1"/>
  <c r="BD22" i="52"/>
  <c r="Y22" i="52" s="1"/>
  <c r="BD21" i="52"/>
  <c r="Y21" i="52" s="1"/>
  <c r="BD20" i="52"/>
  <c r="Y20" i="52" s="1"/>
  <c r="BD19" i="52"/>
  <c r="Y19" i="52" s="1"/>
  <c r="BD18" i="52"/>
  <c r="Y18" i="52" s="1"/>
  <c r="BD17" i="52"/>
  <c r="Y17" i="52" s="1"/>
  <c r="BD16" i="52"/>
  <c r="Y16" i="52" s="1"/>
  <c r="BD15" i="52"/>
  <c r="Y15" i="52" s="1"/>
  <c r="BD14" i="52"/>
  <c r="Y14" i="52" s="1"/>
  <c r="BD13" i="52"/>
  <c r="Y13" i="52" s="1"/>
  <c r="BD12" i="52"/>
  <c r="Y12" i="52" s="1"/>
  <c r="BD11" i="52"/>
  <c r="Y11" i="52" s="1"/>
  <c r="BD10" i="52"/>
  <c r="Y10" i="52" s="1"/>
  <c r="BD9" i="52"/>
  <c r="Y9" i="52" s="1"/>
  <c r="BD8" i="52"/>
  <c r="Y8" i="52" s="1"/>
  <c r="BD7" i="52"/>
  <c r="Y7" i="52" s="1"/>
  <c r="BD6" i="52"/>
  <c r="Y6" i="52" s="1"/>
  <c r="BF32" i="52"/>
  <c r="Z32" i="52" s="1"/>
  <c r="BF31" i="52"/>
  <c r="Z31" i="52" s="1"/>
  <c r="BF30" i="52"/>
  <c r="Z30" i="52" s="1"/>
  <c r="BF29" i="52"/>
  <c r="Z29" i="52" s="1"/>
  <c r="BF28" i="52"/>
  <c r="Z28" i="52" s="1"/>
  <c r="BF27" i="52"/>
  <c r="Z27" i="52" s="1"/>
  <c r="BF26" i="52"/>
  <c r="Z26" i="52" s="1"/>
  <c r="BF25" i="52"/>
  <c r="Z25" i="52" s="1"/>
  <c r="BF24" i="52"/>
  <c r="Z24" i="52" s="1"/>
  <c r="BF23" i="52"/>
  <c r="Z23" i="52" s="1"/>
  <c r="BF22" i="52"/>
  <c r="Z22" i="52" s="1"/>
  <c r="BF21" i="52"/>
  <c r="Z21" i="52" s="1"/>
  <c r="BF20" i="52"/>
  <c r="Z20" i="52" s="1"/>
  <c r="BF19" i="52"/>
  <c r="Z19" i="52" s="1"/>
  <c r="BF18" i="52"/>
  <c r="Z18" i="52" s="1"/>
  <c r="BF17" i="52"/>
  <c r="Z17" i="52" s="1"/>
  <c r="BF16" i="52"/>
  <c r="Z16" i="52" s="1"/>
  <c r="BF15" i="52"/>
  <c r="Z15" i="52" s="1"/>
  <c r="BF14" i="52"/>
  <c r="Z14" i="52" s="1"/>
  <c r="BF13" i="52"/>
  <c r="Z13" i="52" s="1"/>
  <c r="BF12" i="52"/>
  <c r="Z12" i="52" s="1"/>
  <c r="BF11" i="52"/>
  <c r="Z11" i="52" s="1"/>
  <c r="BF10" i="52"/>
  <c r="Z10" i="52" s="1"/>
  <c r="BF9" i="52"/>
  <c r="Z9" i="52" s="1"/>
  <c r="BF8" i="52"/>
  <c r="Z8" i="52" s="1"/>
  <c r="BF7" i="52"/>
  <c r="Z7" i="52" s="1"/>
  <c r="BF6" i="52"/>
  <c r="Z6" i="52" s="1"/>
  <c r="AZ32" i="52"/>
  <c r="W32" i="52" s="1"/>
  <c r="AZ31" i="52"/>
  <c r="W31" i="52" s="1"/>
  <c r="AZ30" i="52"/>
  <c r="W30" i="52" s="1"/>
  <c r="AZ29" i="52"/>
  <c r="W29" i="52" s="1"/>
  <c r="AZ28" i="52"/>
  <c r="W28" i="52" s="1"/>
  <c r="AZ27" i="52"/>
  <c r="W27" i="52" s="1"/>
  <c r="AZ26" i="52"/>
  <c r="W26" i="52" s="1"/>
  <c r="AZ25" i="52"/>
  <c r="W25" i="52" s="1"/>
  <c r="AZ24" i="52"/>
  <c r="W24" i="52" s="1"/>
  <c r="AZ23" i="52"/>
  <c r="W23" i="52" s="1"/>
  <c r="AZ22" i="52"/>
  <c r="W22" i="52" s="1"/>
  <c r="AZ21" i="52"/>
  <c r="W21" i="52" s="1"/>
  <c r="AZ20" i="52"/>
  <c r="W20" i="52" s="1"/>
  <c r="AZ19" i="52"/>
  <c r="W19" i="52" s="1"/>
  <c r="AZ18" i="52"/>
  <c r="W18" i="52" s="1"/>
  <c r="AZ17" i="52"/>
  <c r="W17" i="52" s="1"/>
  <c r="AZ16" i="52"/>
  <c r="W16" i="52" s="1"/>
  <c r="AZ15" i="52"/>
  <c r="W15" i="52" s="1"/>
  <c r="AZ14" i="52"/>
  <c r="W14" i="52" s="1"/>
  <c r="AZ13" i="52"/>
  <c r="W13" i="52" s="1"/>
  <c r="AZ12" i="52"/>
  <c r="W12" i="52" s="1"/>
  <c r="AZ11" i="52"/>
  <c r="W11" i="52" s="1"/>
  <c r="AZ10" i="52"/>
  <c r="W10" i="52" s="1"/>
  <c r="AZ9" i="52"/>
  <c r="W9" i="52" s="1"/>
  <c r="AZ8" i="52"/>
  <c r="W8" i="52" s="1"/>
  <c r="AZ7" i="52"/>
  <c r="W7" i="52" s="1"/>
  <c r="AZ6" i="52"/>
  <c r="W6" i="52" s="1"/>
  <c r="T32" i="4"/>
  <c r="AX32" i="52" s="1"/>
  <c r="V32" i="52" s="1"/>
  <c r="T31" i="4"/>
  <c r="AX31" i="52" s="1"/>
  <c r="V31" i="52" s="1"/>
  <c r="T30" i="4"/>
  <c r="AX30" i="52" s="1"/>
  <c r="V30" i="52" s="1"/>
  <c r="T29" i="4"/>
  <c r="AX29" i="52" s="1"/>
  <c r="V29" i="52" s="1"/>
  <c r="T28" i="4"/>
  <c r="AX28" i="52" s="1"/>
  <c r="V28" i="52" s="1"/>
  <c r="T27" i="4"/>
  <c r="AX27" i="52" s="1"/>
  <c r="V27" i="52" s="1"/>
  <c r="T26" i="4"/>
  <c r="AX26" i="52" s="1"/>
  <c r="V26" i="52" s="1"/>
  <c r="T25" i="4"/>
  <c r="AX25" i="52" s="1"/>
  <c r="V25" i="52" s="1"/>
  <c r="T24" i="4"/>
  <c r="AX24" i="52" s="1"/>
  <c r="V24" i="52" s="1"/>
  <c r="T23" i="4"/>
  <c r="AX23" i="52" s="1"/>
  <c r="V23" i="52" s="1"/>
  <c r="T22" i="4"/>
  <c r="AX22" i="52" s="1"/>
  <c r="V22" i="52" s="1"/>
  <c r="T21" i="4"/>
  <c r="AX21" i="52" s="1"/>
  <c r="V21" i="52" s="1"/>
  <c r="T20" i="4"/>
  <c r="AX20" i="52" s="1"/>
  <c r="V20" i="52" s="1"/>
  <c r="T19" i="4"/>
  <c r="AX19" i="52" s="1"/>
  <c r="V19" i="52" s="1"/>
  <c r="T18" i="4"/>
  <c r="AX18" i="52" s="1"/>
  <c r="V18" i="52" s="1"/>
  <c r="T17" i="4"/>
  <c r="AX17" i="52" s="1"/>
  <c r="V17" i="52" s="1"/>
  <c r="T16" i="4"/>
  <c r="AX16" i="52" s="1"/>
  <c r="V16" i="52" s="1"/>
  <c r="T15" i="4"/>
  <c r="AX15" i="52" s="1"/>
  <c r="V15" i="52" s="1"/>
  <c r="T14" i="4"/>
  <c r="AX14" i="52" s="1"/>
  <c r="V14" i="52" s="1"/>
  <c r="T13" i="4"/>
  <c r="AX13" i="52" s="1"/>
  <c r="V13" i="52" s="1"/>
  <c r="T12" i="4"/>
  <c r="AX12" i="52" s="1"/>
  <c r="V12" i="52" s="1"/>
  <c r="T11" i="4"/>
  <c r="AX11" i="52" s="1"/>
  <c r="V11" i="52" s="1"/>
  <c r="T10" i="4"/>
  <c r="AX10" i="52" s="1"/>
  <c r="V10" i="52" s="1"/>
  <c r="T9" i="4"/>
  <c r="AX9" i="52" s="1"/>
  <c r="V9" i="52" s="1"/>
  <c r="T8" i="4"/>
  <c r="AX8" i="52" s="1"/>
  <c r="V8" i="52" s="1"/>
  <c r="T7" i="4"/>
  <c r="AX7" i="52" s="1"/>
  <c r="V7" i="52" s="1"/>
  <c r="V6" i="52"/>
  <c r="N32" i="8"/>
  <c r="AJ32" i="52" s="1"/>
  <c r="N31" i="8"/>
  <c r="AJ31" i="52" s="1"/>
  <c r="N30" i="8"/>
  <c r="AJ30" i="52" s="1"/>
  <c r="N29" i="8"/>
  <c r="AJ29" i="52" s="1"/>
  <c r="N28" i="8"/>
  <c r="AJ28" i="52" s="1"/>
  <c r="N28" i="52" s="1"/>
  <c r="N27" i="8"/>
  <c r="AJ27" i="52" s="1"/>
  <c r="N26" i="8"/>
  <c r="AJ26" i="52" s="1"/>
  <c r="N26" i="52" s="1"/>
  <c r="N25" i="8"/>
  <c r="AJ25" i="52" s="1"/>
  <c r="N25" i="52" s="1"/>
  <c r="N24" i="8"/>
  <c r="AJ24" i="52" s="1"/>
  <c r="N23" i="8"/>
  <c r="AJ23" i="52" s="1"/>
  <c r="N23" i="52" s="1"/>
  <c r="N22" i="8"/>
  <c r="AJ22" i="52" s="1"/>
  <c r="N21" i="8"/>
  <c r="AJ21" i="52" s="1"/>
  <c r="N21" i="52" s="1"/>
  <c r="N20" i="8"/>
  <c r="AJ20" i="52" s="1"/>
  <c r="N19" i="8"/>
  <c r="AJ19" i="52" s="1"/>
  <c r="N19" i="52" s="1"/>
  <c r="N18" i="8"/>
  <c r="AJ18" i="52" s="1"/>
  <c r="N18" i="52" s="1"/>
  <c r="N17" i="8"/>
  <c r="AJ17" i="52" s="1"/>
  <c r="N17" i="52" s="1"/>
  <c r="N16" i="8"/>
  <c r="AJ16" i="52" s="1"/>
  <c r="N15" i="8"/>
  <c r="AJ15" i="52" s="1"/>
  <c r="N15" i="52" s="1"/>
  <c r="N14" i="8"/>
  <c r="AJ14" i="52" s="1"/>
  <c r="N13" i="8"/>
  <c r="AJ13" i="52" s="1"/>
  <c r="N12" i="8"/>
  <c r="AJ12" i="52" s="1"/>
  <c r="N11" i="8"/>
  <c r="AJ11" i="52" s="1"/>
  <c r="N10" i="8"/>
  <c r="AJ10" i="52" s="1"/>
  <c r="N10" i="52" s="1"/>
  <c r="N9" i="8"/>
  <c r="AJ9" i="52" s="1"/>
  <c r="N9" i="52" s="1"/>
  <c r="N8" i="8"/>
  <c r="AJ8" i="52" s="1"/>
  <c r="N8" i="52" s="1"/>
  <c r="N7" i="8"/>
  <c r="AJ7" i="52" s="1"/>
  <c r="N6" i="8"/>
  <c r="AJ6" i="52" s="1"/>
  <c r="N32" i="7"/>
  <c r="AH32" i="52" s="1"/>
  <c r="N31" i="7"/>
  <c r="AH31" i="52" s="1"/>
  <c r="N30" i="7"/>
  <c r="AH30" i="52" s="1"/>
  <c r="N29" i="7"/>
  <c r="AH29" i="52" s="1"/>
  <c r="N28" i="7"/>
  <c r="AH28" i="52" s="1"/>
  <c r="N27" i="7"/>
  <c r="AH27" i="52" s="1"/>
  <c r="N26" i="7"/>
  <c r="AH26" i="52" s="1"/>
  <c r="N25" i="7"/>
  <c r="AH25" i="52" s="1"/>
  <c r="N24" i="7"/>
  <c r="AH24" i="52" s="1"/>
  <c r="N23" i="7"/>
  <c r="AH23" i="52" s="1"/>
  <c r="N22" i="7"/>
  <c r="AH22" i="52" s="1"/>
  <c r="N21" i="7"/>
  <c r="AH21" i="52" s="1"/>
  <c r="N20" i="7"/>
  <c r="AH20" i="52" s="1"/>
  <c r="N19" i="7"/>
  <c r="AH19" i="52" s="1"/>
  <c r="N18" i="7"/>
  <c r="AH18" i="52" s="1"/>
  <c r="N17" i="7"/>
  <c r="AH17" i="52" s="1"/>
  <c r="N16" i="7"/>
  <c r="AH16" i="52" s="1"/>
  <c r="N15" i="7"/>
  <c r="AH15" i="52" s="1"/>
  <c r="N14" i="7"/>
  <c r="AH14" i="52" s="1"/>
  <c r="N13" i="7"/>
  <c r="AH13" i="52" s="1"/>
  <c r="N12" i="7"/>
  <c r="AH12" i="52" s="1"/>
  <c r="N11" i="7"/>
  <c r="AH11" i="52" s="1"/>
  <c r="N10" i="7"/>
  <c r="AH10" i="52" s="1"/>
  <c r="N9" i="7"/>
  <c r="AH9" i="52" s="1"/>
  <c r="N8" i="7"/>
  <c r="AH8" i="52" s="1"/>
  <c r="N7" i="7"/>
  <c r="AH7" i="52" s="1"/>
  <c r="AH6" i="52"/>
  <c r="M6" i="52" s="1"/>
  <c r="N32" i="6"/>
  <c r="AF32" i="52" s="1"/>
  <c r="N31" i="6"/>
  <c r="AF31" i="52" s="1"/>
  <c r="L31" i="52" s="1"/>
  <c r="N30" i="6"/>
  <c r="AF30" i="52" s="1"/>
  <c r="N29" i="6"/>
  <c r="AF29" i="52" s="1"/>
  <c r="N28" i="6"/>
  <c r="AF28" i="52" s="1"/>
  <c r="N27" i="6"/>
  <c r="AF27" i="52" s="1"/>
  <c r="N26" i="6"/>
  <c r="AF26" i="52" s="1"/>
  <c r="L26" i="52" s="1"/>
  <c r="N25" i="6"/>
  <c r="AF25" i="52" s="1"/>
  <c r="N24" i="6"/>
  <c r="AF24" i="52" s="1"/>
  <c r="N23" i="6"/>
  <c r="AF23" i="52" s="1"/>
  <c r="L23" i="52" s="1"/>
  <c r="N22" i="6"/>
  <c r="AF22" i="52" s="1"/>
  <c r="N21" i="6"/>
  <c r="AF21" i="52" s="1"/>
  <c r="N20" i="6"/>
  <c r="AF20" i="52" s="1"/>
  <c r="N19" i="6"/>
  <c r="AF19" i="52" s="1"/>
  <c r="N18" i="6"/>
  <c r="AF18" i="52" s="1"/>
  <c r="N17" i="6"/>
  <c r="AF17" i="52" s="1"/>
  <c r="N16" i="6"/>
  <c r="AF16" i="52" s="1"/>
  <c r="N15" i="6"/>
  <c r="AF15" i="52" s="1"/>
  <c r="N14" i="6"/>
  <c r="AF14" i="52" s="1"/>
  <c r="N13" i="6"/>
  <c r="AF13" i="52" s="1"/>
  <c r="N12" i="6"/>
  <c r="AF12" i="52" s="1"/>
  <c r="L12" i="52" s="1"/>
  <c r="N11" i="6"/>
  <c r="AF11" i="52" s="1"/>
  <c r="L11" i="52" s="1"/>
  <c r="N10" i="6"/>
  <c r="AF10" i="52" s="1"/>
  <c r="AF9" i="52"/>
  <c r="N8" i="6"/>
  <c r="AF8" i="52" s="1"/>
  <c r="N7" i="6"/>
  <c r="AF7" i="52" s="1"/>
  <c r="L7" i="52" s="1"/>
  <c r="N6" i="6"/>
  <c r="AF6" i="52" s="1"/>
  <c r="AD32" i="52"/>
  <c r="AD31" i="52"/>
  <c r="AD30" i="52"/>
  <c r="AD29" i="52"/>
  <c r="AD28" i="52"/>
  <c r="K28" i="52" s="1"/>
  <c r="AD27" i="52"/>
  <c r="AD26" i="52"/>
  <c r="K26" i="52" s="1"/>
  <c r="AD25" i="52"/>
  <c r="AD24" i="52"/>
  <c r="AD23" i="52"/>
  <c r="K23" i="52" s="1"/>
  <c r="AD22" i="52"/>
  <c r="AD21" i="52"/>
  <c r="AD20" i="52"/>
  <c r="AD19" i="52"/>
  <c r="AD18" i="52"/>
  <c r="AD17" i="52"/>
  <c r="K17" i="52" s="1"/>
  <c r="AD16" i="52"/>
  <c r="AD15" i="52"/>
  <c r="AD14" i="52"/>
  <c r="K14" i="52" s="1"/>
  <c r="AD13" i="52"/>
  <c r="AD12" i="52"/>
  <c r="AD11" i="52"/>
  <c r="K11" i="52" s="1"/>
  <c r="AD10" i="52"/>
  <c r="AD9" i="52"/>
  <c r="AD8" i="52"/>
  <c r="AD7" i="52"/>
  <c r="AD6" i="52"/>
  <c r="N32" i="4"/>
  <c r="AB32" i="52" s="1"/>
  <c r="N31" i="4"/>
  <c r="AB31" i="52" s="1"/>
  <c r="N30" i="4"/>
  <c r="AB30" i="52" s="1"/>
  <c r="J30" i="52" s="1"/>
  <c r="N29" i="4"/>
  <c r="AB29" i="52" s="1"/>
  <c r="J29" i="52" s="1"/>
  <c r="N28" i="4"/>
  <c r="AB28" i="52" s="1"/>
  <c r="N27" i="4"/>
  <c r="AB27" i="52" s="1"/>
  <c r="N26" i="4"/>
  <c r="AB26" i="52" s="1"/>
  <c r="N25" i="4"/>
  <c r="AB25" i="52" s="1"/>
  <c r="N24" i="4"/>
  <c r="AB24" i="52" s="1"/>
  <c r="N23" i="4"/>
  <c r="AB23" i="52" s="1"/>
  <c r="N22" i="4"/>
  <c r="AB22" i="52" s="1"/>
  <c r="J22" i="52" s="1"/>
  <c r="N21" i="4"/>
  <c r="AB21" i="52" s="1"/>
  <c r="J21" i="52" s="1"/>
  <c r="N20" i="4"/>
  <c r="AB20" i="52" s="1"/>
  <c r="N19" i="4"/>
  <c r="AB19" i="52" s="1"/>
  <c r="N18" i="4"/>
  <c r="AB18" i="52" s="1"/>
  <c r="N17" i="4"/>
  <c r="AB17" i="52" s="1"/>
  <c r="N16" i="4"/>
  <c r="AB16" i="52" s="1"/>
  <c r="N15" i="4"/>
  <c r="AB15" i="52" s="1"/>
  <c r="N14" i="4"/>
  <c r="AB14" i="52" s="1"/>
  <c r="N13" i="4"/>
  <c r="AB13" i="52" s="1"/>
  <c r="J13" i="52" s="1"/>
  <c r="N12" i="4"/>
  <c r="AB12" i="52" s="1"/>
  <c r="N11" i="4"/>
  <c r="AB11" i="52" s="1"/>
  <c r="AB10" i="52"/>
  <c r="AB8" i="52"/>
  <c r="J8" i="52" s="1"/>
  <c r="N7" i="4"/>
  <c r="AB7" i="52" s="1"/>
  <c r="K32" i="8"/>
  <c r="J32" i="8"/>
  <c r="I32" i="8"/>
  <c r="H32" i="52" s="1"/>
  <c r="K31" i="8"/>
  <c r="J31" i="8"/>
  <c r="I31" i="8"/>
  <c r="H31" i="52" s="1"/>
  <c r="K30" i="8"/>
  <c r="J30" i="8"/>
  <c r="I30" i="8"/>
  <c r="H30" i="52" s="1"/>
  <c r="K29" i="8"/>
  <c r="J29" i="8"/>
  <c r="I29" i="8"/>
  <c r="H29" i="52" s="1"/>
  <c r="K28" i="8"/>
  <c r="J28" i="8"/>
  <c r="I28" i="8"/>
  <c r="H28" i="52" s="1"/>
  <c r="K27" i="8"/>
  <c r="J27" i="8"/>
  <c r="I27" i="8"/>
  <c r="H27" i="52" s="1"/>
  <c r="K26" i="8"/>
  <c r="J26" i="8"/>
  <c r="I26" i="8"/>
  <c r="H26" i="52" s="1"/>
  <c r="K25" i="8"/>
  <c r="J25" i="8"/>
  <c r="I25" i="8"/>
  <c r="H25" i="52" s="1"/>
  <c r="K24" i="8"/>
  <c r="J24" i="8"/>
  <c r="I24" i="8"/>
  <c r="H24" i="52" s="1"/>
  <c r="K23" i="8"/>
  <c r="J23" i="8"/>
  <c r="I23" i="8"/>
  <c r="H23" i="52" s="1"/>
  <c r="K22" i="8"/>
  <c r="J22" i="8"/>
  <c r="I22" i="8"/>
  <c r="H22" i="52" s="1"/>
  <c r="K21" i="8"/>
  <c r="J21" i="8"/>
  <c r="I21" i="8"/>
  <c r="H21" i="52" s="1"/>
  <c r="K20" i="8"/>
  <c r="J20" i="8"/>
  <c r="I20" i="8"/>
  <c r="H20" i="52" s="1"/>
  <c r="K19" i="8"/>
  <c r="J19" i="8"/>
  <c r="I19" i="8"/>
  <c r="H19" i="52" s="1"/>
  <c r="K18" i="8"/>
  <c r="J18" i="8"/>
  <c r="I18" i="8"/>
  <c r="H18" i="52" s="1"/>
  <c r="K17" i="8"/>
  <c r="J17" i="8"/>
  <c r="I17" i="8"/>
  <c r="H17" i="52" s="1"/>
  <c r="K16" i="8"/>
  <c r="J16" i="8"/>
  <c r="I16" i="8"/>
  <c r="H16" i="52" s="1"/>
  <c r="K15" i="8"/>
  <c r="J15" i="8"/>
  <c r="I15" i="8"/>
  <c r="H15" i="52" s="1"/>
  <c r="K14" i="8"/>
  <c r="J14" i="8"/>
  <c r="I14" i="8"/>
  <c r="H14" i="52" s="1"/>
  <c r="K13" i="8"/>
  <c r="J13" i="8"/>
  <c r="I13" i="8"/>
  <c r="H13" i="52" s="1"/>
  <c r="K12" i="8"/>
  <c r="J12" i="8"/>
  <c r="I12" i="8"/>
  <c r="H12" i="52" s="1"/>
  <c r="K11" i="8"/>
  <c r="J11" i="8"/>
  <c r="I11" i="8"/>
  <c r="H11" i="52" s="1"/>
  <c r="K10" i="8"/>
  <c r="J10" i="8"/>
  <c r="I10" i="8"/>
  <c r="H10" i="52" s="1"/>
  <c r="K9" i="8"/>
  <c r="J9" i="8"/>
  <c r="I9" i="8"/>
  <c r="H9" i="52" s="1"/>
  <c r="K8" i="8"/>
  <c r="J8" i="8"/>
  <c r="I8" i="8"/>
  <c r="H8" i="52" s="1"/>
  <c r="K7" i="8"/>
  <c r="J7" i="8"/>
  <c r="I7" i="8"/>
  <c r="H7" i="52" s="1"/>
  <c r="K6" i="8"/>
  <c r="J6" i="8"/>
  <c r="I6" i="8"/>
  <c r="H6" i="52" s="1"/>
  <c r="K32" i="7"/>
  <c r="J32" i="7"/>
  <c r="I32" i="7"/>
  <c r="G32" i="52" s="1"/>
  <c r="K31" i="7"/>
  <c r="J31" i="7"/>
  <c r="I31" i="7"/>
  <c r="G31" i="52" s="1"/>
  <c r="K30" i="7"/>
  <c r="J30" i="7"/>
  <c r="I30" i="7"/>
  <c r="G30" i="52" s="1"/>
  <c r="K29" i="7"/>
  <c r="J29" i="7"/>
  <c r="I29" i="7"/>
  <c r="G29" i="52" s="1"/>
  <c r="K28" i="7"/>
  <c r="J28" i="7"/>
  <c r="I28" i="7"/>
  <c r="G28" i="52" s="1"/>
  <c r="K27" i="7"/>
  <c r="J27" i="7"/>
  <c r="I27" i="7"/>
  <c r="G27" i="52" s="1"/>
  <c r="K26" i="7"/>
  <c r="J26" i="7"/>
  <c r="I26" i="7"/>
  <c r="G26" i="52" s="1"/>
  <c r="K25" i="7"/>
  <c r="J25" i="7"/>
  <c r="I25" i="7"/>
  <c r="G25" i="52" s="1"/>
  <c r="K24" i="7"/>
  <c r="J24" i="7"/>
  <c r="I24" i="7"/>
  <c r="G24" i="52" s="1"/>
  <c r="K23" i="7"/>
  <c r="J23" i="7"/>
  <c r="I23" i="7"/>
  <c r="G23" i="52" s="1"/>
  <c r="K22" i="7"/>
  <c r="J22" i="7"/>
  <c r="I22" i="7"/>
  <c r="G22" i="52" s="1"/>
  <c r="K21" i="7"/>
  <c r="J21" i="7"/>
  <c r="I21" i="7"/>
  <c r="G21" i="52" s="1"/>
  <c r="K20" i="7"/>
  <c r="J20" i="7"/>
  <c r="I20" i="7"/>
  <c r="G20" i="52" s="1"/>
  <c r="K19" i="7"/>
  <c r="J19" i="7"/>
  <c r="I19" i="7"/>
  <c r="G19" i="52" s="1"/>
  <c r="K18" i="7"/>
  <c r="J18" i="7"/>
  <c r="I18" i="7"/>
  <c r="G18" i="52" s="1"/>
  <c r="K17" i="7"/>
  <c r="J17" i="7"/>
  <c r="I17" i="7"/>
  <c r="G17" i="52" s="1"/>
  <c r="K16" i="7"/>
  <c r="J16" i="7"/>
  <c r="I16" i="7"/>
  <c r="G16" i="52" s="1"/>
  <c r="K15" i="7"/>
  <c r="J15" i="7"/>
  <c r="I15" i="7"/>
  <c r="G15" i="52" s="1"/>
  <c r="K14" i="7"/>
  <c r="J14" i="7"/>
  <c r="I14" i="7"/>
  <c r="G14" i="52" s="1"/>
  <c r="K13" i="7"/>
  <c r="J13" i="7"/>
  <c r="I13" i="7"/>
  <c r="G13" i="52" s="1"/>
  <c r="K12" i="7"/>
  <c r="J12" i="7"/>
  <c r="I12" i="7"/>
  <c r="G12" i="52" s="1"/>
  <c r="K11" i="7"/>
  <c r="J11" i="7"/>
  <c r="I11" i="7"/>
  <c r="G11" i="52" s="1"/>
  <c r="K10" i="7"/>
  <c r="J10" i="7"/>
  <c r="I10" i="7"/>
  <c r="G10" i="52" s="1"/>
  <c r="K9" i="7"/>
  <c r="J9" i="7"/>
  <c r="I9" i="7"/>
  <c r="G9" i="52" s="1"/>
  <c r="K8" i="7"/>
  <c r="J8" i="7"/>
  <c r="I8" i="7"/>
  <c r="G8" i="52" s="1"/>
  <c r="K7" i="7"/>
  <c r="J7" i="7"/>
  <c r="I7" i="7"/>
  <c r="G7" i="52" s="1"/>
  <c r="K6" i="7"/>
  <c r="J6" i="7"/>
  <c r="I6" i="7"/>
  <c r="G6" i="52" s="1"/>
  <c r="K32" i="6"/>
  <c r="J32" i="6"/>
  <c r="I32" i="6"/>
  <c r="F32" i="52" s="1"/>
  <c r="K31" i="6"/>
  <c r="J31" i="6"/>
  <c r="I31" i="6"/>
  <c r="F31" i="52" s="1"/>
  <c r="K30" i="6"/>
  <c r="J30" i="6"/>
  <c r="I30" i="6"/>
  <c r="F30" i="52" s="1"/>
  <c r="K29" i="6"/>
  <c r="J29" i="6"/>
  <c r="I29" i="6"/>
  <c r="F29" i="52" s="1"/>
  <c r="K28" i="6"/>
  <c r="J28" i="6"/>
  <c r="I28" i="6"/>
  <c r="F28" i="52" s="1"/>
  <c r="K27" i="6"/>
  <c r="J27" i="6"/>
  <c r="I27" i="6"/>
  <c r="F27" i="52" s="1"/>
  <c r="K26" i="6"/>
  <c r="J26" i="6"/>
  <c r="I26" i="6"/>
  <c r="F26" i="52" s="1"/>
  <c r="K25" i="6"/>
  <c r="J25" i="6"/>
  <c r="I25" i="6"/>
  <c r="F25" i="52" s="1"/>
  <c r="K24" i="6"/>
  <c r="J24" i="6"/>
  <c r="I24" i="6"/>
  <c r="F24" i="52" s="1"/>
  <c r="K23" i="6"/>
  <c r="J23" i="6"/>
  <c r="I23" i="6"/>
  <c r="F23" i="52" s="1"/>
  <c r="K22" i="6"/>
  <c r="J22" i="6"/>
  <c r="I22" i="6"/>
  <c r="F22" i="52" s="1"/>
  <c r="K21" i="6"/>
  <c r="J21" i="6"/>
  <c r="I21" i="6"/>
  <c r="F21" i="52" s="1"/>
  <c r="K20" i="6"/>
  <c r="J20" i="6"/>
  <c r="I20" i="6"/>
  <c r="F20" i="52" s="1"/>
  <c r="K19" i="6"/>
  <c r="J19" i="6"/>
  <c r="I19" i="6"/>
  <c r="F19" i="52" s="1"/>
  <c r="K18" i="6"/>
  <c r="J18" i="6"/>
  <c r="I18" i="6"/>
  <c r="F18" i="52" s="1"/>
  <c r="K17" i="6"/>
  <c r="J17" i="6"/>
  <c r="I17" i="6"/>
  <c r="F17" i="52" s="1"/>
  <c r="K16" i="6"/>
  <c r="J16" i="6"/>
  <c r="I16" i="6"/>
  <c r="F16" i="52" s="1"/>
  <c r="K15" i="6"/>
  <c r="J15" i="6"/>
  <c r="I15" i="6"/>
  <c r="F15" i="52" s="1"/>
  <c r="K14" i="6"/>
  <c r="J14" i="6"/>
  <c r="I14" i="6"/>
  <c r="F14" i="52" s="1"/>
  <c r="K13" i="6"/>
  <c r="J13" i="6"/>
  <c r="I13" i="6"/>
  <c r="F13" i="52" s="1"/>
  <c r="K12" i="6"/>
  <c r="J12" i="6"/>
  <c r="I12" i="6"/>
  <c r="F12" i="52" s="1"/>
  <c r="K11" i="6"/>
  <c r="J11" i="6"/>
  <c r="I11" i="6"/>
  <c r="F11" i="52" s="1"/>
  <c r="K10" i="6"/>
  <c r="J10" i="6"/>
  <c r="I10" i="6"/>
  <c r="F10" i="52" s="1"/>
  <c r="K9" i="6"/>
  <c r="J9" i="6"/>
  <c r="I9" i="6"/>
  <c r="F9" i="52" s="1"/>
  <c r="K8" i="6"/>
  <c r="J8" i="6"/>
  <c r="I8" i="6"/>
  <c r="F8" i="52" s="1"/>
  <c r="K7" i="6"/>
  <c r="J7" i="6"/>
  <c r="I7" i="6"/>
  <c r="F7" i="52" s="1"/>
  <c r="K6" i="6"/>
  <c r="J6" i="6"/>
  <c r="I6" i="6"/>
  <c r="F6" i="52" s="1"/>
  <c r="K32" i="5"/>
  <c r="J32" i="5"/>
  <c r="I32" i="5"/>
  <c r="E32" i="52" s="1"/>
  <c r="K31" i="5"/>
  <c r="J31" i="5"/>
  <c r="I31" i="5"/>
  <c r="E31" i="52" s="1"/>
  <c r="K30" i="5"/>
  <c r="J30" i="5"/>
  <c r="I30" i="5"/>
  <c r="E30" i="52" s="1"/>
  <c r="K29" i="5"/>
  <c r="J29" i="5"/>
  <c r="I29" i="5"/>
  <c r="E29" i="52" s="1"/>
  <c r="K28" i="5"/>
  <c r="J28" i="5"/>
  <c r="I28" i="5"/>
  <c r="E28" i="52" s="1"/>
  <c r="K27" i="5"/>
  <c r="J27" i="5"/>
  <c r="I27" i="5"/>
  <c r="E27" i="52" s="1"/>
  <c r="K26" i="5"/>
  <c r="J26" i="5"/>
  <c r="I26" i="5"/>
  <c r="E26" i="52" s="1"/>
  <c r="K25" i="5"/>
  <c r="J25" i="5"/>
  <c r="I25" i="5"/>
  <c r="E25" i="52" s="1"/>
  <c r="K24" i="5"/>
  <c r="J24" i="5"/>
  <c r="I24" i="5"/>
  <c r="E24" i="52" s="1"/>
  <c r="K23" i="5"/>
  <c r="J23" i="5"/>
  <c r="I23" i="5"/>
  <c r="E23" i="52" s="1"/>
  <c r="K22" i="5"/>
  <c r="J22" i="5"/>
  <c r="I22" i="5"/>
  <c r="E22" i="52" s="1"/>
  <c r="K21" i="5"/>
  <c r="J21" i="5"/>
  <c r="I21" i="5"/>
  <c r="E21" i="52" s="1"/>
  <c r="K20" i="5"/>
  <c r="J20" i="5"/>
  <c r="I20" i="5"/>
  <c r="E20" i="52" s="1"/>
  <c r="K19" i="5"/>
  <c r="J19" i="5"/>
  <c r="I19" i="5"/>
  <c r="E19" i="52" s="1"/>
  <c r="K18" i="5"/>
  <c r="J18" i="5"/>
  <c r="I18" i="5"/>
  <c r="E18" i="52" s="1"/>
  <c r="K17" i="5"/>
  <c r="J17" i="5"/>
  <c r="I17" i="5"/>
  <c r="E17" i="52" s="1"/>
  <c r="K16" i="5"/>
  <c r="J16" i="5"/>
  <c r="I16" i="5"/>
  <c r="E16" i="52" s="1"/>
  <c r="K15" i="5"/>
  <c r="J15" i="5"/>
  <c r="I15" i="5"/>
  <c r="E15" i="52" s="1"/>
  <c r="K14" i="5"/>
  <c r="J14" i="5"/>
  <c r="I14" i="5"/>
  <c r="E14" i="52" s="1"/>
  <c r="K13" i="5"/>
  <c r="J13" i="5"/>
  <c r="I13" i="5"/>
  <c r="E13" i="52" s="1"/>
  <c r="K12" i="5"/>
  <c r="J12" i="5"/>
  <c r="I12" i="5"/>
  <c r="E12" i="52" s="1"/>
  <c r="K11" i="5"/>
  <c r="J11" i="5"/>
  <c r="I11" i="5"/>
  <c r="E11" i="52" s="1"/>
  <c r="K10" i="5"/>
  <c r="J10" i="5"/>
  <c r="I10" i="5"/>
  <c r="E10" i="52" s="1"/>
  <c r="K9" i="5"/>
  <c r="J9" i="5"/>
  <c r="I9" i="5"/>
  <c r="E9" i="52" s="1"/>
  <c r="K8" i="5"/>
  <c r="J8" i="5"/>
  <c r="I8" i="5"/>
  <c r="E8" i="52" s="1"/>
  <c r="K7" i="5"/>
  <c r="J7" i="5"/>
  <c r="I7" i="5"/>
  <c r="E7" i="52" s="1"/>
  <c r="K6" i="5"/>
  <c r="J6" i="5"/>
  <c r="I6" i="5"/>
  <c r="E6" i="52" s="1"/>
  <c r="K32" i="4"/>
  <c r="J32" i="4"/>
  <c r="K31" i="4"/>
  <c r="J31" i="4"/>
  <c r="K30" i="4"/>
  <c r="J30" i="4"/>
  <c r="K29" i="4"/>
  <c r="J29" i="4"/>
  <c r="K28" i="4"/>
  <c r="J28" i="4"/>
  <c r="K27" i="4"/>
  <c r="J27" i="4"/>
  <c r="K26" i="4"/>
  <c r="J26" i="4"/>
  <c r="K25" i="4"/>
  <c r="J25" i="4"/>
  <c r="K24" i="4"/>
  <c r="J24" i="4"/>
  <c r="K23" i="4"/>
  <c r="J23" i="4"/>
  <c r="K22" i="4"/>
  <c r="J22" i="4"/>
  <c r="K21" i="4"/>
  <c r="J21" i="4"/>
  <c r="K20" i="4"/>
  <c r="J20" i="4"/>
  <c r="K19" i="4"/>
  <c r="J19" i="4"/>
  <c r="K18" i="4"/>
  <c r="J18" i="4"/>
  <c r="K17" i="4"/>
  <c r="J17" i="4"/>
  <c r="K16" i="4"/>
  <c r="J16" i="4"/>
  <c r="K15" i="4"/>
  <c r="J15" i="4"/>
  <c r="K14" i="4"/>
  <c r="J14" i="4"/>
  <c r="K13" i="4"/>
  <c r="J13" i="4"/>
  <c r="K12" i="4"/>
  <c r="J12" i="4"/>
  <c r="K11" i="4"/>
  <c r="J11" i="4"/>
  <c r="K10" i="4"/>
  <c r="J10" i="4"/>
  <c r="K9" i="4"/>
  <c r="J9" i="4"/>
  <c r="K8" i="4"/>
  <c r="J8" i="4"/>
  <c r="K7" i="4"/>
  <c r="J7" i="4"/>
  <c r="J6" i="4"/>
  <c r="K6" i="4"/>
  <c r="I32" i="4"/>
  <c r="D32" i="52" s="1"/>
  <c r="I31" i="4"/>
  <c r="D31" i="52" s="1"/>
  <c r="I30" i="4"/>
  <c r="D30" i="52" s="1"/>
  <c r="I29" i="4"/>
  <c r="D29" i="52" s="1"/>
  <c r="I28" i="4"/>
  <c r="D28" i="52" s="1"/>
  <c r="I27" i="4"/>
  <c r="D27" i="52" s="1"/>
  <c r="I26" i="4"/>
  <c r="D26" i="52" s="1"/>
  <c r="I25" i="4"/>
  <c r="D25" i="52" s="1"/>
  <c r="I24" i="4"/>
  <c r="D24" i="52" s="1"/>
  <c r="I23" i="4"/>
  <c r="D23" i="52" s="1"/>
  <c r="I22" i="4"/>
  <c r="D22" i="52" s="1"/>
  <c r="I21" i="4"/>
  <c r="D21" i="52" s="1"/>
  <c r="I20" i="4"/>
  <c r="D20" i="52" s="1"/>
  <c r="I19" i="4"/>
  <c r="D19" i="52" s="1"/>
  <c r="I18" i="4"/>
  <c r="D18" i="52" s="1"/>
  <c r="I17" i="4"/>
  <c r="D17" i="52" s="1"/>
  <c r="I16" i="4"/>
  <c r="D16" i="52" s="1"/>
  <c r="I15" i="4"/>
  <c r="D15" i="52" s="1"/>
  <c r="I14" i="4"/>
  <c r="D14" i="52" s="1"/>
  <c r="I13" i="4"/>
  <c r="D13" i="52" s="1"/>
  <c r="I12" i="4"/>
  <c r="D12" i="52" s="1"/>
  <c r="I11" i="4"/>
  <c r="D11" i="52" s="1"/>
  <c r="I10" i="4"/>
  <c r="D10" i="52" s="1"/>
  <c r="I9" i="4"/>
  <c r="D9" i="52" s="1"/>
  <c r="I8" i="4"/>
  <c r="D8" i="52" s="1"/>
  <c r="I7" i="4"/>
  <c r="D7" i="52" s="1"/>
  <c r="I6" i="4"/>
  <c r="D6" i="52" s="1"/>
  <c r="M12" i="52" l="1"/>
  <c r="M20" i="52"/>
  <c r="N14" i="52"/>
  <c r="K9" i="52"/>
  <c r="L17" i="52"/>
  <c r="M8" i="52"/>
  <c r="J10" i="52"/>
  <c r="J11" i="52"/>
  <c r="L30" i="52"/>
  <c r="N29" i="52"/>
  <c r="L15" i="52"/>
  <c r="K21" i="52"/>
  <c r="N20" i="52"/>
  <c r="K13" i="52"/>
  <c r="N13" i="52"/>
  <c r="L28" i="52"/>
  <c r="N30" i="52"/>
  <c r="L20" i="52"/>
  <c r="M25" i="52"/>
  <c r="L13" i="52"/>
  <c r="L21" i="52"/>
  <c r="K19" i="52"/>
  <c r="L6" i="52"/>
  <c r="J7" i="52"/>
  <c r="J9" i="52"/>
  <c r="J26" i="52"/>
  <c r="J12" i="52"/>
  <c r="J31" i="52"/>
  <c r="N16" i="52"/>
  <c r="L8" i="52"/>
  <c r="J15" i="52"/>
  <c r="L25" i="52"/>
  <c r="L22" i="52"/>
  <c r="J6" i="52"/>
  <c r="J18" i="52"/>
  <c r="L16" i="52"/>
  <c r="L24" i="52"/>
  <c r="N11" i="52"/>
  <c r="J32" i="52"/>
  <c r="K6" i="52"/>
  <c r="L19" i="52"/>
  <c r="N22" i="52"/>
  <c r="J19" i="52"/>
  <c r="J27" i="52"/>
  <c r="K16" i="52"/>
  <c r="L29" i="52"/>
  <c r="N12" i="52"/>
  <c r="J25" i="52"/>
  <c r="M13" i="52"/>
  <c r="M9" i="52"/>
  <c r="M17" i="52"/>
  <c r="N6" i="52"/>
  <c r="M18" i="52"/>
  <c r="N31" i="52"/>
  <c r="K8" i="52"/>
  <c r="K32" i="52"/>
  <c r="K30" i="52"/>
  <c r="K15" i="52"/>
  <c r="K18" i="52"/>
  <c r="N7" i="52"/>
  <c r="J20" i="52"/>
  <c r="J28" i="52"/>
  <c r="L14" i="52"/>
  <c r="M27" i="52"/>
  <c r="N24" i="52"/>
  <c r="N32" i="52"/>
  <c r="J14" i="52"/>
  <c r="J23" i="52"/>
  <c r="L9" i="52"/>
  <c r="N27" i="52"/>
  <c r="L32" i="52"/>
  <c r="J16" i="52"/>
  <c r="J24" i="52"/>
  <c r="L10" i="52"/>
  <c r="L18" i="52"/>
  <c r="M23" i="52"/>
  <c r="J17" i="52"/>
  <c r="L27" i="52"/>
  <c r="M21" i="52"/>
  <c r="K25" i="52"/>
  <c r="M15" i="52"/>
  <c r="K10" i="52"/>
  <c r="M26" i="52"/>
  <c r="K31" i="52"/>
  <c r="M30" i="52"/>
  <c r="K20" i="52"/>
  <c r="K12" i="52"/>
  <c r="M31" i="52"/>
  <c r="M22" i="52"/>
  <c r="M32" i="52"/>
  <c r="K24" i="52"/>
  <c r="K22" i="52"/>
  <c r="M24" i="52"/>
  <c r="M11" i="52"/>
  <c r="K27" i="52"/>
  <c r="K7" i="52"/>
  <c r="M29" i="52"/>
  <c r="M28" i="52"/>
  <c r="M7" i="52"/>
  <c r="K29" i="52"/>
  <c r="M14" i="52"/>
  <c r="M19" i="52"/>
  <c r="M16" i="52"/>
  <c r="M10" i="5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Laurence Copson</author>
  </authors>
  <commentList>
    <comment ref="J5" authorId="0" shapeId="0" xr:uid="{9639607C-125D-4995-AAF7-38F7C27C8C12}">
      <text>
        <r>
          <rPr>
            <b/>
            <sz val="9"/>
            <color indexed="81"/>
            <rFont val="Tahoma"/>
            <family val="2"/>
          </rPr>
          <t>Laurence Copson:</t>
        </r>
        <r>
          <rPr>
            <sz val="9"/>
            <color indexed="81"/>
            <rFont val="Tahoma"/>
            <family val="2"/>
          </rPr>
          <t xml:space="preserve">
Switch between ESO baseline forecast and CMP 393</t>
        </r>
      </text>
    </comment>
    <comment ref="P5" authorId="0" shapeId="0" xr:uid="{994072D7-A64B-4C4A-89B5-79E9F9D63746}">
      <text>
        <r>
          <rPr>
            <b/>
            <sz val="9"/>
            <color indexed="81"/>
            <rFont val="Tahoma"/>
            <family val="2"/>
          </rPr>
          <t>Laurence Copson:</t>
        </r>
        <r>
          <rPr>
            <sz val="9"/>
            <color indexed="81"/>
            <rFont val="Tahoma"/>
            <family val="2"/>
          </rPr>
          <t xml:space="preserve">
Switch between ESO baseline forecast and CMP 393</t>
        </r>
      </text>
    </comment>
    <comment ref="V5" authorId="0" shapeId="0" xr:uid="{841071ED-8302-4063-91E8-2E0F0AD2A9ED}">
      <text>
        <r>
          <rPr>
            <b/>
            <sz val="9"/>
            <color indexed="81"/>
            <rFont val="Tahoma"/>
            <family val="2"/>
          </rPr>
          <t>Laurence Copson:</t>
        </r>
        <r>
          <rPr>
            <sz val="9"/>
            <color indexed="81"/>
            <rFont val="Tahoma"/>
            <family val="2"/>
          </rPr>
          <t xml:space="preserve">
Switch between ESO baseline forecast and CMP 393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tc={71D08149-8C0B-4924-BD44-B823B68D67D3}</author>
    <author>tc={11C16E76-FA22-4170-895F-6109E9B1069B}</author>
    <author>tc={6D5150F0-CF17-46ED-B2A4-F8515E79F600}</author>
  </authors>
  <commentList>
    <comment ref="O4" authorId="0" shapeId="0" xr:uid="{71D08149-8C0B-4924-BD44-B823B68D67D3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'Storage specific ALFs' sheet</t>
      </text>
    </comment>
    <comment ref="R4" authorId="1" shapeId="0" xr:uid="{11C16E76-FA22-4170-895F-6109E9B1069B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'Storage specific ALFs' sheet</t>
      </text>
    </comment>
    <comment ref="U4" authorId="2" shapeId="0" xr:uid="{6D5150F0-CF17-46ED-B2A4-F8515E79F600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'Storage specific ALFs' sheet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tc={097710F4-559B-47C2-83C1-1C367D50653A}</author>
    <author>tc={0E7CEBB4-699A-42B7-8870-0E747A5102CF}</author>
    <author>tc={FC28B629-B826-4D01-9662-32D2E78117E8}</author>
  </authors>
  <commentList>
    <comment ref="O4" authorId="0" shapeId="0" xr:uid="{097710F4-559B-47C2-83C1-1C367D50653A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'Storage specific ALFs' sheet</t>
      </text>
    </comment>
    <comment ref="R4" authorId="1" shapeId="0" xr:uid="{0E7CEBB4-699A-42B7-8870-0E747A5102CF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'Storage specific ALFs' sheet</t>
      </text>
    </comment>
    <comment ref="U4" authorId="2" shapeId="0" xr:uid="{FC28B629-B826-4D01-9662-32D2E78117E8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'Storage specific ALFs' sheet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tc={403FA143-9631-44CA-8F30-C7AF9791D652}</author>
    <author>tc={87EE8218-D97D-4D47-A481-99F39BA568E2}</author>
    <author>tc={580ED4E4-3B3A-4F66-9D98-D38475673801}</author>
  </authors>
  <commentList>
    <comment ref="O4" authorId="0" shapeId="0" xr:uid="{403FA143-9631-44CA-8F30-C7AF9791D652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'Storage specific ALFs' sheet</t>
      </text>
    </comment>
    <comment ref="R4" authorId="1" shapeId="0" xr:uid="{87EE8218-D97D-4D47-A481-99F39BA568E2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'Storage specific ALFs' sheet</t>
      </text>
    </comment>
    <comment ref="U4" authorId="2" shapeId="0" xr:uid="{580ED4E4-3B3A-4F66-9D98-D38475673801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'Storage specific ALFs' sheet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tc={59D3B5D9-EF6D-418D-A65B-4EB18343D82D}</author>
    <author>tc={C1F6F3CB-FE85-44FF-86B9-F29FBE2C70EE}</author>
    <author>tc={61357187-FA06-4B25-99CF-1433BCE2B9A7}</author>
  </authors>
  <commentList>
    <comment ref="O4" authorId="0" shapeId="0" xr:uid="{59D3B5D9-EF6D-418D-A65B-4EB18343D82D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'Storage specific ALFs' sheet</t>
      </text>
    </comment>
    <comment ref="R4" authorId="1" shapeId="0" xr:uid="{C1F6F3CB-FE85-44FF-86B9-F29FBE2C70EE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'Storage specific ALFs' sheet</t>
      </text>
    </comment>
    <comment ref="U4" authorId="2" shapeId="0" xr:uid="{61357187-FA06-4B25-99CF-1433BCE2B9A7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'Storage specific ALFs' sheet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tc={20750CE0-23EB-4145-876C-29777764C13B}</author>
    <author>tc={C4E5CD45-4AB4-4EF6-A0B6-87C0935CB10D}</author>
    <author>tc={901CBF30-BBB8-449A-9B32-E182F6C57D10}</author>
  </authors>
  <commentList>
    <comment ref="O4" authorId="0" shapeId="0" xr:uid="{20750CE0-23EB-4145-876C-29777764C13B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'Storage specific ALFs' sheet</t>
      </text>
    </comment>
    <comment ref="R4" authorId="1" shapeId="0" xr:uid="{C4E5CD45-4AB4-4EF6-A0B6-87C0935CB10D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'Storage specific ALFs' sheet</t>
      </text>
    </comment>
    <comment ref="U4" authorId="2" shapeId="0" xr:uid="{901CBF30-BBB8-449A-9B32-E182F6C57D10}">
      <text>
        <t>[Threaded comment]
Your version of Excel allows you to read this threaded comment; however, any edits to it will get removed if the file is opened in a newer version of Excel. Learn more: https://go.microsoft.com/fwlink/?linkid=870924
Comment:
    See 'Storage specific ALFs' sheet</t>
      </text>
    </comment>
  </commentList>
</comments>
</file>

<file path=xl/sharedStrings.xml><?xml version="1.0" encoding="utf-8"?>
<sst xmlns="http://schemas.openxmlformats.org/spreadsheetml/2006/main" count="1606" uniqueCount="261">
  <si>
    <t>Table 2 - Generation Wider Tariffs 2023/24</t>
  </si>
  <si>
    <t>Table 3 - Generation Wider Tariffs 2024/25</t>
  </si>
  <si>
    <t>Table 4 - Generation Wider Tariffs 2025/26</t>
  </si>
  <si>
    <t>Table 5 - Generation Wider Tariffs 2026/27</t>
  </si>
  <si>
    <t>Table 6 - Generation Wider Tariffs 2027/28</t>
  </si>
  <si>
    <t>Table 7  Comparison of Conventional Carbon (40%) tariffs</t>
  </si>
  <si>
    <t>Yearly Load Factor Source</t>
  </si>
  <si>
    <t>Yearly Load Factor Value</t>
  </si>
  <si>
    <t>Power Station</t>
  </si>
  <si>
    <t>Technology</t>
  </si>
  <si>
    <t>2017/18</t>
  </si>
  <si>
    <t>2018/19</t>
  </si>
  <si>
    <t>2019/20</t>
  </si>
  <si>
    <t>2020/21</t>
  </si>
  <si>
    <t>2021/22</t>
  </si>
  <si>
    <t>Specific ALF</t>
  </si>
  <si>
    <t>ABERDEEN</t>
  </si>
  <si>
    <t>Offshore_Wind</t>
  </si>
  <si>
    <t>Generic</t>
  </si>
  <si>
    <t>Partial</t>
  </si>
  <si>
    <t>Actual</t>
  </si>
  <si>
    <t>ACHRUACH</t>
  </si>
  <si>
    <t>Onshore_Wind</t>
  </si>
  <si>
    <t>AFTON</t>
  </si>
  <si>
    <t>AIKENGALL II</t>
  </si>
  <si>
    <t>AN SUIDHE</t>
  </si>
  <si>
    <t>ARECLEOCH</t>
  </si>
  <si>
    <t>BAD A CHEO</t>
  </si>
  <si>
    <t>BARROW</t>
  </si>
  <si>
    <t>BEATRICE</t>
  </si>
  <si>
    <t>BEAULY CASCADE</t>
  </si>
  <si>
    <t>Hydro</t>
  </si>
  <si>
    <t>BEINNEUN</t>
  </si>
  <si>
    <t>BHLARAIDH</t>
  </si>
  <si>
    <t>BLACK LAW</t>
  </si>
  <si>
    <t>BLACKCRAIG WINDFARM</t>
  </si>
  <si>
    <t>BLACKLAW EXTENSION</t>
  </si>
  <si>
    <t>BRIMSDOWN</t>
  </si>
  <si>
    <t>CCGT_CHP</t>
  </si>
  <si>
    <t>BURBO BANK EXT</t>
  </si>
  <si>
    <t>CARRAIG GHEAL</t>
  </si>
  <si>
    <t>CARRINGTON</t>
  </si>
  <si>
    <t>CLUNIE</t>
  </si>
  <si>
    <t>CLYDE (NORTH)</t>
  </si>
  <si>
    <t>CLYDE (SOUTH)</t>
  </si>
  <si>
    <t>CONNAHS QUAY</t>
  </si>
  <si>
    <t>CONON CASCADE</t>
  </si>
  <si>
    <t>CORBY</t>
  </si>
  <si>
    <t>CORRIEGARTH</t>
  </si>
  <si>
    <t>CORRIEMOILLIE</t>
  </si>
  <si>
    <t>CORYTON</t>
  </si>
  <si>
    <t>COTTAM DEVELOPMENT CENTRE</t>
  </si>
  <si>
    <t>COUR</t>
  </si>
  <si>
    <t>COWES</t>
  </si>
  <si>
    <t>Gas_Oil</t>
  </si>
  <si>
    <t>COWLEY</t>
  </si>
  <si>
    <t>Battery</t>
  </si>
  <si>
    <t>CROSSDYKES</t>
  </si>
  <si>
    <t>KEMSLEY</t>
  </si>
  <si>
    <t>CRYSTAL RIG II</t>
  </si>
  <si>
    <t>CRYSTAL RIG III</t>
  </si>
  <si>
    <t>DAMHEAD CREEK</t>
  </si>
  <si>
    <t>DEESIDE</t>
  </si>
  <si>
    <t>Reactive_Compensation</t>
  </si>
  <si>
    <t>DERSALLOCH</t>
  </si>
  <si>
    <t>DIDCOT B</t>
  </si>
  <si>
    <t>DIDCOT GTS</t>
  </si>
  <si>
    <t>NURSLING TERTIARY</t>
  </si>
  <si>
    <t>DORENELL</t>
  </si>
  <si>
    <t>DOUGLAS WEST</t>
  </si>
  <si>
    <t>DRAX</t>
  </si>
  <si>
    <t>Coal</t>
  </si>
  <si>
    <t>DUDGEON</t>
  </si>
  <si>
    <t>DUNGENESS B</t>
  </si>
  <si>
    <t>Nuclear</t>
  </si>
  <si>
    <t>DUNLAW EXTENSION</t>
  </si>
  <si>
    <t>DUNMAGLASS</t>
  </si>
  <si>
    <t>EAST ANGLIA 1</t>
  </si>
  <si>
    <t>EDINBANE WIND</t>
  </si>
  <si>
    <t>ERROCHTY</t>
  </si>
  <si>
    <t>EWE HILL</t>
  </si>
  <si>
    <t>FALLAGO</t>
  </si>
  <si>
    <t>FARR WINDFARM</t>
  </si>
  <si>
    <t>FASNAKYLE G1 &amp; G3</t>
  </si>
  <si>
    <t>FAWLEY CHP</t>
  </si>
  <si>
    <t>CRUACHAN</t>
  </si>
  <si>
    <t>Pumped_Storage</t>
  </si>
  <si>
    <t>FINLARIG</t>
  </si>
  <si>
    <t>DINORWIG</t>
  </si>
  <si>
    <t>FREASDAIL</t>
  </si>
  <si>
    <t>GALAWHISTLE</t>
  </si>
  <si>
    <t>GALLOPER</t>
  </si>
  <si>
    <t>GARRY CASCADE</t>
  </si>
  <si>
    <t>GLANDFORD BRIGG</t>
  </si>
  <si>
    <t>GLEN APP</t>
  </si>
  <si>
    <t>GLEN KYLLACHY WIND FARM</t>
  </si>
  <si>
    <t>GLENDOE</t>
  </si>
  <si>
    <t>GLENMORISTON</t>
  </si>
  <si>
    <t>GORDONBUSH</t>
  </si>
  <si>
    <t>GRAIN</t>
  </si>
  <si>
    <t>GRANGEMOUTH</t>
  </si>
  <si>
    <t>GREAT YARMOUTH</t>
  </si>
  <si>
    <t>GREATER GABBARD</t>
  </si>
  <si>
    <t>GRIFFIN WIND</t>
  </si>
  <si>
    <t>GUNFLEET SANDS I</t>
  </si>
  <si>
    <t>GUNFLEET SANDS II</t>
  </si>
  <si>
    <t>GWYNT Y MOR</t>
  </si>
  <si>
    <t>HADYARD HILL</t>
  </si>
  <si>
    <t>HALSARY WIND FARM</t>
  </si>
  <si>
    <t>HARESTANES</t>
  </si>
  <si>
    <t>HARTLEPOOL</t>
  </si>
  <si>
    <t>HEYSHAM</t>
  </si>
  <si>
    <t>HINKLEY POINT B</t>
  </si>
  <si>
    <t>HORNSEA 1A</t>
  </si>
  <si>
    <t>HORNSEA 1B</t>
  </si>
  <si>
    <t>HORNSEA 1C</t>
  </si>
  <si>
    <t>HORNSEA 2A</t>
  </si>
  <si>
    <t>HORNSEA 2B</t>
  </si>
  <si>
    <t>HORNSEA 2C</t>
  </si>
  <si>
    <t>HUMBER GATEWAY</t>
  </si>
  <si>
    <t>IMMINGHAM</t>
  </si>
  <si>
    <t>INDIAN QUEENS</t>
  </si>
  <si>
    <t>J G PEARS</t>
  </si>
  <si>
    <t>KEADBY</t>
  </si>
  <si>
    <t>KEADBY II CCGT POWER STATION</t>
  </si>
  <si>
    <t>KEITH HILL</t>
  </si>
  <si>
    <t>FFESTINIOG</t>
  </si>
  <si>
    <t>KENNOXHEAD WIND FARM EXTENSION</t>
  </si>
  <si>
    <t>KILBRAUR</t>
  </si>
  <si>
    <t>KILGALLIOCH</t>
  </si>
  <si>
    <t>KILLIN CASCADE</t>
  </si>
  <si>
    <t>KILLINGHOLME (POWERGEN)</t>
  </si>
  <si>
    <t>KINGS LYNN A</t>
  </si>
  <si>
    <t>KYPE MUIR</t>
  </si>
  <si>
    <t>LANGAGE</t>
  </si>
  <si>
    <t>LINCS WIND FARM</t>
  </si>
  <si>
    <t>LITTLE BARFORD</t>
  </si>
  <si>
    <t>LOCHLUICHART</t>
  </si>
  <si>
    <t>LONDON ARRAY</t>
  </si>
  <si>
    <t>LYNEMOUTH</t>
  </si>
  <si>
    <t>Biomass</t>
  </si>
  <si>
    <t>MARCHWOOD</t>
  </si>
  <si>
    <t>MARK HILL</t>
  </si>
  <si>
    <t>MEDWAY</t>
  </si>
  <si>
    <t>MIDDLE MUIR</t>
  </si>
  <si>
    <t>MILLENNIUM</t>
  </si>
  <si>
    <t>MINNYGAP</t>
  </si>
  <si>
    <t>MORAY EAST POWER STATIONS</t>
  </si>
  <si>
    <t>NANT</t>
  </si>
  <si>
    <t>FOYERS</t>
  </si>
  <si>
    <t>ORMONDE</t>
  </si>
  <si>
    <t>PEMBROKE</t>
  </si>
  <si>
    <t>PEN Y CYMOEDD</t>
  </si>
  <si>
    <t>PETERBOROUGH</t>
  </si>
  <si>
    <t>PETERHEAD</t>
  </si>
  <si>
    <t>POGBIE</t>
  </si>
  <si>
    <t>RACE BANK</t>
  </si>
  <si>
    <t>RAMPION</t>
  </si>
  <si>
    <t>RATCLIFFE-ON-SOAR</t>
  </si>
  <si>
    <t>ROBIN RIGG EAST</t>
  </si>
  <si>
    <t>ROBIN RIGG WEST</t>
  </si>
  <si>
    <t>ROCKSAVAGE</t>
  </si>
  <si>
    <t>RYE HOUSE</t>
  </si>
  <si>
    <t>SALTEND</t>
  </si>
  <si>
    <t>SANQUHAR</t>
  </si>
  <si>
    <t>SEABANK</t>
  </si>
  <si>
    <t>SELLAFIELD</t>
  </si>
  <si>
    <t>SEVERN POWER</t>
  </si>
  <si>
    <t>SHERINGHAM SHOAL</t>
  </si>
  <si>
    <t>SHOREHAM</t>
  </si>
  <si>
    <t>SIZEWELL B</t>
  </si>
  <si>
    <t>SLOY G2 &amp; G3</t>
  </si>
  <si>
    <t>SOUTH HUMBER BANK</t>
  </si>
  <si>
    <t>SPALDING</t>
  </si>
  <si>
    <t>SPALDING ENERGY EXPANSION</t>
  </si>
  <si>
    <t>STAYTHORPE</t>
  </si>
  <si>
    <t>STRATHY NORTH &amp; SOUTH</t>
  </si>
  <si>
    <t>STRONELAIRG</t>
  </si>
  <si>
    <t>SUTTON BRIDGE</t>
  </si>
  <si>
    <t>TAYLORS LANE</t>
  </si>
  <si>
    <t>TEES RENEWABLE</t>
  </si>
  <si>
    <t>THANET</t>
  </si>
  <si>
    <t>TODDLEBURN</t>
  </si>
  <si>
    <t>TORNESS</t>
  </si>
  <si>
    <t>TRALORG</t>
  </si>
  <si>
    <t>TRITON KNOLL OFFSHORE WIND FARM</t>
  </si>
  <si>
    <t>TWENTYSHILLING WIND FARM</t>
  </si>
  <si>
    <t>USKMOUTH</t>
  </si>
  <si>
    <t>WALNEY 4</t>
  </si>
  <si>
    <t>WALNEY I</t>
  </si>
  <si>
    <t>WALNEY II</t>
  </si>
  <si>
    <t>WALNEY III</t>
  </si>
  <si>
    <t>WEST BURTON</t>
  </si>
  <si>
    <t>WEST BURTON B</t>
  </si>
  <si>
    <t>WEST OF DUDDON SANDS</t>
  </si>
  <si>
    <t>WESTERMOST ROUGH</t>
  </si>
  <si>
    <t>WHITELEE</t>
  </si>
  <si>
    <t>WHITELEE EXTENSION</t>
  </si>
  <si>
    <t>WHITESIDE HILL</t>
  </si>
  <si>
    <t>WILTON</t>
  </si>
  <si>
    <t>WINDY RIG WIND FARM</t>
  </si>
  <si>
    <t>WINDY STANDARD II</t>
  </si>
  <si>
    <t>2022/23</t>
  </si>
  <si>
    <t>2023/24</t>
  </si>
  <si>
    <t>2024/25</t>
  </si>
  <si>
    <t>2025/26</t>
  </si>
  <si>
    <t>2026/27</t>
  </si>
  <si>
    <t>2027/28</t>
  </si>
  <si>
    <t>Adjustment Tariff</t>
  </si>
  <si>
    <t xml:space="preserve">Generation Tariffs </t>
  </si>
  <si>
    <t>System Peak Tariff</t>
  </si>
  <si>
    <t>Shared Year Round Tariff</t>
  </si>
  <si>
    <t>Not Shared Year Round Tariff</t>
  </si>
  <si>
    <t>Conventional Carbon</t>
  </si>
  <si>
    <t>Conventional Low Carbon</t>
  </si>
  <si>
    <t>Intermittent</t>
  </si>
  <si>
    <t>Conventional Carbon - BESS (1.24% baseline ALF)</t>
  </si>
  <si>
    <t>ALF</t>
  </si>
  <si>
    <t>Zone</t>
  </si>
  <si>
    <t>Zone Name</t>
  </si>
  <si>
    <t>(£/kW)</t>
  </si>
  <si>
    <t>Load Factor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</si>
  <si>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</si>
  <si>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</si>
  <si>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</si>
  <si>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</si>
  <si>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</si>
  <si>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</si>
  <si>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</si>
  <si>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</si>
  <si>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</si>
  <si>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</si>
  <si>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</si>
  <si>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</si>
  <si>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</si>
  <si>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</si>
  <si>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</si>
  <si>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</si>
  <si>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</si>
  <si>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</si>
  <si>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</si>
  <si>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</si>
  <si>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</si>
  <si>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</si>
  <si>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</si>
  <si>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</si>
  <si>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</si>
  <si>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</si>
  <si>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</si>
  <si>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Wider Generation Tariffs (£/kW)</t>
  </si>
  <si>
    <t>Conventional Carbon 40%</t>
  </si>
  <si>
    <t>-</t>
  </si>
  <si>
    <t>Baseline - site specific</t>
  </si>
  <si>
    <t>Conventional Carbon - BESS (9.0% baseline ALF)</t>
  </si>
  <si>
    <t>Conventional Carbon - PHES (c.8% baseline ALF)</t>
  </si>
  <si>
    <t>Storage ALF</t>
  </si>
  <si>
    <t>Baseline ALF</t>
  </si>
  <si>
    <t>Conventional Carbon - PHES (7.98%)</t>
  </si>
  <si>
    <t>Conventional Carbon - Pumped Hydro (7.98% Baseline ALF)</t>
  </si>
  <si>
    <t>Wider tariffs for a Conventional Carbon generators:</t>
  </si>
  <si>
    <t>CMP393 - site specific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</si>
</sst>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0_)"/>
    <numFmt numFmtId="166" formatCode="#,##0.000000"/>
    <numFmt numFmtId="167" formatCode="0.0000%"/>
    <numFmt numFmtId="168" formatCode="_-* #,##0.000_-;\-* #,##0.000_-;_-* &quot;-&quot;????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2"/>
      <name val="Arial"/>
      <family val="2"/>
    </font>
    <font>
      <sz val="10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/>
    <xf numFmtId="0" fontId="6" fillId="0" borderId="0"/>
    <xf numFmtId="0" fontId="1" fillId="0" borderId="0"/>
    <xf numFmtId="0" fontId="1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4" fillId="0" borderId="0" xfId="0" applyFont="1"/>
    <xf numFmtId="0" fontId="7" fillId="0" borderId="0" xfId="1" applyFont="1"/>
    <xf numFmtId="0" fontId="8" fillId="0" borderId="0" xfId="0" applyFont="1"/>
    <xf numFmtId="0" fontId="9" fillId="2" borderId="2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4" borderId="1" xfId="2" applyFont="1" applyFill="1" applyBorder="1" applyAlignment="1">
      <alignment horizontal="center" vertical="center" wrapText="1"/>
    </xf>
    <xf numFmtId="9" fontId="9" fillId="5" borderId="8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5" fontId="9" fillId="2" borderId="9" xfId="3" applyNumberFormat="1" applyFont="1" applyFill="1" applyBorder="1" applyAlignment="1" applyProtection="1">
      <alignment horizontal="center"/>
      <protection hidden="1"/>
    </xf>
    <xf numFmtId="0" fontId="9" fillId="2" borderId="10" xfId="3" applyFont="1" applyFill="1" applyBorder="1" applyProtection="1">
      <protection locked="0"/>
    </xf>
    <xf numFmtId="166" fontId="4" fillId="0" borderId="0" xfId="0" applyNumberFormat="1" applyFont="1"/>
    <xf numFmtId="165" fontId="9" fillId="2" borderId="12" xfId="3" applyNumberFormat="1" applyFont="1" applyFill="1" applyBorder="1" applyAlignment="1" applyProtection="1">
      <alignment horizontal="center"/>
      <protection hidden="1"/>
    </xf>
    <xf numFmtId="0" fontId="9" fillId="2" borderId="13" xfId="3" applyFont="1" applyFill="1" applyBorder="1" applyProtection="1">
      <protection locked="0"/>
    </xf>
    <xf numFmtId="165" fontId="9" fillId="2" borderId="15" xfId="3" applyNumberFormat="1" applyFont="1" applyFill="1" applyBorder="1" applyAlignment="1" applyProtection="1">
      <alignment horizontal="center"/>
      <protection hidden="1"/>
    </xf>
    <xf numFmtId="0" fontId="9" fillId="2" borderId="4" xfId="3" applyFont="1" applyFill="1" applyBorder="1" applyProtection="1">
      <protection locked="0"/>
    </xf>
    <xf numFmtId="165" fontId="7" fillId="0" borderId="0" xfId="3" applyNumberFormat="1" applyFont="1" applyAlignment="1" applyProtection="1">
      <alignment horizontal="center" vertical="center"/>
      <protection hidden="1"/>
    </xf>
    <xf numFmtId="0" fontId="7" fillId="0" borderId="0" xfId="3" applyFont="1" applyAlignment="1" applyProtection="1">
      <alignment vertical="center"/>
      <protection locked="0"/>
    </xf>
    <xf numFmtId="4" fontId="4" fillId="0" borderId="0" xfId="2" applyNumberFormat="1" applyFont="1" applyAlignment="1">
      <alignment horizontal="center" vertical="center"/>
    </xf>
    <xf numFmtId="0" fontId="4" fillId="12" borderId="0" xfId="2" applyFont="1" applyFill="1"/>
    <xf numFmtId="0" fontId="4" fillId="0" borderId="0" xfId="4" applyFont="1"/>
    <xf numFmtId="0" fontId="11" fillId="0" borderId="0" xfId="4" applyFont="1"/>
    <xf numFmtId="0" fontId="4" fillId="0" borderId="0" xfId="4" applyFont="1" applyAlignment="1">
      <alignment horizontal="left" indent="1"/>
    </xf>
    <xf numFmtId="0" fontId="8" fillId="0" borderId="0" xfId="4" applyFont="1"/>
    <xf numFmtId="2" fontId="4" fillId="0" borderId="0" xfId="4" applyNumberFormat="1" applyFont="1"/>
    <xf numFmtId="0" fontId="4" fillId="0" borderId="0" xfId="0" applyFont="1" applyAlignment="1">
      <alignment horizontal="left" indent="1"/>
    </xf>
    <xf numFmtId="0" fontId="9" fillId="2" borderId="5" xfId="2" applyFont="1" applyFill="1" applyBorder="1" applyAlignment="1">
      <alignment horizontal="center" vertical="center"/>
    </xf>
    <xf numFmtId="168" fontId="0" fillId="7" borderId="10" xfId="0" applyNumberFormat="1" applyFill="1" applyBorder="1" applyAlignment="1">
      <alignment horizontal="center"/>
    </xf>
    <xf numFmtId="168" fontId="0" fillId="10" borderId="13" xfId="0" applyNumberFormat="1" applyFill="1" applyBorder="1" applyAlignment="1">
      <alignment horizontal="center"/>
    </xf>
    <xf numFmtId="168" fontId="0" fillId="7" borderId="13" xfId="0" applyNumberFormat="1" applyFill="1" applyBorder="1" applyAlignment="1">
      <alignment horizontal="center"/>
    </xf>
    <xf numFmtId="168" fontId="0" fillId="7" borderId="4" xfId="0" applyNumberFormat="1" applyFill="1" applyBorder="1" applyAlignment="1">
      <alignment horizontal="center"/>
    </xf>
    <xf numFmtId="168" fontId="0" fillId="8" borderId="11" xfId="0" applyNumberFormat="1" applyFill="1" applyBorder="1" applyAlignment="1">
      <alignment horizontal="center"/>
    </xf>
    <xf numFmtId="168" fontId="0" fillId="11" borderId="14" xfId="0" applyNumberFormat="1" applyFill="1" applyBorder="1" applyAlignment="1">
      <alignment horizontal="center"/>
    </xf>
    <xf numFmtId="168" fontId="0" fillId="6" borderId="10" xfId="0" applyNumberFormat="1" applyFill="1" applyBorder="1" applyAlignment="1">
      <alignment horizontal="center"/>
    </xf>
    <xf numFmtId="168" fontId="0" fillId="9" borderId="13" xfId="0" applyNumberFormat="1" applyFill="1" applyBorder="1" applyAlignment="1">
      <alignment horizontal="center"/>
    </xf>
    <xf numFmtId="168" fontId="0" fillId="6" borderId="13" xfId="0" applyNumberFormat="1" applyFill="1" applyBorder="1" applyAlignment="1">
      <alignment horizontal="center"/>
    </xf>
    <xf numFmtId="168" fontId="0" fillId="13" borderId="10" xfId="0" applyNumberFormat="1" applyFill="1" applyBorder="1" applyAlignment="1">
      <alignment horizontal="center"/>
    </xf>
    <xf numFmtId="168" fontId="0" fillId="13" borderId="13" xfId="0" applyNumberFormat="1" applyFill="1" applyBorder="1" applyAlignment="1">
      <alignment horizontal="center"/>
    </xf>
    <xf numFmtId="168" fontId="0" fillId="13" borderId="4" xfId="0" applyNumberFormat="1" applyFill="1" applyBorder="1" applyAlignment="1">
      <alignment horizontal="center"/>
    </xf>
    <xf numFmtId="0" fontId="6" fillId="0" borderId="0" xfId="1"/>
    <xf numFmtId="0" fontId="7" fillId="0" borderId="0" xfId="1" applyFont="1" applyAlignment="1">
      <alignment horizontal="center"/>
    </xf>
    <xf numFmtId="0" fontId="3" fillId="15" borderId="22" xfId="1" applyFont="1" applyFill="1" applyBorder="1" applyAlignment="1">
      <alignment horizontal="center" wrapText="1"/>
    </xf>
    <xf numFmtId="167" fontId="12" fillId="16" borderId="22" xfId="1" applyNumberFormat="1" applyFont="1" applyFill="1" applyBorder="1"/>
    <xf numFmtId="0" fontId="13" fillId="16" borderId="22" xfId="1" applyFont="1" applyFill="1" applyBorder="1" applyAlignment="1">
      <alignment horizontal="center"/>
    </xf>
    <xf numFmtId="0" fontId="5" fillId="0" borderId="22" xfId="1" applyFont="1" applyBorder="1" applyAlignment="1">
      <alignment horizontal="center"/>
    </xf>
    <xf numFmtId="167" fontId="12" fillId="0" borderId="22" xfId="1" applyNumberFormat="1" applyFont="1" applyBorder="1"/>
    <xf numFmtId="0" fontId="13" fillId="0" borderId="22" xfId="1" applyFont="1" applyBorder="1" applyAlignment="1">
      <alignment horizontal="center"/>
    </xf>
    <xf numFmtId="0" fontId="12" fillId="0" borderId="22" xfId="1" applyFont="1" applyBorder="1" applyAlignment="1">
      <alignment horizontal="center"/>
    </xf>
    <xf numFmtId="10" fontId="7" fillId="16" borderId="22" xfId="1" applyNumberFormat="1" applyFont="1" applyFill="1" applyBorder="1"/>
    <xf numFmtId="10" fontId="5" fillId="16" borderId="22" xfId="1" applyNumberFormat="1" applyFont="1" applyFill="1" applyBorder="1"/>
    <xf numFmtId="10" fontId="7" fillId="0" borderId="22" xfId="1" applyNumberFormat="1" applyFont="1" applyBorder="1"/>
    <xf numFmtId="10" fontId="5" fillId="0" borderId="22" xfId="1" applyNumberFormat="1" applyFont="1" applyBorder="1"/>
    <xf numFmtId="0" fontId="3" fillId="15" borderId="18" xfId="1" applyFont="1" applyFill="1" applyBorder="1" applyAlignment="1">
      <alignment wrapText="1"/>
    </xf>
    <xf numFmtId="0" fontId="9" fillId="4" borderId="2" xfId="2" applyFont="1" applyFill="1" applyBorder="1" applyAlignment="1">
      <alignment horizontal="center" vertical="center" wrapText="1"/>
    </xf>
    <xf numFmtId="168" fontId="0" fillId="8" borderId="14" xfId="0" applyNumberFormat="1" applyFill="1" applyBorder="1" applyAlignment="1">
      <alignment horizontal="center"/>
    </xf>
    <xf numFmtId="168" fontId="0" fillId="6" borderId="4" xfId="0" applyNumberFormat="1" applyFill="1" applyBorder="1" applyAlignment="1">
      <alignment horizontal="center"/>
    </xf>
    <xf numFmtId="168" fontId="0" fillId="8" borderId="3" xfId="0" applyNumberFormat="1" applyFill="1" applyBorder="1" applyAlignment="1">
      <alignment horizontal="center"/>
    </xf>
    <xf numFmtId="0" fontId="9" fillId="2" borderId="2" xfId="2" applyFont="1" applyFill="1" applyBorder="1" applyAlignment="1">
      <alignment horizontal="center" vertical="center"/>
    </xf>
    <xf numFmtId="0" fontId="9" fillId="0" borderId="2" xfId="2" applyFont="1" applyBorder="1" applyAlignment="1">
      <alignment horizontal="center" vertical="center" wrapText="1"/>
    </xf>
    <xf numFmtId="9" fontId="9" fillId="4" borderId="10" xfId="2" applyNumberFormat="1" applyFont="1" applyFill="1" applyBorder="1" applyAlignment="1">
      <alignment horizontal="center" vertical="center" wrapText="1"/>
    </xf>
    <xf numFmtId="9" fontId="9" fillId="2" borderId="10" xfId="2" applyNumberFormat="1" applyFont="1" applyFill="1" applyBorder="1" applyAlignment="1">
      <alignment horizontal="center" vertical="center" wrapText="1"/>
    </xf>
    <xf numFmtId="9" fontId="9" fillId="5" borderId="11" xfId="2" applyNumberFormat="1" applyFont="1" applyFill="1" applyBorder="1" applyAlignment="1">
      <alignment horizontal="center" vertical="center" wrapText="1"/>
    </xf>
    <xf numFmtId="10" fontId="9" fillId="4" borderId="10" xfId="2" applyNumberFormat="1" applyFont="1" applyFill="1" applyBorder="1" applyAlignment="1">
      <alignment horizontal="center" vertical="center" wrapText="1"/>
    </xf>
    <xf numFmtId="10" fontId="9" fillId="4" borderId="13" xfId="2" applyNumberFormat="1" applyFont="1" applyFill="1" applyBorder="1" applyAlignment="1">
      <alignment horizontal="center" vertical="center" wrapText="1"/>
    </xf>
    <xf numFmtId="0" fontId="9" fillId="4" borderId="10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5" borderId="11" xfId="2" applyFont="1" applyFill="1" applyBorder="1" applyAlignment="1">
      <alignment horizontal="center" vertical="center" wrapText="1"/>
    </xf>
    <xf numFmtId="10" fontId="9" fillId="17" borderId="13" xfId="2" applyNumberFormat="1" applyFont="1" applyFill="1" applyBorder="1" applyAlignment="1">
      <alignment horizontal="center" vertical="center" wrapText="1"/>
    </xf>
    <xf numFmtId="0" fontId="9" fillId="14" borderId="10" xfId="2" applyFont="1" applyFill="1" applyBorder="1" applyAlignment="1">
      <alignment horizontal="center" vertical="center" wrapText="1"/>
    </xf>
    <xf numFmtId="0" fontId="4" fillId="14" borderId="17" xfId="0" applyFont="1" applyFill="1" applyBorder="1"/>
    <xf numFmtId="0" fontId="4" fillId="4" borderId="17" xfId="0" applyFont="1" applyFill="1" applyBorder="1"/>
    <xf numFmtId="0" fontId="8" fillId="0" borderId="0" xfId="0" applyFont="1" applyAlignment="1">
      <alignment horizontal="left" indent="1"/>
    </xf>
    <xf numFmtId="9" fontId="9" fillId="18" borderId="13" xfId="2" applyNumberFormat="1" applyFont="1" applyFill="1" applyBorder="1" applyAlignment="1">
      <alignment horizontal="center" vertical="center" wrapText="1"/>
    </xf>
    <xf numFmtId="9" fontId="9" fillId="18" borderId="14" xfId="2" applyNumberFormat="1" applyFont="1" applyFill="1" applyBorder="1" applyAlignment="1">
      <alignment horizontal="center" vertical="center" wrapText="1"/>
    </xf>
    <xf numFmtId="0" fontId="9" fillId="19" borderId="10" xfId="2" applyFont="1" applyFill="1" applyBorder="1" applyAlignment="1">
      <alignment horizontal="center" vertical="center" wrapText="1"/>
    </xf>
    <xf numFmtId="0" fontId="9" fillId="19" borderId="13" xfId="2" applyFont="1" applyFill="1" applyBorder="1" applyAlignment="1">
      <alignment horizontal="center" vertical="center" wrapText="1"/>
    </xf>
    <xf numFmtId="10" fontId="9" fillId="17" borderId="10" xfId="2" applyNumberFormat="1" applyFont="1" applyFill="1" applyBorder="1" applyAlignment="1">
      <alignment horizontal="center" vertical="center" wrapText="1"/>
    </xf>
    <xf numFmtId="0" fontId="9" fillId="4" borderId="14" xfId="2" applyFont="1" applyFill="1" applyBorder="1" applyAlignment="1">
      <alignment horizontal="center" vertical="center" wrapText="1"/>
    </xf>
    <xf numFmtId="0" fontId="9" fillId="4" borderId="17" xfId="2" applyFont="1" applyFill="1" applyBorder="1" applyAlignment="1">
      <alignment horizontal="center" vertical="center" wrapText="1"/>
    </xf>
    <xf numFmtId="0" fontId="8" fillId="0" borderId="0" xfId="4" applyFont="1" applyAlignment="1">
      <alignment horizontal="left"/>
    </xf>
    <xf numFmtId="0" fontId="9" fillId="2" borderId="5" xfId="2" applyFont="1" applyFill="1" applyBorder="1" applyAlignment="1">
      <alignment horizontal="center" vertical="center"/>
    </xf>
    <xf numFmtId="0" fontId="9" fillId="3" borderId="2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4" borderId="11" xfId="2" applyFont="1" applyFill="1" applyBorder="1" applyAlignment="1">
      <alignment horizontal="center" vertical="center" wrapText="1"/>
    </xf>
    <xf numFmtId="0" fontId="9" fillId="4" borderId="16" xfId="2" applyFont="1" applyFill="1" applyBorder="1" applyAlignment="1">
      <alignment horizontal="center" vertical="center" wrapText="1"/>
    </xf>
    <xf numFmtId="0" fontId="9" fillId="4" borderId="9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 wrapText="1"/>
    </xf>
    <xf numFmtId="0" fontId="9" fillId="3" borderId="2" xfId="2" applyFont="1" applyFill="1" applyBorder="1" applyAlignment="1">
      <alignment horizontal="center" vertical="center" wrapText="1"/>
    </xf>
    <xf numFmtId="0" fontId="3" fillId="15" borderId="19" xfId="1" applyFont="1" applyFill="1" applyBorder="1" applyAlignment="1">
      <alignment horizontal="center"/>
    </xf>
    <xf numFmtId="0" fontId="3" fillId="15" borderId="20" xfId="1" applyFont="1" applyFill="1" applyBorder="1" applyAlignment="1">
      <alignment horizontal="center"/>
    </xf>
    <xf numFmtId="0" fontId="3" fillId="15" borderId="21" xfId="1" applyFont="1" applyFill="1" applyBorder="1" applyAlignment="1">
      <alignment horizontal="center"/>
    </xf>
  </cellXfs>
  <cellStyles count="7">
    <cellStyle name="Comma 10" xfId="6" xr:uid="{81B6C1B3-2DD8-4656-885F-ED38E45B1894}"/>
    <cellStyle name="Normal" xfId="0" builtinId="0"/>
    <cellStyle name="Normal 10 10" xfId="1" xr:uid="{EFA83D13-CCD5-481A-98CB-FF9A81604D02}"/>
    <cellStyle name="Normal 3 25" xfId="4" xr:uid="{F8523CC5-5B1D-406B-BBC4-4F6EDD560B00}"/>
    <cellStyle name="Normal 3 25 2" xfId="5" xr:uid="{A590853E-555F-49AC-9761-558965861D48}"/>
    <cellStyle name="Normal 42" xfId="2" xr:uid="{9254E8D5-BB4F-40FC-ACCA-9A303F034899}"/>
    <cellStyle name="Normal_Template WILKS Tariff Model" xfId="3" xr:uid="{73F33C04-3723-4B9D-A04B-86AC6D010CB8}"/>
  </cellStyles>
  <dxfs count="22">
    <dxf>
      <font>
        <color theme="0"/>
      </font>
      <fill>
        <patternFill>
          <bgColor rgb="FFEE3224"/>
        </patternFill>
      </fill>
    </dxf>
    <dxf>
      <font>
        <color theme="1" tint="0.34998626667073579"/>
      </font>
      <fill>
        <patternFill>
          <bgColor rgb="FFFFC222"/>
        </patternFill>
      </fill>
    </dxf>
    <dxf>
      <font>
        <color theme="0"/>
      </font>
      <fill>
        <patternFill>
          <bgColor rgb="FF78A22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163C"/>
      <color rgb="FF002C77"/>
      <color rgb="FF146BFF"/>
      <color rgb="FF639CFF"/>
      <color rgb="FFB1C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customXml" Target="../customXml/item2.xml"/><Relationship Id="rId10" Type="http://schemas.openxmlformats.org/officeDocument/2006/relationships/externalLink" Target="externalLinks/externalLink3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GB" sz="1400"/>
              <a:t>Conventional</a:t>
            </a:r>
            <a:r>
              <a:rPr lang="en-GB" sz="1400" baseline="0"/>
              <a:t> Carbon Generator w/ 40% ALF</a:t>
            </a:r>
            <a:endParaRPr lang="en-GB" sz="1400"/>
          </a:p>
        </c:rich>
      </c:tx>
      <c:layout>
        <c:manualLayout>
          <c:xMode val="edge"/>
          <c:yMode val="edge"/>
          <c:x val="0.20704185892632496"/>
          <c:y val="3.136551369178764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9063999716969"/>
          <c:y val="0.12714169135629627"/>
          <c:w val="0.88058663246497892"/>
          <c:h val="0.64116502258328567"/>
        </c:manualLayout>
      </c:layout>
      <c:lineChart>
        <c:grouping val="standard"/>
        <c:varyColors val="0"/>
        <c:ser>
          <c:idx val="0"/>
          <c:order val="0"/>
          <c:tx>
            <c:strRef>
              <c:f>'Summary results'!$C$4</c:f>
              <c:strCache>
                <c:ptCount val="1"/>
                <c:pt idx="0">
                  <c:v>2022/23</c:v>
                </c:pt>
              </c:strCache>
              <c:extLst xmlns:c15="http://schemas.microsoft.com/office/drawing/2012/chart"/>
            </c:strRef>
          </c:tx>
          <c:spPr>
            <a:ln>
              <a:solidFill>
                <a:srgbClr val="FFFFFF">
                  <a:lumMod val="50000"/>
                </a:srgbClr>
              </a:solidFill>
            </a:ln>
          </c:spPr>
          <c:marker>
            <c:spPr>
              <a:solidFill>
                <a:srgbClr val="FFFFFF">
                  <a:lumMod val="50000"/>
                </a:srgbClr>
              </a:solidFill>
              <a:ln>
                <a:solidFill>
                  <a:srgbClr val="FFFFFF">
                    <a:lumMod val="50000"/>
                  </a:srgbClr>
                </a:solidFill>
              </a:ln>
            </c:spPr>
          </c:marker>
          <c:val>
            <c:numRef>
              <c:f>'Summary results'!$C$6:$C$32</c:f>
              <c:numCache>
                <c:formatCode>_-* #,##0.000_-;\-* #,##0.000_-;_-* "-"??????_-;_-@_-</c:formatCode>
                <c:ptCount val="27"/>
                <c:pt idx="0">
                  <c:v>18.334319199999999</c:v>
                </c:pt>
                <c:pt idx="1">
                  <c:v>13.842465000000002</c:v>
                </c:pt>
                <c:pt idx="2">
                  <c:v>16.886330999999998</c:v>
                </c:pt>
                <c:pt idx="3">
                  <c:v>12.952666199999999</c:v>
                </c:pt>
                <c:pt idx="4">
                  <c:v>14.887888200000001</c:v>
                </c:pt>
                <c:pt idx="5">
                  <c:v>14.612130200000001</c:v>
                </c:pt>
                <c:pt idx="6">
                  <c:v>14.4510498</c:v>
                </c:pt>
                <c:pt idx="7">
                  <c:v>12.257952400000001</c:v>
                </c:pt>
                <c:pt idx="8">
                  <c:v>11.302339399999999</c:v>
                </c:pt>
                <c:pt idx="9">
                  <c:v>10.717503000000001</c:v>
                </c:pt>
                <c:pt idx="10">
                  <c:v>11.1462694</c:v>
                </c:pt>
                <c:pt idx="11">
                  <c:v>7.4698678000000003</c:v>
                </c:pt>
                <c:pt idx="12">
                  <c:v>8.3445270000000011</c:v>
                </c:pt>
                <c:pt idx="13">
                  <c:v>4.3623702</c:v>
                </c:pt>
                <c:pt idx="14">
                  <c:v>5.8236368000000001</c:v>
                </c:pt>
                <c:pt idx="15">
                  <c:v>4.0211186000000003</c:v>
                </c:pt>
                <c:pt idx="16">
                  <c:v>3.6136271999999998</c:v>
                </c:pt>
                <c:pt idx="17">
                  <c:v>1.8557283999999998</c:v>
                </c:pt>
                <c:pt idx="18">
                  <c:v>5.1311819999999999</c:v>
                </c:pt>
                <c:pt idx="19">
                  <c:v>5.3643526000000001</c:v>
                </c:pt>
                <c:pt idx="20">
                  <c:v>0.91085660000000024</c:v>
                </c:pt>
                <c:pt idx="21">
                  <c:v>0.17743659999999958</c:v>
                </c:pt>
                <c:pt idx="22">
                  <c:v>-5.5940327999999999</c:v>
                </c:pt>
                <c:pt idx="23">
                  <c:v>-1.9402999999999997</c:v>
                </c:pt>
                <c:pt idx="24">
                  <c:v>-2.307572</c:v>
                </c:pt>
                <c:pt idx="25">
                  <c:v>-4.5256667999999998</c:v>
                </c:pt>
                <c:pt idx="26">
                  <c:v>-4.2273874000000005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F774-4388-9AC6-A6ECB9BE1B00}"/>
            </c:ext>
          </c:extLst>
        </c:ser>
        <c:ser>
          <c:idx val="1"/>
          <c:order val="1"/>
          <c:tx>
            <c:strRef>
              <c:f>'Summary results'!$D$4</c:f>
              <c:strCache>
                <c:ptCount val="1"/>
                <c:pt idx="0">
                  <c:v>2023/24</c:v>
                </c:pt>
              </c:strCache>
              <c:extLst xmlns:c15="http://schemas.microsoft.com/office/drawing/2012/chart"/>
            </c:strRef>
          </c:tx>
          <c:spPr>
            <a:ln>
              <a:solidFill>
                <a:srgbClr val="002C77">
                  <a:lumMod val="20000"/>
                  <a:lumOff val="80000"/>
                </a:srgbClr>
              </a:solidFill>
            </a:ln>
          </c:spPr>
          <c:marker>
            <c:spPr>
              <a:solidFill>
                <a:srgbClr val="002C77">
                  <a:lumMod val="20000"/>
                  <a:lumOff val="80000"/>
                </a:srgbClr>
              </a:solidFill>
              <a:ln>
                <a:solidFill>
                  <a:srgbClr val="002C77">
                    <a:lumMod val="20000"/>
                    <a:lumOff val="80000"/>
                  </a:srgbClr>
                </a:solidFill>
              </a:ln>
            </c:spPr>
          </c:marker>
          <c:val>
            <c:numRef>
              <c:f>'Summary results'!$D$6:$D$32</c:f>
              <c:numCache>
                <c:formatCode>_-* #,##0.000_-;\-* #,##0.000_-;_-* "-"??????_-;_-@_-</c:formatCode>
                <c:ptCount val="27"/>
                <c:pt idx="0">
                  <c:v>19.1758706</c:v>
                </c:pt>
                <c:pt idx="1">
                  <c:v>14.344799000000002</c:v>
                </c:pt>
                <c:pt idx="2">
                  <c:v>17.463668999999999</c:v>
                </c:pt>
                <c:pt idx="3">
                  <c:v>13.327182800000001</c:v>
                </c:pt>
                <c:pt idx="4">
                  <c:v>15.470508400000002</c:v>
                </c:pt>
                <c:pt idx="5">
                  <c:v>15.415821200000002</c:v>
                </c:pt>
                <c:pt idx="6">
                  <c:v>15.0713448</c:v>
                </c:pt>
                <c:pt idx="7">
                  <c:v>13.008284</c:v>
                </c:pt>
                <c:pt idx="8">
                  <c:v>11.339578200000002</c:v>
                </c:pt>
                <c:pt idx="9">
                  <c:v>9.954927200000002</c:v>
                </c:pt>
                <c:pt idx="10">
                  <c:v>10.490602200000003</c:v>
                </c:pt>
                <c:pt idx="11">
                  <c:v>6.7278511999999999</c:v>
                </c:pt>
                <c:pt idx="12">
                  <c:v>7.8285267999999997</c:v>
                </c:pt>
                <c:pt idx="13">
                  <c:v>3.7609224000000001</c:v>
                </c:pt>
                <c:pt idx="14">
                  <c:v>5.3634163999999993</c:v>
                </c:pt>
                <c:pt idx="15">
                  <c:v>3.4006236000000003</c:v>
                </c:pt>
                <c:pt idx="16">
                  <c:v>2.2759502</c:v>
                </c:pt>
                <c:pt idx="17">
                  <c:v>1.5696098000000003</c:v>
                </c:pt>
                <c:pt idx="18">
                  <c:v>4.9596799999999996</c:v>
                </c:pt>
                <c:pt idx="19">
                  <c:v>3.8001281999999996</c:v>
                </c:pt>
                <c:pt idx="20">
                  <c:v>-1.0014568000000001</c:v>
                </c:pt>
                <c:pt idx="21">
                  <c:v>-1.2363936000000004</c:v>
                </c:pt>
                <c:pt idx="22">
                  <c:v>-5.1354986</c:v>
                </c:pt>
                <c:pt idx="23">
                  <c:v>-2.4401869999999999</c:v>
                </c:pt>
                <c:pt idx="24">
                  <c:v>-2.2045664</c:v>
                </c:pt>
                <c:pt idx="25">
                  <c:v>-5.0855602000000006</c:v>
                </c:pt>
                <c:pt idx="26">
                  <c:v>-5.1719372000000003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F774-4388-9AC6-A6ECB9BE1B00}"/>
            </c:ext>
          </c:extLst>
        </c:ser>
        <c:ser>
          <c:idx val="2"/>
          <c:order val="2"/>
          <c:tx>
            <c:strRef>
              <c:f>'Summary results'!$E$4</c:f>
              <c:strCache>
                <c:ptCount val="1"/>
                <c:pt idx="0">
                  <c:v>2024/25</c:v>
                </c:pt>
              </c:strCache>
            </c:strRef>
          </c:tx>
          <c:spPr>
            <a:ln>
              <a:solidFill>
                <a:srgbClr val="002C77">
                  <a:lumMod val="40000"/>
                  <a:lumOff val="60000"/>
                </a:srgbClr>
              </a:solidFill>
            </a:ln>
          </c:spPr>
          <c:marker>
            <c:spPr>
              <a:solidFill>
                <a:srgbClr val="002C77">
                  <a:lumMod val="40000"/>
                  <a:lumOff val="60000"/>
                </a:srgbClr>
              </a:solidFill>
              <a:ln>
                <a:solidFill>
                  <a:srgbClr val="002C77">
                    <a:lumMod val="40000"/>
                    <a:lumOff val="60000"/>
                  </a:srgbClr>
                </a:solidFill>
              </a:ln>
            </c:spPr>
          </c:marker>
          <c:val>
            <c:numRef>
              <c:f>'Summary results'!$E$6:$E$32</c:f>
              <c:numCache>
                <c:formatCode>_-* #,##0.000_-;\-* #,##0.000_-;_-* "-"??????_-;_-@_-</c:formatCode>
                <c:ptCount val="27"/>
                <c:pt idx="0">
                  <c:v>17.758907000000001</c:v>
                </c:pt>
                <c:pt idx="1">
                  <c:v>13.941287600000003</c:v>
                </c:pt>
                <c:pt idx="2">
                  <c:v>17.2772264</c:v>
                </c:pt>
                <c:pt idx="3">
                  <c:v>13.0730638</c:v>
                </c:pt>
                <c:pt idx="4">
                  <c:v>16.709720999999998</c:v>
                </c:pt>
                <c:pt idx="5">
                  <c:v>15.825518200000001</c:v>
                </c:pt>
                <c:pt idx="6">
                  <c:v>16.008455600000001</c:v>
                </c:pt>
                <c:pt idx="7">
                  <c:v>12.8834704</c:v>
                </c:pt>
                <c:pt idx="8">
                  <c:v>10.6677614</c:v>
                </c:pt>
                <c:pt idx="9">
                  <c:v>10.1261054</c:v>
                </c:pt>
                <c:pt idx="10">
                  <c:v>8.9065980000000007</c:v>
                </c:pt>
                <c:pt idx="11">
                  <c:v>6.4596608</c:v>
                </c:pt>
                <c:pt idx="12">
                  <c:v>5.988336799999999</c:v>
                </c:pt>
                <c:pt idx="13">
                  <c:v>3.5452382000000005</c:v>
                </c:pt>
                <c:pt idx="14">
                  <c:v>3.8008244000000002</c:v>
                </c:pt>
                <c:pt idx="15">
                  <c:v>2.0608046000000004</c:v>
                </c:pt>
                <c:pt idx="16">
                  <c:v>2.0979928000000005</c:v>
                </c:pt>
                <c:pt idx="17">
                  <c:v>0.19532900000000053</c:v>
                </c:pt>
                <c:pt idx="18">
                  <c:v>4.5998643999999995</c:v>
                </c:pt>
                <c:pt idx="19">
                  <c:v>2.5006162000000001</c:v>
                </c:pt>
                <c:pt idx="20">
                  <c:v>-2.8981078</c:v>
                </c:pt>
                <c:pt idx="21">
                  <c:v>-3.1198143999999997</c:v>
                </c:pt>
                <c:pt idx="22">
                  <c:v>-6.3277365999999997</c:v>
                </c:pt>
                <c:pt idx="23">
                  <c:v>-3.6412467999999998</c:v>
                </c:pt>
                <c:pt idx="24">
                  <c:v>-4.1550094</c:v>
                </c:pt>
                <c:pt idx="25">
                  <c:v>-7.7293968</c:v>
                </c:pt>
                <c:pt idx="26">
                  <c:v>-8.5375575999999995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74-4388-9AC6-A6ECB9BE1B00}"/>
            </c:ext>
          </c:extLst>
        </c:ser>
        <c:ser>
          <c:idx val="3"/>
          <c:order val="3"/>
          <c:tx>
            <c:strRef>
              <c:f>'Summary results'!$F$4</c:f>
              <c:strCache>
                <c:ptCount val="1"/>
                <c:pt idx="0">
                  <c:v>2025/26</c:v>
                </c:pt>
              </c:strCache>
            </c:strRef>
          </c:tx>
          <c:spPr>
            <a:ln>
              <a:solidFill>
                <a:srgbClr val="002C77">
                  <a:lumMod val="60000"/>
                  <a:lumOff val="40000"/>
                </a:srgbClr>
              </a:solidFill>
            </a:ln>
          </c:spPr>
          <c:marker>
            <c:spPr>
              <a:solidFill>
                <a:srgbClr val="002C77">
                  <a:lumMod val="60000"/>
                  <a:lumOff val="40000"/>
                </a:srgbClr>
              </a:solidFill>
              <a:ln>
                <a:solidFill>
                  <a:srgbClr val="002C77">
                    <a:lumMod val="60000"/>
                    <a:lumOff val="40000"/>
                  </a:srgbClr>
                </a:solidFill>
              </a:ln>
            </c:spPr>
          </c:marker>
          <c:val>
            <c:numRef>
              <c:f>'Summary results'!$F$6:$F$32</c:f>
              <c:numCache>
                <c:formatCode>_-* #,##0.000_-;\-* #,##0.000_-;_-* "-"??????_-;_-@_-</c:formatCode>
                <c:ptCount val="27"/>
                <c:pt idx="0">
                  <c:v>17.4137202</c:v>
                </c:pt>
                <c:pt idx="1">
                  <c:v>13.728380999999999</c:v>
                </c:pt>
                <c:pt idx="2">
                  <c:v>16.143145200000003</c:v>
                </c:pt>
                <c:pt idx="3">
                  <c:v>19.4967784</c:v>
                </c:pt>
                <c:pt idx="4">
                  <c:v>16.142580600000002</c:v>
                </c:pt>
                <c:pt idx="5">
                  <c:v>15.254760999999998</c:v>
                </c:pt>
                <c:pt idx="6">
                  <c:v>16.012081000000002</c:v>
                </c:pt>
                <c:pt idx="7">
                  <c:v>12.270022400000002</c:v>
                </c:pt>
                <c:pt idx="8">
                  <c:v>9.8920230000000018</c:v>
                </c:pt>
                <c:pt idx="9">
                  <c:v>10.1572572</c:v>
                </c:pt>
                <c:pt idx="10">
                  <c:v>7.8258934</c:v>
                </c:pt>
                <c:pt idx="11">
                  <c:v>6.1984296000000008</c:v>
                </c:pt>
                <c:pt idx="12">
                  <c:v>5.0788729999999997</c:v>
                </c:pt>
                <c:pt idx="13">
                  <c:v>2.8821120000000007</c:v>
                </c:pt>
                <c:pt idx="14">
                  <c:v>2.8124450000000007</c:v>
                </c:pt>
                <c:pt idx="15">
                  <c:v>1.5271950000000003</c:v>
                </c:pt>
                <c:pt idx="16">
                  <c:v>0.85860360000000036</c:v>
                </c:pt>
                <c:pt idx="17">
                  <c:v>0.14349360000000022</c:v>
                </c:pt>
                <c:pt idx="18">
                  <c:v>2.5188517999999998</c:v>
                </c:pt>
                <c:pt idx="19">
                  <c:v>3.4224579999999993</c:v>
                </c:pt>
                <c:pt idx="20">
                  <c:v>-1.8405076</c:v>
                </c:pt>
                <c:pt idx="21">
                  <c:v>-4.1971904000000002</c:v>
                </c:pt>
                <c:pt idx="22">
                  <c:v>-6.195667199999999</c:v>
                </c:pt>
                <c:pt idx="23">
                  <c:v>-3.5016679999999996</c:v>
                </c:pt>
                <c:pt idx="24">
                  <c:v>-4.1602839999999999</c:v>
                </c:pt>
                <c:pt idx="25">
                  <c:v>-7.7116410000000002</c:v>
                </c:pt>
                <c:pt idx="26">
                  <c:v>-7.1111462000000003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74-4388-9AC6-A6ECB9BE1B00}"/>
            </c:ext>
          </c:extLst>
        </c:ser>
        <c:ser>
          <c:idx val="4"/>
          <c:order val="4"/>
          <c:tx>
            <c:strRef>
              <c:f>'Summary results'!$G$4</c:f>
              <c:strCache>
                <c:ptCount val="1"/>
                <c:pt idx="0">
                  <c:v>2026/27</c:v>
                </c:pt>
              </c:strCache>
            </c:strRef>
          </c:tx>
          <c:spPr>
            <a:ln>
              <a:solidFill>
                <a:srgbClr val="002C77"/>
              </a:solidFill>
            </a:ln>
          </c:spPr>
          <c:marker>
            <c:spPr>
              <a:solidFill>
                <a:srgbClr val="002C77"/>
              </a:solidFill>
              <a:ln>
                <a:solidFill>
                  <a:srgbClr val="002C77"/>
                </a:solidFill>
              </a:ln>
            </c:spPr>
          </c:marker>
          <c:val>
            <c:numRef>
              <c:f>'Summary results'!$G$6:$G$32</c:f>
              <c:numCache>
                <c:formatCode>_-* #,##0.000_-;\-* #,##0.000_-;_-* "-"??????_-;_-@_-</c:formatCode>
                <c:ptCount val="27"/>
                <c:pt idx="0">
                  <c:v>16.403394599999999</c:v>
                </c:pt>
                <c:pt idx="1">
                  <c:v>12.932161000000001</c:v>
                </c:pt>
                <c:pt idx="2">
                  <c:v>14.726328200000001</c:v>
                </c:pt>
                <c:pt idx="3">
                  <c:v>17.332013199999999</c:v>
                </c:pt>
                <c:pt idx="4">
                  <c:v>15.334949399999999</c:v>
                </c:pt>
                <c:pt idx="5">
                  <c:v>13.8193828</c:v>
                </c:pt>
                <c:pt idx="6">
                  <c:v>15.145259000000003</c:v>
                </c:pt>
                <c:pt idx="7">
                  <c:v>10.900166800000001</c:v>
                </c:pt>
                <c:pt idx="8">
                  <c:v>8.9049068000000009</c:v>
                </c:pt>
                <c:pt idx="9">
                  <c:v>9.9691977999999999</c:v>
                </c:pt>
                <c:pt idx="10">
                  <c:v>6.868132000000001</c:v>
                </c:pt>
                <c:pt idx="11">
                  <c:v>5.1303964000000004</c:v>
                </c:pt>
                <c:pt idx="12">
                  <c:v>3.2575910000000006</c:v>
                </c:pt>
                <c:pt idx="13">
                  <c:v>1.3432824000000005</c:v>
                </c:pt>
                <c:pt idx="14">
                  <c:v>1.5945283999999997</c:v>
                </c:pt>
                <c:pt idx="15">
                  <c:v>0.15328760000000052</c:v>
                </c:pt>
                <c:pt idx="16">
                  <c:v>-0.16499659999999938</c:v>
                </c:pt>
                <c:pt idx="17">
                  <c:v>-1.5674934</c:v>
                </c:pt>
                <c:pt idx="18">
                  <c:v>1.2419226000000005</c:v>
                </c:pt>
                <c:pt idx="19">
                  <c:v>2.4669009999999991</c:v>
                </c:pt>
                <c:pt idx="20">
                  <c:v>-2.5131556000000006</c:v>
                </c:pt>
                <c:pt idx="21">
                  <c:v>-5.2060703999999998</c:v>
                </c:pt>
                <c:pt idx="22">
                  <c:v>-7.1378287999999994</c:v>
                </c:pt>
                <c:pt idx="23">
                  <c:v>-4.4496547999999994</c:v>
                </c:pt>
                <c:pt idx="24">
                  <c:v>-5.1170062000000005</c:v>
                </c:pt>
                <c:pt idx="25">
                  <c:v>-8.4646602000000009</c:v>
                </c:pt>
                <c:pt idx="26">
                  <c:v>-7.7723447999999999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774-4388-9AC6-A6ECB9BE1B00}"/>
            </c:ext>
          </c:extLst>
        </c:ser>
        <c:ser>
          <c:idx val="5"/>
          <c:order val="5"/>
          <c:tx>
            <c:strRef>
              <c:f>'Summary results'!$H$4</c:f>
              <c:strCache>
                <c:ptCount val="1"/>
                <c:pt idx="0">
                  <c:v>2027/28</c:v>
                </c:pt>
              </c:strCache>
            </c:strRef>
          </c:tx>
          <c:spPr>
            <a:ln>
              <a:solidFill>
                <a:srgbClr val="00163C"/>
              </a:solidFill>
            </a:ln>
          </c:spPr>
          <c:marker>
            <c:spPr>
              <a:solidFill>
                <a:srgbClr val="002C77">
                  <a:lumMod val="50000"/>
                </a:srgbClr>
              </a:solidFill>
              <a:ln>
                <a:solidFill>
                  <a:srgbClr val="002C77">
                    <a:lumMod val="50000"/>
                  </a:srgbClr>
                </a:solidFill>
              </a:ln>
            </c:spPr>
          </c:marker>
          <c:val>
            <c:numRef>
              <c:f>'Summary results'!$H$6:$H$32</c:f>
              <c:numCache>
                <c:formatCode>_-* #,##0.000_-;\-* #,##0.000_-;_-* "-"??????_-;_-@_-</c:formatCode>
                <c:ptCount val="27"/>
                <c:pt idx="0">
                  <c:v>18.517701000000002</c:v>
                </c:pt>
                <c:pt idx="1">
                  <c:v>14.663714800000001</c:v>
                </c:pt>
                <c:pt idx="2">
                  <c:v>16.355443800000003</c:v>
                </c:pt>
                <c:pt idx="3">
                  <c:v>18.852066399999998</c:v>
                </c:pt>
                <c:pt idx="4">
                  <c:v>16.823597200000002</c:v>
                </c:pt>
                <c:pt idx="5">
                  <c:v>15.083834800000002</c:v>
                </c:pt>
                <c:pt idx="6">
                  <c:v>16.327939600000001</c:v>
                </c:pt>
                <c:pt idx="7">
                  <c:v>11.967981999999999</c:v>
                </c:pt>
                <c:pt idx="8">
                  <c:v>10.580269800000003</c:v>
                </c:pt>
                <c:pt idx="9">
                  <c:v>11.191255000000002</c:v>
                </c:pt>
                <c:pt idx="10">
                  <c:v>8.8304368000000011</c:v>
                </c:pt>
                <c:pt idx="11">
                  <c:v>5.5542249999999997</c:v>
                </c:pt>
                <c:pt idx="12">
                  <c:v>0.1568240000000003</c:v>
                </c:pt>
                <c:pt idx="13">
                  <c:v>0.27677059999999987</c:v>
                </c:pt>
                <c:pt idx="14">
                  <c:v>-1.1459636</c:v>
                </c:pt>
                <c:pt idx="15">
                  <c:v>-2.1536868</c:v>
                </c:pt>
                <c:pt idx="16">
                  <c:v>-3.9621128000000003</c:v>
                </c:pt>
                <c:pt idx="17">
                  <c:v>-4.3467782000000001</c:v>
                </c:pt>
                <c:pt idx="18">
                  <c:v>-9.4830000000003523E-3</c:v>
                </c:pt>
                <c:pt idx="19">
                  <c:v>1.8353498000000004</c:v>
                </c:pt>
                <c:pt idx="20">
                  <c:v>-3.2612836000000009</c:v>
                </c:pt>
                <c:pt idx="21">
                  <c:v>-4.5515496000000004</c:v>
                </c:pt>
                <c:pt idx="22">
                  <c:v>-7.7136810000000002</c:v>
                </c:pt>
                <c:pt idx="23">
                  <c:v>-6.1330574000000002</c:v>
                </c:pt>
                <c:pt idx="24">
                  <c:v>-8.2772000000000006</c:v>
                </c:pt>
                <c:pt idx="25">
                  <c:v>-7.0818822000000008</c:v>
                </c:pt>
                <c:pt idx="26">
                  <c:v>-4.5009058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774-4388-9AC6-A6ECB9BE1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182400"/>
        <c:axId val="94196864"/>
        <c:extLst/>
      </c:lineChart>
      <c:catAx>
        <c:axId val="9418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Zone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crossAx val="94196864"/>
        <c:crosses val="autoZero"/>
        <c:auto val="1"/>
        <c:lblAlgn val="ctr"/>
        <c:lblOffset val="100"/>
        <c:noMultiLvlLbl val="0"/>
      </c:catAx>
      <c:valAx>
        <c:axId val="94196864"/>
        <c:scaling>
          <c:orientation val="minMax"/>
          <c:max val="25"/>
          <c:min val="-1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Generation Tariff £/kW</a:t>
                </a:r>
              </a:p>
            </c:rich>
          </c:tx>
          <c:layout>
            <c:manualLayout>
              <c:xMode val="edge"/>
              <c:yMode val="edge"/>
              <c:x val="1.094180431805925E-2"/>
              <c:y val="0.22483391212330939"/>
            </c:manualLayout>
          </c:layout>
          <c:overlay val="0"/>
        </c:title>
        <c:numFmt formatCode="#,##0_ ;\-#,##0\ " sourceLinked="0"/>
        <c:majorTickMark val="out"/>
        <c:minorTickMark val="none"/>
        <c:tickLblPos val="nextTo"/>
        <c:crossAx val="94182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78879820885661"/>
          <c:y val="0.92309739291331228"/>
          <c:w val="0.85358188471069962"/>
          <c:h val="4.4315840986247967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Generation tariffs for Baseline vs CMP393 - BESS w/ 1.24% ALF</a:t>
            </a:r>
            <a:endParaRPr lang="en-GB" sz="1600">
              <a:effectLst/>
            </a:endParaRPr>
          </a:p>
        </c:rich>
      </c:tx>
      <c:layout>
        <c:manualLayout>
          <c:xMode val="edge"/>
          <c:yMode val="edge"/>
          <c:x val="0.20310240068055857"/>
          <c:y val="2.47249970754951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50346891351957"/>
          <c:y val="0.10613843611011417"/>
          <c:w val="0.8640199520514481"/>
          <c:h val="0.696767447356924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'T4 2025-26'!$N$5</c:f>
              <c:strCache>
                <c:ptCount val="1"/>
                <c:pt idx="0">
                  <c:v>Baseline - site specific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'T4 2025-26'!$N$6:$N$32</c:f>
              <c:numCache>
                <c:formatCode>_-* #,##0.000_-;\-* #,##0.000_-;_-* "-"??????_-;_-@_-</c:formatCode>
                <c:ptCount val="27"/>
                <c:pt idx="0">
                  <c:v>1.410868696851844</c:v>
                </c:pt>
                <c:pt idx="1">
                  <c:v>1.2796267494165812</c:v>
                </c:pt>
                <c:pt idx="2">
                  <c:v>1.1442308052519397</c:v>
                </c:pt>
                <c:pt idx="3">
                  <c:v>1.1706092702338111</c:v>
                </c:pt>
                <c:pt idx="4">
                  <c:v>3.7483924335539638</c:v>
                </c:pt>
                <c:pt idx="5">
                  <c:v>3.1569520684967345</c:v>
                </c:pt>
                <c:pt idx="6">
                  <c:v>2.001672212958185</c:v>
                </c:pt>
                <c:pt idx="7">
                  <c:v>1.560761312466076</c:v>
                </c:pt>
                <c:pt idx="8">
                  <c:v>-0.2417193156379418</c:v>
                </c:pt>
                <c:pt idx="9">
                  <c:v>-0.40259872735742652</c:v>
                </c:pt>
                <c:pt idx="10">
                  <c:v>-0.25738070256158974</c:v>
                </c:pt>
                <c:pt idx="11">
                  <c:v>-0.80641199123392227</c:v>
                </c:pt>
                <c:pt idx="12">
                  <c:v>0.22273919410346599</c:v>
                </c:pt>
                <c:pt idx="13">
                  <c:v>-1.0942281980044866</c:v>
                </c:pt>
                <c:pt idx="14">
                  <c:v>1.142903296277304</c:v>
                </c:pt>
                <c:pt idx="15">
                  <c:v>-0.20045321103242975</c:v>
                </c:pt>
                <c:pt idx="16">
                  <c:v>-0.59487655071689893</c:v>
                </c:pt>
                <c:pt idx="17">
                  <c:v>-1.6829093160278714</c:v>
                </c:pt>
                <c:pt idx="18">
                  <c:v>0.30400120413059328</c:v>
                </c:pt>
                <c:pt idx="19">
                  <c:v>6.0873241338997097</c:v>
                </c:pt>
                <c:pt idx="20">
                  <c:v>1.0677690225519627</c:v>
                </c:pt>
                <c:pt idx="21">
                  <c:v>-1.0462715303906611</c:v>
                </c:pt>
                <c:pt idx="22">
                  <c:v>-5.5097894764549924</c:v>
                </c:pt>
                <c:pt idx="23">
                  <c:v>-4.809120617814747</c:v>
                </c:pt>
                <c:pt idx="24">
                  <c:v>-2.8600331626256166</c:v>
                </c:pt>
                <c:pt idx="25">
                  <c:v>-5.6103277518835455</c:v>
                </c:pt>
                <c:pt idx="26">
                  <c:v>-2.9390931610219111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DA-495E-81BD-B51A6DF9E0E2}"/>
            </c:ext>
          </c:extLst>
        </c:ser>
        <c:ser>
          <c:idx val="1"/>
          <c:order val="1"/>
          <c:tx>
            <c:strRef>
              <c:f>'T4 2025-26'!$O$5</c:f>
              <c:strCache>
                <c:ptCount val="1"/>
                <c:pt idx="0">
                  <c:v>CMP393 - site specific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'T4 2025-26'!$O$6:$O$32</c:f>
              <c:numCache>
                <c:formatCode>_-* #,##0.000_-;\-* #,##0.000_-;_-* "-"??????_-;_-@_-</c:formatCode>
                <c:ptCount val="27"/>
                <c:pt idx="0">
                  <c:v>0.7052606213999999</c:v>
                </c:pt>
                <c:pt idx="1">
                  <c:v>0.73072822800000026</c:v>
                </c:pt>
                <c:pt idx="2">
                  <c:v>0.48288897390000018</c:v>
                </c:pt>
                <c:pt idx="3">
                  <c:v>0.3625599718000001</c:v>
                </c:pt>
                <c:pt idx="4">
                  <c:v>3.201899875200001</c:v>
                </c:pt>
                <c:pt idx="5">
                  <c:v>2.6235276550000006</c:v>
                </c:pt>
                <c:pt idx="6">
                  <c:v>1.3839162100000002</c:v>
                </c:pt>
                <c:pt idx="7">
                  <c:v>1.0885616483000002</c:v>
                </c:pt>
                <c:pt idx="8">
                  <c:v>-0.68854283399999971</c:v>
                </c:pt>
                <c:pt idx="9">
                  <c:v>-0.86821072259999976</c:v>
                </c:pt>
                <c:pt idx="10">
                  <c:v>-0.61379365069999992</c:v>
                </c:pt>
                <c:pt idx="11">
                  <c:v>-1.1152739957999998</c:v>
                </c:pt>
                <c:pt idx="12">
                  <c:v>8.6194025000003727E-3</c:v>
                </c:pt>
                <c:pt idx="13">
                  <c:v>-1.2695555609999998</c:v>
                </c:pt>
                <c:pt idx="14">
                  <c:v>1.0692887840000003</c:v>
                </c:pt>
                <c:pt idx="15">
                  <c:v>-0.27662979299999968</c:v>
                </c:pt>
                <c:pt idx="16">
                  <c:v>-0.65896433729999959</c:v>
                </c:pt>
                <c:pt idx="17">
                  <c:v>-1.7634402542999998</c:v>
                </c:pt>
                <c:pt idx="18">
                  <c:v>0.20634257960000024</c:v>
                </c:pt>
                <c:pt idx="19">
                  <c:v>6.2048251345000001</c:v>
                </c:pt>
                <c:pt idx="20">
                  <c:v>1.1960026358000002</c:v>
                </c:pt>
                <c:pt idx="21">
                  <c:v>-0.90733917829999977</c:v>
                </c:pt>
                <c:pt idx="22">
                  <c:v>-5.4795473123999994</c:v>
                </c:pt>
                <c:pt idx="23">
                  <c:v>-4.8667696639999996</c:v>
                </c:pt>
                <c:pt idx="24">
                  <c:v>-2.8027016619999996</c:v>
                </c:pt>
                <c:pt idx="25">
                  <c:v>-5.5176752894999996</c:v>
                </c:pt>
                <c:pt idx="26">
                  <c:v>-2.7551363008999998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DA-495E-81BD-B51A6DF9E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182400"/>
        <c:axId val="94196864"/>
      </c:barChart>
      <c:catAx>
        <c:axId val="94182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Generation</a:t>
                </a:r>
                <a:r>
                  <a:rPr lang="en-GB" sz="1200" baseline="0"/>
                  <a:t> Zone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96864"/>
        <c:crosses val="autoZero"/>
        <c:auto val="1"/>
        <c:lblAlgn val="ctr"/>
        <c:lblOffset val="100"/>
        <c:noMultiLvlLbl val="0"/>
      </c:catAx>
      <c:valAx>
        <c:axId val="94196864"/>
        <c:scaling>
          <c:orientation val="minMax"/>
          <c:max val="8"/>
          <c:min val="-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Change  in Generation Tariff £/kW</a:t>
                </a:r>
              </a:p>
            </c:rich>
          </c:tx>
          <c:layout>
            <c:manualLayout>
              <c:xMode val="edge"/>
              <c:yMode val="edge"/>
              <c:x val="2.4335246778970577E-2"/>
              <c:y val="0.29550720282102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_ ;\-#,##0.0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8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9718202973198778E-2"/>
          <c:y val="0.89575970676965166"/>
          <c:w val="0.86407686913614445"/>
          <c:h val="9.97561071140495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Generation tariffs by technology category</a:t>
            </a:r>
            <a:endParaRPr lang="en-GB" sz="1600">
              <a:effectLst/>
            </a:endParaRPr>
          </a:p>
        </c:rich>
      </c:tx>
      <c:layout>
        <c:manualLayout>
          <c:xMode val="edge"/>
          <c:yMode val="edge"/>
          <c:x val="0.29984442725278454"/>
          <c:y val="2.72514111233042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50346891351957"/>
          <c:y val="0.11122843719077227"/>
          <c:w val="0.8640199520514481"/>
          <c:h val="0.691677600127404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'T5 2026-27'!$I$3</c:f>
              <c:strCache>
                <c:ptCount val="1"/>
                <c:pt idx="0">
                  <c:v>40%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'T5 2026-27'!$A$6:$A$32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'T5 2026-27'!$I$6:$I$32</c:f>
              <c:numCache>
                <c:formatCode>_-* #,##0.000_-;\-* #,##0.000_-;_-* "-"??????_-;_-@_-</c:formatCode>
                <c:ptCount val="27"/>
                <c:pt idx="0">
                  <c:v>16.403394599999999</c:v>
                </c:pt>
                <c:pt idx="1">
                  <c:v>12.932161000000001</c:v>
                </c:pt>
                <c:pt idx="2">
                  <c:v>14.726328200000001</c:v>
                </c:pt>
                <c:pt idx="3">
                  <c:v>17.332013199999999</c:v>
                </c:pt>
                <c:pt idx="4">
                  <c:v>15.334949399999999</c:v>
                </c:pt>
                <c:pt idx="5">
                  <c:v>13.8193828</c:v>
                </c:pt>
                <c:pt idx="6">
                  <c:v>15.145259000000003</c:v>
                </c:pt>
                <c:pt idx="7">
                  <c:v>10.900166800000001</c:v>
                </c:pt>
                <c:pt idx="8">
                  <c:v>8.9049068000000009</c:v>
                </c:pt>
                <c:pt idx="9">
                  <c:v>9.9691977999999999</c:v>
                </c:pt>
                <c:pt idx="10">
                  <c:v>6.868132000000001</c:v>
                </c:pt>
                <c:pt idx="11">
                  <c:v>5.1303964000000004</c:v>
                </c:pt>
                <c:pt idx="12">
                  <c:v>3.2575910000000006</c:v>
                </c:pt>
                <c:pt idx="13">
                  <c:v>1.3432824000000005</c:v>
                </c:pt>
                <c:pt idx="14">
                  <c:v>1.5945283999999997</c:v>
                </c:pt>
                <c:pt idx="15">
                  <c:v>0.15328760000000052</c:v>
                </c:pt>
                <c:pt idx="16">
                  <c:v>-0.16499659999999938</c:v>
                </c:pt>
                <c:pt idx="17">
                  <c:v>-1.5674934</c:v>
                </c:pt>
                <c:pt idx="18">
                  <c:v>1.2419226000000005</c:v>
                </c:pt>
                <c:pt idx="19">
                  <c:v>2.4669009999999991</c:v>
                </c:pt>
                <c:pt idx="20">
                  <c:v>-2.5131556000000006</c:v>
                </c:pt>
                <c:pt idx="21">
                  <c:v>-5.2060703999999998</c:v>
                </c:pt>
                <c:pt idx="22">
                  <c:v>-7.1378287999999994</c:v>
                </c:pt>
                <c:pt idx="23">
                  <c:v>-4.4496547999999994</c:v>
                </c:pt>
                <c:pt idx="24">
                  <c:v>-5.1170062000000005</c:v>
                </c:pt>
                <c:pt idx="25">
                  <c:v>-8.4646602000000009</c:v>
                </c:pt>
                <c:pt idx="26">
                  <c:v>-7.7723447999999999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33-4861-97B4-8AFD068ABB0C}"/>
            </c:ext>
          </c:extLst>
        </c:ser>
        <c:ser>
          <c:idx val="2"/>
          <c:order val="1"/>
          <c:tx>
            <c:strRef>
              <c:f>'T5 2026-27'!$J$3</c:f>
              <c:strCache>
                <c:ptCount val="1"/>
                <c:pt idx="0">
                  <c:v>75%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'T5 2026-27'!$A$6:$A$32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'T5 2026-27'!$J$6:$J$32</c:f>
              <c:numCache>
                <c:formatCode>_-* #,##0.000_-;\-* #,##0.000_-;_-* "-"??????_-;_-@_-</c:formatCode>
                <c:ptCount val="27"/>
                <c:pt idx="0">
                  <c:v>39.447666999999996</c:v>
                </c:pt>
                <c:pt idx="1">
                  <c:v>31.847994749999998</c:v>
                </c:pt>
                <c:pt idx="2">
                  <c:v>35.485022000000001</c:v>
                </c:pt>
                <c:pt idx="3">
                  <c:v>42.089118999999997</c:v>
                </c:pt>
                <c:pt idx="4">
                  <c:v>32.732132749999998</c:v>
                </c:pt>
                <c:pt idx="5">
                  <c:v>30.781626250000002</c:v>
                </c:pt>
                <c:pt idx="6">
                  <c:v>37.668602749999998</c:v>
                </c:pt>
                <c:pt idx="7">
                  <c:v>25.612471749999997</c:v>
                </c:pt>
                <c:pt idx="8">
                  <c:v>22.721554500000003</c:v>
                </c:pt>
                <c:pt idx="9">
                  <c:v>24.131580750000001</c:v>
                </c:pt>
                <c:pt idx="10">
                  <c:v>17.239611750000002</c:v>
                </c:pt>
                <c:pt idx="11">
                  <c:v>14.244105249999997</c:v>
                </c:pt>
                <c:pt idx="12">
                  <c:v>8.5407077499999993</c:v>
                </c:pt>
                <c:pt idx="13">
                  <c:v>6.0148857500000013</c:v>
                </c:pt>
                <c:pt idx="14">
                  <c:v>3.4760739999999997</c:v>
                </c:pt>
                <c:pt idx="15">
                  <c:v>2.0535990000000002</c:v>
                </c:pt>
                <c:pt idx="16">
                  <c:v>1.3487480000000005</c:v>
                </c:pt>
                <c:pt idx="17">
                  <c:v>-2.9899999999999594E-2</c:v>
                </c:pt>
                <c:pt idx="18">
                  <c:v>3.5606047500000004</c:v>
                </c:pt>
                <c:pt idx="19">
                  <c:v>0.10016424999999884</c:v>
                </c:pt>
                <c:pt idx="20">
                  <c:v>-4.8254320000000002</c:v>
                </c:pt>
                <c:pt idx="21">
                  <c:v>-10.742441249999999</c:v>
                </c:pt>
                <c:pt idx="22">
                  <c:v>-9.0866532499999995</c:v>
                </c:pt>
                <c:pt idx="23">
                  <c:v>-3.4643232499999996</c:v>
                </c:pt>
                <c:pt idx="24">
                  <c:v>-6.3183524999999996</c:v>
                </c:pt>
                <c:pt idx="25">
                  <c:v>-10.465821250000001</c:v>
                </c:pt>
                <c:pt idx="26">
                  <c:v>-11.8586095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33-4861-97B4-8AFD068ABB0C}"/>
            </c:ext>
          </c:extLst>
        </c:ser>
        <c:ser>
          <c:idx val="1"/>
          <c:order val="2"/>
          <c:tx>
            <c:strRef>
              <c:f>'T5 2026-27'!$K$3</c:f>
              <c:strCache>
                <c:ptCount val="1"/>
                <c:pt idx="0">
                  <c:v>45%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'T5 2026-27'!$A$6:$A$32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'T5 2026-27'!$K$6:$K$32</c:f>
              <c:numCache>
                <c:formatCode>_-* #,##0.000_-;\-* #,##0.000_-;_-* "-"??????_-;_-@_-</c:formatCode>
                <c:ptCount val="27"/>
                <c:pt idx="0">
                  <c:v>32.144456399999996</c:v>
                </c:pt>
                <c:pt idx="1">
                  <c:v>26.836463850000001</c:v>
                </c:pt>
                <c:pt idx="2">
                  <c:v>28.576102200000001</c:v>
                </c:pt>
                <c:pt idx="3">
                  <c:v>35.240122200000002</c:v>
                </c:pt>
                <c:pt idx="4">
                  <c:v>23.28264545</c:v>
                </c:pt>
                <c:pt idx="5">
                  <c:v>22.589066950000003</c:v>
                </c:pt>
                <c:pt idx="6">
                  <c:v>32.018509049999999</c:v>
                </c:pt>
                <c:pt idx="7">
                  <c:v>19.000111050000001</c:v>
                </c:pt>
                <c:pt idx="8">
                  <c:v>17.5839851</c:v>
                </c:pt>
                <c:pt idx="9">
                  <c:v>18.128885850000003</c:v>
                </c:pt>
                <c:pt idx="10">
                  <c:v>11.810713850000001</c:v>
                </c:pt>
                <c:pt idx="11">
                  <c:v>10.03995355</c:v>
                </c:pt>
                <c:pt idx="12">
                  <c:v>3.8911600499999999</c:v>
                </c:pt>
                <c:pt idx="13">
                  <c:v>2.8719710500000009</c:v>
                </c:pt>
                <c:pt idx="14">
                  <c:v>-1.4654376</c:v>
                </c:pt>
                <c:pt idx="15">
                  <c:v>-1.4376705999999997</c:v>
                </c:pt>
                <c:pt idx="16">
                  <c:v>-1.9606173999999996</c:v>
                </c:pt>
                <c:pt idx="17">
                  <c:v>-1.9290661999999996</c:v>
                </c:pt>
                <c:pt idx="18">
                  <c:v>-0.89976534999999958</c:v>
                </c:pt>
                <c:pt idx="19">
                  <c:v>-6.97099125</c:v>
                </c:pt>
                <c:pt idx="20">
                  <c:v>-6.9009707999999996</c:v>
                </c:pt>
                <c:pt idx="21">
                  <c:v>-13.530693149999999</c:v>
                </c:pt>
                <c:pt idx="22">
                  <c:v>-7.5514491499999998</c:v>
                </c:pt>
                <c:pt idx="23">
                  <c:v>-2.6611891499999998</c:v>
                </c:pt>
                <c:pt idx="24">
                  <c:v>-5.4726321000000002</c:v>
                </c:pt>
                <c:pt idx="25">
                  <c:v>-6.5009653499999995</c:v>
                </c:pt>
                <c:pt idx="26">
                  <c:v>-9.1818129000000006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33-4861-97B4-8AFD068AB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182400"/>
        <c:axId val="94196864"/>
      </c:barChart>
      <c:catAx>
        <c:axId val="94182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Generation</a:t>
                </a:r>
                <a:r>
                  <a:rPr lang="en-GB" sz="1200" baseline="0"/>
                  <a:t> Zone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96864"/>
        <c:crosses val="autoZero"/>
        <c:auto val="1"/>
        <c:lblAlgn val="ctr"/>
        <c:lblOffset val="100"/>
        <c:noMultiLvlLbl val="0"/>
      </c:catAx>
      <c:valAx>
        <c:axId val="94196864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Change  in Generation Tariff £/kW</a:t>
                </a:r>
              </a:p>
            </c:rich>
          </c:tx>
          <c:layout>
            <c:manualLayout>
              <c:xMode val="edge"/>
              <c:yMode val="edge"/>
              <c:x val="2.4335246778970577E-2"/>
              <c:y val="0.29550720282102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_ ;\-#,##0.0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8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366978370216373"/>
          <c:y val="0.90930393602598347"/>
          <c:w val="0.24791018180690857"/>
          <c:h val="5.78708292218948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Generation tariffs for Baseline vs CMP393 - BESS w/ 1.24% ALF</a:t>
            </a:r>
            <a:endParaRPr lang="en-GB" sz="1600">
              <a:effectLst/>
            </a:endParaRPr>
          </a:p>
        </c:rich>
      </c:tx>
      <c:layout>
        <c:manualLayout>
          <c:xMode val="edge"/>
          <c:yMode val="edge"/>
          <c:x val="0.20155179087462552"/>
          <c:y val="2.47250961147129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50346891351957"/>
          <c:y val="0.10613843611011417"/>
          <c:w val="0.8640199520514481"/>
          <c:h val="0.696767447356924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'T5 2026-27'!$N$5</c:f>
              <c:strCache>
                <c:ptCount val="1"/>
                <c:pt idx="0">
                  <c:v>Baseline - site specific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'T5 2026-27'!$N$6:$N$32</c:f>
              <c:numCache>
                <c:formatCode>_-* #,##0.000_-;\-* #,##0.000_-;_-* "-"??????_-;_-@_-</c:formatCode>
                <c:ptCount val="27"/>
                <c:pt idx="0">
                  <c:v>-1.3114383346531886</c:v>
                </c:pt>
                <c:pt idx="1">
                  <c:v>-0.21061154424729178</c:v>
                </c:pt>
                <c:pt idx="2">
                  <c:v>-1.2201358429995097</c:v>
                </c:pt>
                <c:pt idx="3">
                  <c:v>-1.197486843547912</c:v>
                </c:pt>
                <c:pt idx="4">
                  <c:v>1.9344318006717414</c:v>
                </c:pt>
                <c:pt idx="5">
                  <c:v>0.73778197725632744</c:v>
                </c:pt>
                <c:pt idx="6">
                  <c:v>-1.333953456396491</c:v>
                </c:pt>
                <c:pt idx="7">
                  <c:v>-0.53299376827680911</c:v>
                </c:pt>
                <c:pt idx="8">
                  <c:v>-1.8568175913220619</c:v>
                </c:pt>
                <c:pt idx="9">
                  <c:v>-1.0538198217609995</c:v>
                </c:pt>
                <c:pt idx="10">
                  <c:v>-1.705903515816404</c:v>
                </c:pt>
                <c:pt idx="11">
                  <c:v>-2.2367986266714919</c:v>
                </c:pt>
                <c:pt idx="12">
                  <c:v>-1.3496937714230359</c:v>
                </c:pt>
                <c:pt idx="13">
                  <c:v>-2.8689552559637597</c:v>
                </c:pt>
                <c:pt idx="14">
                  <c:v>-0.43653686768971545</c:v>
                </c:pt>
                <c:pt idx="15">
                  <c:v>-1.894151446545596</c:v>
                </c:pt>
                <c:pt idx="16">
                  <c:v>-1.8157415792514922</c:v>
                </c:pt>
                <c:pt idx="17">
                  <c:v>-3.2435736846833256</c:v>
                </c:pt>
                <c:pt idx="18">
                  <c:v>-1.2688432625028607</c:v>
                </c:pt>
                <c:pt idx="19">
                  <c:v>5.0879556568720314</c:v>
                </c:pt>
                <c:pt idx="20">
                  <c:v>4.7586665144315532E-2</c:v>
                </c:pt>
                <c:pt idx="21">
                  <c:v>-2.0841602089782167</c:v>
                </c:pt>
                <c:pt idx="22">
                  <c:v>-6.3335290765432948</c:v>
                </c:pt>
                <c:pt idx="23">
                  <c:v>-5.5408652388840194</c:v>
                </c:pt>
                <c:pt idx="24">
                  <c:v>-3.7865691270424837</c:v>
                </c:pt>
                <c:pt idx="25">
                  <c:v>-6.2484642123163567</c:v>
                </c:pt>
                <c:pt idx="26">
                  <c:v>-3.2469901651227602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62-4A7B-8942-26B4B91EABEF}"/>
            </c:ext>
          </c:extLst>
        </c:ser>
        <c:ser>
          <c:idx val="1"/>
          <c:order val="1"/>
          <c:tx>
            <c:strRef>
              <c:f>'T5 2026-27'!$O$5</c:f>
              <c:strCache>
                <c:ptCount val="1"/>
                <c:pt idx="0">
                  <c:v>CMP393 - site specific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'T5 2026-27'!$O$6:$O$32</c:f>
              <c:numCache>
                <c:formatCode>_-* #,##0.000_-;\-* #,##0.000_-;_-* "-"??????_-;_-@_-</c:formatCode>
                <c:ptCount val="27"/>
                <c:pt idx="0">
                  <c:v>-2.0925322023000001</c:v>
                </c:pt>
                <c:pt idx="1">
                  <c:v>-0.79011116899999978</c:v>
                </c:pt>
                <c:pt idx="2">
                  <c:v>-1.9232576460999997</c:v>
                </c:pt>
                <c:pt idx="3">
                  <c:v>-2.0145015400999999</c:v>
                </c:pt>
                <c:pt idx="4">
                  <c:v>1.3435675143000001</c:v>
                </c:pt>
                <c:pt idx="5">
                  <c:v>0.16097957559999987</c:v>
                </c:pt>
                <c:pt idx="6">
                  <c:v>-2.0605655469999995</c:v>
                </c:pt>
                <c:pt idx="7">
                  <c:v>-1.0371120763999997</c:v>
                </c:pt>
                <c:pt idx="8">
                  <c:v>-2.3313305014000001</c:v>
                </c:pt>
                <c:pt idx="9">
                  <c:v>-1.5398538418999999</c:v>
                </c:pt>
                <c:pt idx="10">
                  <c:v>-2.0839554334999999</c:v>
                </c:pt>
                <c:pt idx="11">
                  <c:v>-2.5616377531999999</c:v>
                </c:pt>
                <c:pt idx="12">
                  <c:v>-1.5528411505000004</c:v>
                </c:pt>
                <c:pt idx="13">
                  <c:v>-3.0546839621999999</c:v>
                </c:pt>
                <c:pt idx="14">
                  <c:v>-0.52609191069999994</c:v>
                </c:pt>
                <c:pt idx="15">
                  <c:v>-1.9844284527999998</c:v>
                </c:pt>
                <c:pt idx="16">
                  <c:v>-1.8885272941999998</c:v>
                </c:pt>
                <c:pt idx="17">
                  <c:v>-3.3174765002999997</c:v>
                </c:pt>
                <c:pt idx="18">
                  <c:v>-1.3795495742999995</c:v>
                </c:pt>
                <c:pt idx="19">
                  <c:v>5.2035248934999991</c:v>
                </c:pt>
                <c:pt idx="20">
                  <c:v>0.1604965687999993</c:v>
                </c:pt>
                <c:pt idx="21">
                  <c:v>-1.9465069262999999</c:v>
                </c:pt>
                <c:pt idx="22">
                  <c:v>-6.2980653731</c:v>
                </c:pt>
                <c:pt idx="23">
                  <c:v>-5.5889795950999996</c:v>
                </c:pt>
                <c:pt idx="24">
                  <c:v>-3.7279066353999997</c:v>
                </c:pt>
                <c:pt idx="25">
                  <c:v>-6.1507462659000005</c:v>
                </c:pt>
                <c:pt idx="26">
                  <c:v>-3.0474553026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62-4A7B-8942-26B4B91EA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182400"/>
        <c:axId val="94196864"/>
      </c:barChart>
      <c:catAx>
        <c:axId val="94182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Generation</a:t>
                </a:r>
                <a:r>
                  <a:rPr lang="en-GB" sz="1200" baseline="0"/>
                  <a:t> Zone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96864"/>
        <c:crosses val="autoZero"/>
        <c:auto val="1"/>
        <c:lblAlgn val="ctr"/>
        <c:lblOffset val="100"/>
        <c:noMultiLvlLbl val="0"/>
      </c:catAx>
      <c:valAx>
        <c:axId val="94196864"/>
        <c:scaling>
          <c:orientation val="minMax"/>
          <c:max val="8"/>
          <c:min val="-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Change  in Generation Tariff £/kW</a:t>
                </a:r>
              </a:p>
            </c:rich>
          </c:tx>
          <c:layout>
            <c:manualLayout>
              <c:xMode val="edge"/>
              <c:yMode val="edge"/>
              <c:x val="2.4335246778970577E-2"/>
              <c:y val="0.29550720282102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_ ;\-#,##0.0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8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9718202973198778E-2"/>
          <c:y val="0.89575970676965166"/>
          <c:w val="0.86407686913614445"/>
          <c:h val="9.97561071140495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Generation tariffs by technology category</a:t>
            </a:r>
            <a:endParaRPr lang="en-GB" sz="1600">
              <a:effectLst/>
            </a:endParaRPr>
          </a:p>
        </c:rich>
      </c:tx>
      <c:layout>
        <c:manualLayout>
          <c:xMode val="edge"/>
          <c:yMode val="edge"/>
          <c:x val="0.29984220186402027"/>
          <c:y val="2.72342085470071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50346891351957"/>
          <c:y val="0.11122843719077227"/>
          <c:w val="0.8640199520514481"/>
          <c:h val="0.691677600127404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'T6 2027-28'!$I$3</c:f>
              <c:strCache>
                <c:ptCount val="1"/>
                <c:pt idx="0">
                  <c:v>40%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'T6 2027-28'!$A$6:$A$32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'T6 2027-28'!$I$6:$I$32</c:f>
              <c:numCache>
                <c:formatCode>_-* #,##0.000_-;\-* #,##0.000_-;_-* "-"??????_-;_-@_-</c:formatCode>
                <c:ptCount val="27"/>
                <c:pt idx="0">
                  <c:v>18.517701000000002</c:v>
                </c:pt>
                <c:pt idx="1">
                  <c:v>14.663714800000001</c:v>
                </c:pt>
                <c:pt idx="2">
                  <c:v>16.355443800000003</c:v>
                </c:pt>
                <c:pt idx="3">
                  <c:v>18.852066399999998</c:v>
                </c:pt>
                <c:pt idx="4">
                  <c:v>16.823597200000002</c:v>
                </c:pt>
                <c:pt idx="5">
                  <c:v>15.083834800000002</c:v>
                </c:pt>
                <c:pt idx="6">
                  <c:v>16.327939600000001</c:v>
                </c:pt>
                <c:pt idx="7">
                  <c:v>11.967981999999999</c:v>
                </c:pt>
                <c:pt idx="8">
                  <c:v>10.580269800000003</c:v>
                </c:pt>
                <c:pt idx="9">
                  <c:v>11.191255000000002</c:v>
                </c:pt>
                <c:pt idx="10">
                  <c:v>8.8304368000000011</c:v>
                </c:pt>
                <c:pt idx="11">
                  <c:v>5.5542249999999997</c:v>
                </c:pt>
                <c:pt idx="12">
                  <c:v>0.1568240000000003</c:v>
                </c:pt>
                <c:pt idx="13">
                  <c:v>0.27677059999999987</c:v>
                </c:pt>
                <c:pt idx="14">
                  <c:v>-1.1459636</c:v>
                </c:pt>
                <c:pt idx="15">
                  <c:v>-2.1536868</c:v>
                </c:pt>
                <c:pt idx="16">
                  <c:v>-3.9621128000000003</c:v>
                </c:pt>
                <c:pt idx="17">
                  <c:v>-4.3467782000000001</c:v>
                </c:pt>
                <c:pt idx="18">
                  <c:v>-9.4830000000003523E-3</c:v>
                </c:pt>
                <c:pt idx="19">
                  <c:v>1.8353498000000004</c:v>
                </c:pt>
                <c:pt idx="20">
                  <c:v>-3.2612836000000009</c:v>
                </c:pt>
                <c:pt idx="21">
                  <c:v>-4.5515496000000004</c:v>
                </c:pt>
                <c:pt idx="22">
                  <c:v>-7.7136810000000002</c:v>
                </c:pt>
                <c:pt idx="23">
                  <c:v>-6.1330574000000002</c:v>
                </c:pt>
                <c:pt idx="24">
                  <c:v>-8.2772000000000006</c:v>
                </c:pt>
                <c:pt idx="25">
                  <c:v>-7.0818822000000008</c:v>
                </c:pt>
                <c:pt idx="26">
                  <c:v>-4.5009058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61-4E15-B49C-8C26A8BE33E7}"/>
            </c:ext>
          </c:extLst>
        </c:ser>
        <c:ser>
          <c:idx val="2"/>
          <c:order val="1"/>
          <c:tx>
            <c:strRef>
              <c:f>'T6 2027-28'!$J$3</c:f>
              <c:strCache>
                <c:ptCount val="1"/>
                <c:pt idx="0">
                  <c:v>75%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'T6 2027-28'!$A$6:$A$32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'T6 2027-28'!$J$6:$J$32</c:f>
              <c:numCache>
                <c:formatCode>_-* #,##0.000_-;\-* #,##0.000_-;_-* "-"??????_-;_-@_-</c:formatCode>
                <c:ptCount val="27"/>
                <c:pt idx="0">
                  <c:v>45.536620500000005</c:v>
                </c:pt>
                <c:pt idx="1">
                  <c:v>37.965661250000004</c:v>
                </c:pt>
                <c:pt idx="2">
                  <c:v>41.457534500000001</c:v>
                </c:pt>
                <c:pt idx="3">
                  <c:v>48.240499499999999</c:v>
                </c:pt>
                <c:pt idx="4">
                  <c:v>38.967749250000004</c:v>
                </c:pt>
                <c:pt idx="5">
                  <c:v>36.974533000000001</c:v>
                </c:pt>
                <c:pt idx="6">
                  <c:v>44.019385</c:v>
                </c:pt>
                <c:pt idx="7">
                  <c:v>31.919661999999995</c:v>
                </c:pt>
                <c:pt idx="8">
                  <c:v>29.475499750000004</c:v>
                </c:pt>
                <c:pt idx="9">
                  <c:v>29.834611500000001</c:v>
                </c:pt>
                <c:pt idx="10">
                  <c:v>24.996736500000004</c:v>
                </c:pt>
                <c:pt idx="11">
                  <c:v>18.24057225</c:v>
                </c:pt>
                <c:pt idx="12">
                  <c:v>4.9143709999999983</c:v>
                </c:pt>
                <c:pt idx="13">
                  <c:v>6.5550079999999999</c:v>
                </c:pt>
                <c:pt idx="14">
                  <c:v>1.3148552499999999</c:v>
                </c:pt>
                <c:pt idx="15">
                  <c:v>0.38063350000000007</c:v>
                </c:pt>
                <c:pt idx="16">
                  <c:v>-1.9590545000000006</c:v>
                </c:pt>
                <c:pt idx="17">
                  <c:v>-2.9851010000000002</c:v>
                </c:pt>
                <c:pt idx="18">
                  <c:v>2.9244574999999999</c:v>
                </c:pt>
                <c:pt idx="19">
                  <c:v>-0.16292375000000003</c:v>
                </c:pt>
                <c:pt idx="20">
                  <c:v>-5.3132772500000005</c:v>
                </c:pt>
                <c:pt idx="21">
                  <c:v>-8.7007724999999994</c:v>
                </c:pt>
                <c:pt idx="22">
                  <c:v>-10.6318755</c:v>
                </c:pt>
                <c:pt idx="23">
                  <c:v>-6.2962715000000005</c:v>
                </c:pt>
                <c:pt idx="24">
                  <c:v>-10.251277000000002</c:v>
                </c:pt>
                <c:pt idx="25">
                  <c:v>-9.7262942499999987</c:v>
                </c:pt>
                <c:pt idx="26">
                  <c:v>-8.0207462500000002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61-4E15-B49C-8C26A8BE33E7}"/>
            </c:ext>
          </c:extLst>
        </c:ser>
        <c:ser>
          <c:idx val="1"/>
          <c:order val="2"/>
          <c:tx>
            <c:strRef>
              <c:f>'T6 2027-28'!$K$3</c:f>
              <c:strCache>
                <c:ptCount val="1"/>
                <c:pt idx="0">
                  <c:v>45%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'T6 2027-28'!$A$6:$A$32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'T6 2027-28'!$K$6:$K$32</c:f>
              <c:numCache>
                <c:formatCode>_-* #,##0.000_-;\-* #,##0.000_-;_-* "-"??????_-;_-@_-</c:formatCode>
                <c:ptCount val="27"/>
                <c:pt idx="0">
                  <c:v>36.186295700000002</c:v>
                </c:pt>
                <c:pt idx="1">
                  <c:v>31.407330350000002</c:v>
                </c:pt>
                <c:pt idx="2">
                  <c:v>33.266692499999998</c:v>
                </c:pt>
                <c:pt idx="3">
                  <c:v>40.410596500000004</c:v>
                </c:pt>
                <c:pt idx="4">
                  <c:v>28.805759950000002</c:v>
                </c:pt>
                <c:pt idx="5">
                  <c:v>28.415422600000007</c:v>
                </c:pt>
                <c:pt idx="6">
                  <c:v>38.327277000000002</c:v>
                </c:pt>
                <c:pt idx="7">
                  <c:v>25.427668000000001</c:v>
                </c:pt>
                <c:pt idx="8">
                  <c:v>23.807939650000002</c:v>
                </c:pt>
                <c:pt idx="9">
                  <c:v>23.422921100000003</c:v>
                </c:pt>
                <c:pt idx="10">
                  <c:v>19.294493100000004</c:v>
                </c:pt>
                <c:pt idx="11">
                  <c:v>14.031596749999999</c:v>
                </c:pt>
                <c:pt idx="12">
                  <c:v>1.3637689999999996</c:v>
                </c:pt>
                <c:pt idx="13">
                  <c:v>3.8982529999999995</c:v>
                </c:pt>
                <c:pt idx="14">
                  <c:v>-2.0222012500000002</c:v>
                </c:pt>
                <c:pt idx="15">
                  <c:v>-1.9142203000000002</c:v>
                </c:pt>
                <c:pt idx="16">
                  <c:v>-2.6319599</c:v>
                </c:pt>
                <c:pt idx="17">
                  <c:v>-3.4919292000000004</c:v>
                </c:pt>
                <c:pt idx="18">
                  <c:v>-1.4004229000000001</c:v>
                </c:pt>
                <c:pt idx="19">
                  <c:v>-7.9000048500000002</c:v>
                </c:pt>
                <c:pt idx="20">
                  <c:v>-7.9690735500000009</c:v>
                </c:pt>
                <c:pt idx="21">
                  <c:v>-12.183990699999999</c:v>
                </c:pt>
                <c:pt idx="22">
                  <c:v>-10.1322767</c:v>
                </c:pt>
                <c:pt idx="23">
                  <c:v>-5.5406427000000003</c:v>
                </c:pt>
                <c:pt idx="24">
                  <c:v>-7.8688950000000002</c:v>
                </c:pt>
                <c:pt idx="25">
                  <c:v>-8.7307543499999998</c:v>
                </c:pt>
                <c:pt idx="26">
                  <c:v>-9.8563051500000007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61-4E15-B49C-8C26A8BE3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182400"/>
        <c:axId val="94196864"/>
      </c:barChart>
      <c:catAx>
        <c:axId val="94182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Generation</a:t>
                </a:r>
                <a:r>
                  <a:rPr lang="en-GB" sz="1200" baseline="0"/>
                  <a:t> Zone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96864"/>
        <c:crosses val="autoZero"/>
        <c:auto val="1"/>
        <c:lblAlgn val="ctr"/>
        <c:lblOffset val="100"/>
        <c:noMultiLvlLbl val="0"/>
      </c:catAx>
      <c:valAx>
        <c:axId val="94196864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Change  in Generation Tariff £/kW</a:t>
                </a:r>
              </a:p>
            </c:rich>
          </c:tx>
          <c:layout>
            <c:manualLayout>
              <c:xMode val="edge"/>
              <c:yMode val="edge"/>
              <c:x val="2.4335246778970577E-2"/>
              <c:y val="0.29550720282102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_ ;\-#,##0.0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8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366978370216373"/>
          <c:y val="0.90930393602598347"/>
          <c:w val="0.24791018180690857"/>
          <c:h val="5.78708292218948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Generation tariffs for Baseline vs CMP393 - BESS w/ 1.24% ALF</a:t>
            </a:r>
            <a:endParaRPr lang="en-GB" sz="1600">
              <a:effectLst/>
            </a:endParaRPr>
          </a:p>
        </c:rich>
      </c:tx>
      <c:layout>
        <c:manualLayout>
          <c:xMode val="edge"/>
          <c:yMode val="edge"/>
          <c:x val="0.20175729766049516"/>
          <c:y val="2.47249970754951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50346891351957"/>
          <c:y val="0.10613843611011417"/>
          <c:w val="0.8640199520514481"/>
          <c:h val="0.696767447356924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'T6 2027-28'!$N$5</c:f>
              <c:strCache>
                <c:ptCount val="1"/>
                <c:pt idx="0">
                  <c:v>Baseline - site specific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'T6 2027-28'!$N$6:$N$32</c:f>
              <c:numCache>
                <c:formatCode>_-* #,##0.000_-;\-* #,##0.000_-;_-* "-"??????_-;_-@_-</c:formatCode>
                <c:ptCount val="27"/>
                <c:pt idx="0">
                  <c:v>-3.1939072815595266</c:v>
                </c:pt>
                <c:pt idx="1">
                  <c:v>-2.9315127636067002</c:v>
                </c:pt>
                <c:pt idx="2">
                  <c:v>-3.7846266836550386</c:v>
                </c:pt>
                <c:pt idx="3">
                  <c:v>-4.0570475763909153</c:v>
                </c:pt>
                <c:pt idx="4">
                  <c:v>-0.83755146163000571</c:v>
                </c:pt>
                <c:pt idx="5">
                  <c:v>-2.3747139789521854</c:v>
                </c:pt>
                <c:pt idx="6">
                  <c:v>-4.5824992906559094</c:v>
                </c:pt>
                <c:pt idx="7">
                  <c:v>-3.9424487214129931</c:v>
                </c:pt>
                <c:pt idx="8">
                  <c:v>-4.4768611830935887</c:v>
                </c:pt>
                <c:pt idx="9">
                  <c:v>-3.661045021394524</c:v>
                </c:pt>
                <c:pt idx="10">
                  <c:v>-4.4216462127913028</c:v>
                </c:pt>
                <c:pt idx="11">
                  <c:v>-4.7992685213892621</c:v>
                </c:pt>
                <c:pt idx="12">
                  <c:v>-4.412166912509921</c:v>
                </c:pt>
                <c:pt idx="13">
                  <c:v>-5.274609833371791</c:v>
                </c:pt>
                <c:pt idx="14">
                  <c:v>-3.6959562969552637</c:v>
                </c:pt>
                <c:pt idx="15">
                  <c:v>-4.7687521182625332</c:v>
                </c:pt>
                <c:pt idx="16">
                  <c:v>-6.0308467128326324</c:v>
                </c:pt>
                <c:pt idx="17">
                  <c:v>-5.7480136585632273</c:v>
                </c:pt>
                <c:pt idx="18">
                  <c:v>-3.0671097422105627</c:v>
                </c:pt>
                <c:pt idx="19">
                  <c:v>4.0483480111156664</c:v>
                </c:pt>
                <c:pt idx="20">
                  <c:v>-0.98879279078586357</c:v>
                </c:pt>
                <c:pt idx="21">
                  <c:v>-1.7957739729516176</c:v>
                </c:pt>
                <c:pt idx="22">
                  <c:v>-5.7531687612411435</c:v>
                </c:pt>
                <c:pt idx="23">
                  <c:v>-5.9523051144438748</c:v>
                </c:pt>
                <c:pt idx="24">
                  <c:v>-6.090998381305412</c:v>
                </c:pt>
                <c:pt idx="25">
                  <c:v>-4.1533146191987065</c:v>
                </c:pt>
                <c:pt idx="26">
                  <c:v>-0.60284058302179222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D3-44B7-BB98-1BF1F04B16C3}"/>
            </c:ext>
          </c:extLst>
        </c:ser>
        <c:ser>
          <c:idx val="1"/>
          <c:order val="1"/>
          <c:tx>
            <c:strRef>
              <c:f>'T6 2027-28'!$O$5</c:f>
              <c:strCache>
                <c:ptCount val="1"/>
                <c:pt idx="0">
                  <c:v>CMP393 - site specific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'T6 2027-28'!$O$6:$O$32</c:f>
              <c:numCache>
                <c:formatCode>_-* #,##0.000_-;\-* #,##0.000_-;_-* "-"??????_-;_-@_-</c:formatCode>
                <c:ptCount val="27"/>
                <c:pt idx="0">
                  <c:v>-4.1512295520000002</c:v>
                </c:pt>
                <c:pt idx="1">
                  <c:v>-3.7073329139000002</c:v>
                </c:pt>
                <c:pt idx="2">
                  <c:v>-4.6726556934000003</c:v>
                </c:pt>
                <c:pt idx="3">
                  <c:v>-5.0671710422</c:v>
                </c:pt>
                <c:pt idx="4">
                  <c:v>-1.6162782476000004</c:v>
                </c:pt>
                <c:pt idx="5">
                  <c:v>-3.1445075998999998</c:v>
                </c:pt>
                <c:pt idx="6">
                  <c:v>-5.5044958823000005</c:v>
                </c:pt>
                <c:pt idx="7">
                  <c:v>-4.6439817200000002</c:v>
                </c:pt>
                <c:pt idx="8">
                  <c:v>-5.1407699379</c:v>
                </c:pt>
                <c:pt idx="9">
                  <c:v>-4.3159222370000005</c:v>
                </c:pt>
                <c:pt idx="10">
                  <c:v>-5.0059656254</c:v>
                </c:pt>
                <c:pt idx="11">
                  <c:v>-5.2557814519999999</c:v>
                </c:pt>
                <c:pt idx="12">
                  <c:v>-4.6136258140000006</c:v>
                </c:pt>
                <c:pt idx="13">
                  <c:v>-5.5193848888000003</c:v>
                </c:pt>
                <c:pt idx="14">
                  <c:v>-3.8083922237000003</c:v>
                </c:pt>
                <c:pt idx="15">
                  <c:v>-4.8840572691000004</c:v>
                </c:pt>
                <c:pt idx="16">
                  <c:v>-6.1220626661000006</c:v>
                </c:pt>
                <c:pt idx="17">
                  <c:v>-5.8097978384000006</c:v>
                </c:pt>
                <c:pt idx="18">
                  <c:v>-3.2019285975000003</c:v>
                </c:pt>
                <c:pt idx="19">
                  <c:v>4.1459249590999994</c:v>
                </c:pt>
                <c:pt idx="20">
                  <c:v>-0.88859265670000021</c:v>
                </c:pt>
                <c:pt idx="21">
                  <c:v>-1.6742645322000005</c:v>
                </c:pt>
                <c:pt idx="22">
                  <c:v>-5.6667245880000001</c:v>
                </c:pt>
                <c:pt idx="23">
                  <c:v>-5.9443352678000005</c:v>
                </c:pt>
                <c:pt idx="24">
                  <c:v>-5.9946029660000004</c:v>
                </c:pt>
                <c:pt idx="25">
                  <c:v>-4.0241863239000004</c:v>
                </c:pt>
                <c:pt idx="26">
                  <c:v>-0.43096457109999964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D3-44B7-BB98-1BF1F04B1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182400"/>
        <c:axId val="94196864"/>
      </c:barChart>
      <c:catAx>
        <c:axId val="94182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Generation</a:t>
                </a:r>
                <a:r>
                  <a:rPr lang="en-GB" sz="1200" baseline="0"/>
                  <a:t> Zone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96864"/>
        <c:crosses val="autoZero"/>
        <c:auto val="1"/>
        <c:lblAlgn val="ctr"/>
        <c:lblOffset val="100"/>
        <c:noMultiLvlLbl val="0"/>
      </c:catAx>
      <c:valAx>
        <c:axId val="94196864"/>
        <c:scaling>
          <c:orientation val="minMax"/>
          <c:max val="8"/>
          <c:min val="-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Change  in Generation Tariff £/kW</a:t>
                </a:r>
              </a:p>
            </c:rich>
          </c:tx>
          <c:layout>
            <c:manualLayout>
              <c:xMode val="edge"/>
              <c:yMode val="edge"/>
              <c:x val="2.4335246778970577E-2"/>
              <c:y val="0.29550720282102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_ ;\-#,##0.0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8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9718202973198778E-2"/>
          <c:y val="0.89575970676965166"/>
          <c:w val="0.86407686913614445"/>
          <c:h val="9.97561071140495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/>
            </a:pPr>
            <a:r>
              <a:rPr lang="en-GB" sz="1100"/>
              <a:t>BESS - Conventional Carbon w/ 1.24% baseline ALF, -0.47% Storage</a:t>
            </a:r>
            <a:r>
              <a:rPr lang="en-GB" sz="1100" baseline="0"/>
              <a:t> ALF</a:t>
            </a:r>
            <a:endParaRPr lang="en-GB" sz="1100"/>
          </a:p>
        </c:rich>
      </c:tx>
      <c:layout>
        <c:manualLayout>
          <c:xMode val="edge"/>
          <c:yMode val="edge"/>
          <c:x val="0.10781651173547226"/>
          <c:y val="3.452914066682518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04970097915843"/>
          <c:y val="0.12714169135629627"/>
          <c:w val="0.87444336581215021"/>
          <c:h val="0.64116502258328567"/>
        </c:manualLayout>
      </c:layout>
      <c:lineChart>
        <c:grouping val="standard"/>
        <c:varyColors val="0"/>
        <c:ser>
          <c:idx val="0"/>
          <c:order val="0"/>
          <c:tx>
            <c:strRef>
              <c:f>'Summary results'!$J$4</c:f>
              <c:strCache>
                <c:ptCount val="1"/>
                <c:pt idx="0">
                  <c:v>2023/24</c:v>
                </c:pt>
              </c:strCache>
            </c:strRef>
          </c:tx>
          <c:spPr>
            <a:ln>
              <a:solidFill>
                <a:srgbClr val="B1CEFF"/>
              </a:solidFill>
            </a:ln>
          </c:spPr>
          <c:marker>
            <c:spPr>
              <a:solidFill>
                <a:srgbClr val="B1CEFF"/>
              </a:solidFill>
              <a:ln>
                <a:solidFill>
                  <a:srgbClr val="B1CEFF"/>
                </a:solidFill>
              </a:ln>
            </c:spPr>
          </c:marker>
          <c:val>
            <c:numRef>
              <c:f>'Summary results'!$J$6:$J$32</c:f>
              <c:numCache>
                <c:formatCode>_-* #,##0.000_-;\-* #,##0.000_-;_-* "-"??????_-;_-@_-</c:formatCode>
                <c:ptCount val="27"/>
                <c:pt idx="0">
                  <c:v>3.6290756611999999</c:v>
                </c:pt>
                <c:pt idx="1">
                  <c:v>2.8337206204999998</c:v>
                </c:pt>
                <c:pt idx="2">
                  <c:v>2.9393623710000001</c:v>
                </c:pt>
                <c:pt idx="3">
                  <c:v>-1.8596387733999999</c:v>
                </c:pt>
                <c:pt idx="4">
                  <c:v>4.1884169697999996</c:v>
                </c:pt>
                <c:pt idx="5">
                  <c:v>3.7156435078999994</c:v>
                </c:pt>
                <c:pt idx="6">
                  <c:v>1.9056941781000001</c:v>
                </c:pt>
                <c:pt idx="7">
                  <c:v>3.0967864174999997</c:v>
                </c:pt>
                <c:pt idx="8">
                  <c:v>2.0171850054</c:v>
                </c:pt>
                <c:pt idx="9">
                  <c:v>0.5789092319000001</c:v>
                </c:pt>
                <c:pt idx="10">
                  <c:v>3.0979602503999999</c:v>
                </c:pt>
                <c:pt idx="11">
                  <c:v>0.92134388990000005</c:v>
                </c:pt>
                <c:pt idx="12">
                  <c:v>3.4476262320999993</c:v>
                </c:pt>
                <c:pt idx="13">
                  <c:v>0.69097099380000004</c:v>
                </c:pt>
                <c:pt idx="14">
                  <c:v>4.1709532807999992</c:v>
                </c:pt>
                <c:pt idx="15">
                  <c:v>2.8984864091999998</c:v>
                </c:pt>
                <c:pt idx="16">
                  <c:v>1.2834100948999998</c:v>
                </c:pt>
                <c:pt idx="17">
                  <c:v>0.33650832559999999</c:v>
                </c:pt>
                <c:pt idx="18">
                  <c:v>4.5895636384999996</c:v>
                </c:pt>
                <c:pt idx="19">
                  <c:v>6.6656154534000001</c:v>
                </c:pt>
                <c:pt idx="20">
                  <c:v>2.0099268268999997</c:v>
                </c:pt>
                <c:pt idx="21">
                  <c:v>1.1141440653000001</c:v>
                </c:pt>
                <c:pt idx="22">
                  <c:v>-4.5526581586999999</c:v>
                </c:pt>
                <c:pt idx="23">
                  <c:v>-4.0162466329999997</c:v>
                </c:pt>
                <c:pt idx="24">
                  <c:v>-1.4281814213000001</c:v>
                </c:pt>
                <c:pt idx="25">
                  <c:v>-3.4731835984000003</c:v>
                </c:pt>
                <c:pt idx="26">
                  <c:v>-2.4346018438999999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420-4AD8-AC50-DE7AD325F441}"/>
            </c:ext>
          </c:extLst>
        </c:ser>
        <c:ser>
          <c:idx val="1"/>
          <c:order val="1"/>
          <c:tx>
            <c:strRef>
              <c:f>'Summary results'!$K$4</c:f>
              <c:strCache>
                <c:ptCount val="1"/>
                <c:pt idx="0">
                  <c:v>2024/25</c:v>
                </c:pt>
              </c:strCache>
            </c:strRef>
          </c:tx>
          <c:spPr>
            <a:ln>
              <a:solidFill>
                <a:srgbClr val="639CFF"/>
              </a:solidFill>
            </a:ln>
          </c:spPr>
          <c:marker>
            <c:spPr>
              <a:solidFill>
                <a:srgbClr val="639CFF"/>
              </a:solidFill>
              <a:ln>
                <a:solidFill>
                  <a:srgbClr val="639CFF"/>
                </a:solidFill>
              </a:ln>
            </c:spPr>
          </c:marker>
          <c:val>
            <c:numRef>
              <c:f>'Summary results'!$K$6:$K$32</c:f>
              <c:numCache>
                <c:formatCode>_-* #,##0.000_-;\-* #,##0.000_-;_-* "-"??????_-;_-@_-</c:formatCode>
                <c:ptCount val="27"/>
                <c:pt idx="0">
                  <c:v>2.707481</c:v>
                </c:pt>
                <c:pt idx="1">
                  <c:v>2.0530979999999999</c:v>
                </c:pt>
                <c:pt idx="2">
                  <c:v>2.4558520000000006</c:v>
                </c:pt>
                <c:pt idx="3">
                  <c:v>-2.4348509999999997</c:v>
                </c:pt>
                <c:pt idx="4">
                  <c:v>4.7540890000000005</c:v>
                </c:pt>
                <c:pt idx="5">
                  <c:v>4.1452609999999996</c:v>
                </c:pt>
                <c:pt idx="6">
                  <c:v>2.9163619999999999</c:v>
                </c:pt>
                <c:pt idx="7">
                  <c:v>2.6016080000000001</c:v>
                </c:pt>
                <c:pt idx="8">
                  <c:v>0.9496570000000002</c:v>
                </c:pt>
                <c:pt idx="9">
                  <c:v>0.17829899999999999</c:v>
                </c:pt>
                <c:pt idx="10">
                  <c:v>1.2340100000000001</c:v>
                </c:pt>
                <c:pt idx="11">
                  <c:v>0.24084200000000022</c:v>
                </c:pt>
                <c:pt idx="12">
                  <c:v>1.7790260000000004</c:v>
                </c:pt>
                <c:pt idx="13">
                  <c:v>0.1020850000000002</c:v>
                </c:pt>
                <c:pt idx="14">
                  <c:v>2.678944</c:v>
                </c:pt>
                <c:pt idx="15">
                  <c:v>1.4157350000000002</c:v>
                </c:pt>
                <c:pt idx="16">
                  <c:v>1.1362220000000001</c:v>
                </c:pt>
                <c:pt idx="17">
                  <c:v>-1.9039189999999999</c:v>
                </c:pt>
                <c:pt idx="18">
                  <c:v>3.9020199999999998</c:v>
                </c:pt>
                <c:pt idx="19">
                  <c:v>5.2624189999999995</c:v>
                </c:pt>
                <c:pt idx="20">
                  <c:v>0.30345300000000019</c:v>
                </c:pt>
                <c:pt idx="21">
                  <c:v>-0.40014799999999995</c:v>
                </c:pt>
                <c:pt idx="22">
                  <c:v>-5.9699969999999993</c:v>
                </c:pt>
                <c:pt idx="23">
                  <c:v>-5.3501479999999999</c:v>
                </c:pt>
                <c:pt idx="24">
                  <c:v>-3.1207309999999997</c:v>
                </c:pt>
                <c:pt idx="25">
                  <c:v>-6.0806240000000003</c:v>
                </c:pt>
                <c:pt idx="26">
                  <c:v>-5.0040259999999996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0420-4AD8-AC50-DE7AD325F441}"/>
            </c:ext>
          </c:extLst>
        </c:ser>
        <c:ser>
          <c:idx val="2"/>
          <c:order val="2"/>
          <c:tx>
            <c:strRef>
              <c:f>'Summary results'!$L$4</c:f>
              <c:strCache>
                <c:ptCount val="1"/>
                <c:pt idx="0">
                  <c:v>2025/26</c:v>
                </c:pt>
              </c:strCache>
            </c:strRef>
          </c:tx>
          <c:spPr>
            <a:ln>
              <a:solidFill>
                <a:srgbClr val="146BFF"/>
              </a:solidFill>
            </a:ln>
          </c:spPr>
          <c:marker>
            <c:spPr>
              <a:solidFill>
                <a:srgbClr val="146BFF"/>
              </a:solidFill>
              <a:ln>
                <a:solidFill>
                  <a:srgbClr val="146BFF"/>
                </a:solidFill>
              </a:ln>
            </c:spPr>
          </c:marker>
          <c:val>
            <c:numRef>
              <c:f>'Summary results'!$L$6:$L$32</c:f>
              <c:numCache>
                <c:formatCode>_-* #,##0.000_-;\-* #,##0.000_-;_-* "-"??????_-;_-@_-</c:formatCode>
                <c:ptCount val="27"/>
                <c:pt idx="0">
                  <c:v>0.7052606213999999</c:v>
                </c:pt>
                <c:pt idx="1">
                  <c:v>0.73072822800000026</c:v>
                </c:pt>
                <c:pt idx="2">
                  <c:v>0.48288897390000018</c:v>
                </c:pt>
                <c:pt idx="3">
                  <c:v>0.3625599718000001</c:v>
                </c:pt>
                <c:pt idx="4">
                  <c:v>3.201899875200001</c:v>
                </c:pt>
                <c:pt idx="5">
                  <c:v>2.6235276550000006</c:v>
                </c:pt>
                <c:pt idx="6">
                  <c:v>1.3839162100000002</c:v>
                </c:pt>
                <c:pt idx="7">
                  <c:v>1.0885616483000002</c:v>
                </c:pt>
                <c:pt idx="8">
                  <c:v>-0.68854283399999971</c:v>
                </c:pt>
                <c:pt idx="9">
                  <c:v>-0.86821072259999976</c:v>
                </c:pt>
                <c:pt idx="10">
                  <c:v>-0.61379365069999992</c:v>
                </c:pt>
                <c:pt idx="11">
                  <c:v>-1.1152739957999998</c:v>
                </c:pt>
                <c:pt idx="12">
                  <c:v>8.6194025000003727E-3</c:v>
                </c:pt>
                <c:pt idx="13">
                  <c:v>-1.2695555609999998</c:v>
                </c:pt>
                <c:pt idx="14">
                  <c:v>1.0692887840000003</c:v>
                </c:pt>
                <c:pt idx="15">
                  <c:v>-0.27662979299999968</c:v>
                </c:pt>
                <c:pt idx="16">
                  <c:v>-0.65896433729999959</c:v>
                </c:pt>
                <c:pt idx="17">
                  <c:v>-1.7634402542999998</c:v>
                </c:pt>
                <c:pt idx="18">
                  <c:v>0.20634257960000024</c:v>
                </c:pt>
                <c:pt idx="19">
                  <c:v>6.2048251345000001</c:v>
                </c:pt>
                <c:pt idx="20">
                  <c:v>1.1960026358000002</c:v>
                </c:pt>
                <c:pt idx="21">
                  <c:v>-0.90733917829999977</c:v>
                </c:pt>
                <c:pt idx="22">
                  <c:v>-5.4795473123999994</c:v>
                </c:pt>
                <c:pt idx="23">
                  <c:v>-4.8667696639999996</c:v>
                </c:pt>
                <c:pt idx="24">
                  <c:v>-2.8027016619999996</c:v>
                </c:pt>
                <c:pt idx="25">
                  <c:v>-5.5176752894999996</c:v>
                </c:pt>
                <c:pt idx="26">
                  <c:v>-2.7551363008999998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20-4AD8-AC50-DE7AD325F441}"/>
            </c:ext>
          </c:extLst>
        </c:ser>
        <c:ser>
          <c:idx val="3"/>
          <c:order val="3"/>
          <c:tx>
            <c:strRef>
              <c:f>'Summary results'!$M$4</c:f>
              <c:strCache>
                <c:ptCount val="1"/>
                <c:pt idx="0">
                  <c:v>2026/27</c:v>
                </c:pt>
              </c:strCache>
            </c:strRef>
          </c:tx>
          <c:spPr>
            <a:ln>
              <a:solidFill>
                <a:srgbClr val="002C77"/>
              </a:solidFill>
            </a:ln>
          </c:spPr>
          <c:marker>
            <c:spPr>
              <a:solidFill>
                <a:srgbClr val="002C77"/>
              </a:solidFill>
              <a:ln>
                <a:solidFill>
                  <a:srgbClr val="002C77"/>
                </a:solidFill>
              </a:ln>
            </c:spPr>
          </c:marker>
          <c:val>
            <c:numRef>
              <c:f>'Summary results'!$M$6:$M$32</c:f>
              <c:numCache>
                <c:formatCode>_-* #,##0.000_-;\-* #,##0.000_-;_-* "-"??????_-;_-@_-</c:formatCode>
                <c:ptCount val="27"/>
                <c:pt idx="0">
                  <c:v>-2.0925322023000001</c:v>
                </c:pt>
                <c:pt idx="1">
                  <c:v>-0.79011116899999978</c:v>
                </c:pt>
                <c:pt idx="2">
                  <c:v>-1.9232576460999997</c:v>
                </c:pt>
                <c:pt idx="3">
                  <c:v>-2.0145015400999999</c:v>
                </c:pt>
                <c:pt idx="4">
                  <c:v>1.3435675143000001</c:v>
                </c:pt>
                <c:pt idx="5">
                  <c:v>0.16097957559999987</c:v>
                </c:pt>
                <c:pt idx="6">
                  <c:v>-2.0605655469999995</c:v>
                </c:pt>
                <c:pt idx="7">
                  <c:v>-1.0371120763999997</c:v>
                </c:pt>
                <c:pt idx="8">
                  <c:v>-2.3313305014000001</c:v>
                </c:pt>
                <c:pt idx="9">
                  <c:v>-1.5398538418999999</c:v>
                </c:pt>
                <c:pt idx="10">
                  <c:v>-2.0839554334999999</c:v>
                </c:pt>
                <c:pt idx="11">
                  <c:v>-2.5616377531999999</c:v>
                </c:pt>
                <c:pt idx="12">
                  <c:v>-1.5528411505000004</c:v>
                </c:pt>
                <c:pt idx="13">
                  <c:v>-3.0546839621999999</c:v>
                </c:pt>
                <c:pt idx="14">
                  <c:v>-0.52609191069999994</c:v>
                </c:pt>
                <c:pt idx="15">
                  <c:v>-1.9844284527999998</c:v>
                </c:pt>
                <c:pt idx="16">
                  <c:v>-1.8885272941999998</c:v>
                </c:pt>
                <c:pt idx="17">
                  <c:v>-3.3174765002999997</c:v>
                </c:pt>
                <c:pt idx="18">
                  <c:v>-1.3795495742999995</c:v>
                </c:pt>
                <c:pt idx="19">
                  <c:v>5.2035248934999991</c:v>
                </c:pt>
                <c:pt idx="20">
                  <c:v>0.1604965687999993</c:v>
                </c:pt>
                <c:pt idx="21">
                  <c:v>-1.9465069262999999</c:v>
                </c:pt>
                <c:pt idx="22">
                  <c:v>-6.2980653731</c:v>
                </c:pt>
                <c:pt idx="23">
                  <c:v>-5.5889795950999996</c:v>
                </c:pt>
                <c:pt idx="24">
                  <c:v>-3.7279066353999997</c:v>
                </c:pt>
                <c:pt idx="25">
                  <c:v>-6.1507462659000005</c:v>
                </c:pt>
                <c:pt idx="26">
                  <c:v>-3.0474553026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20-4AD8-AC50-DE7AD325F441}"/>
            </c:ext>
          </c:extLst>
        </c:ser>
        <c:ser>
          <c:idx val="4"/>
          <c:order val="4"/>
          <c:tx>
            <c:strRef>
              <c:f>'Summary results'!$N$4</c:f>
              <c:strCache>
                <c:ptCount val="1"/>
                <c:pt idx="0">
                  <c:v>2027/28</c:v>
                </c:pt>
              </c:strCache>
            </c:strRef>
          </c:tx>
          <c:spPr>
            <a:ln>
              <a:solidFill>
                <a:srgbClr val="00163C"/>
              </a:solidFill>
            </a:ln>
          </c:spPr>
          <c:marker>
            <c:spPr>
              <a:solidFill>
                <a:srgbClr val="00163C"/>
              </a:solidFill>
              <a:ln>
                <a:solidFill>
                  <a:srgbClr val="00163C"/>
                </a:solidFill>
              </a:ln>
            </c:spPr>
          </c:marker>
          <c:val>
            <c:numRef>
              <c:f>'Summary results'!$N$6:$N$32</c:f>
              <c:numCache>
                <c:formatCode>_-* #,##0.000_-;\-* #,##0.000_-;_-* "-"??????_-;_-@_-</c:formatCode>
                <c:ptCount val="27"/>
                <c:pt idx="0">
                  <c:v>-4.1512295520000002</c:v>
                </c:pt>
                <c:pt idx="1">
                  <c:v>-3.7073329139000002</c:v>
                </c:pt>
                <c:pt idx="2">
                  <c:v>-4.6726556934000003</c:v>
                </c:pt>
                <c:pt idx="3">
                  <c:v>-5.0671710422</c:v>
                </c:pt>
                <c:pt idx="4">
                  <c:v>-1.6162782476000004</c:v>
                </c:pt>
                <c:pt idx="5">
                  <c:v>-3.1445075998999998</c:v>
                </c:pt>
                <c:pt idx="6">
                  <c:v>-5.5044958823000005</c:v>
                </c:pt>
                <c:pt idx="7">
                  <c:v>-4.6439817200000002</c:v>
                </c:pt>
                <c:pt idx="8">
                  <c:v>-5.1407699379</c:v>
                </c:pt>
                <c:pt idx="9">
                  <c:v>-4.3159222370000005</c:v>
                </c:pt>
                <c:pt idx="10">
                  <c:v>-5.0059656254</c:v>
                </c:pt>
                <c:pt idx="11">
                  <c:v>-5.2557814519999999</c:v>
                </c:pt>
                <c:pt idx="12">
                  <c:v>-4.6136258140000006</c:v>
                </c:pt>
                <c:pt idx="13">
                  <c:v>-5.5193848888000003</c:v>
                </c:pt>
                <c:pt idx="14">
                  <c:v>-3.8083922237000003</c:v>
                </c:pt>
                <c:pt idx="15">
                  <c:v>-4.8840572691000004</c:v>
                </c:pt>
                <c:pt idx="16">
                  <c:v>-6.1220626661000006</c:v>
                </c:pt>
                <c:pt idx="17">
                  <c:v>-5.8097978384000006</c:v>
                </c:pt>
                <c:pt idx="18">
                  <c:v>-3.2019285975000003</c:v>
                </c:pt>
                <c:pt idx="19">
                  <c:v>4.1459249590999994</c:v>
                </c:pt>
                <c:pt idx="20">
                  <c:v>-0.88859265670000021</c:v>
                </c:pt>
                <c:pt idx="21">
                  <c:v>-1.6742645322000005</c:v>
                </c:pt>
                <c:pt idx="22">
                  <c:v>-5.6667245880000001</c:v>
                </c:pt>
                <c:pt idx="23">
                  <c:v>-5.9443352678000005</c:v>
                </c:pt>
                <c:pt idx="24">
                  <c:v>-5.9946029660000004</c:v>
                </c:pt>
                <c:pt idx="25">
                  <c:v>-4.0241863239000004</c:v>
                </c:pt>
                <c:pt idx="26">
                  <c:v>-0.43096457109999964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20-4AD8-AC50-DE7AD325F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182400"/>
        <c:axId val="94196864"/>
        <c:extLst/>
      </c:lineChart>
      <c:catAx>
        <c:axId val="9418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Zone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crossAx val="94196864"/>
        <c:crosses val="autoZero"/>
        <c:auto val="1"/>
        <c:lblAlgn val="ctr"/>
        <c:lblOffset val="100"/>
        <c:noMultiLvlLbl val="0"/>
      </c:catAx>
      <c:valAx>
        <c:axId val="94196864"/>
        <c:scaling>
          <c:orientation val="minMax"/>
          <c:max val="25"/>
          <c:min val="-1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Generation Tariff £/kW</a:t>
                </a:r>
              </a:p>
            </c:rich>
          </c:tx>
          <c:layout>
            <c:manualLayout>
              <c:xMode val="edge"/>
              <c:yMode val="edge"/>
              <c:x val="1.094180431805925E-2"/>
              <c:y val="0.22483391212330939"/>
            </c:manualLayout>
          </c:layout>
          <c:overlay val="0"/>
        </c:title>
        <c:numFmt formatCode="#,##0_ ;\-#,##0\ " sourceLinked="0"/>
        <c:majorTickMark val="out"/>
        <c:minorTickMark val="none"/>
        <c:tickLblPos val="nextTo"/>
        <c:crossAx val="94182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78879820885661"/>
          <c:y val="0.92309739291331228"/>
          <c:w val="0.85358188471069962"/>
          <c:h val="4.4315840986247967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/>
            </a:pPr>
            <a:r>
              <a:rPr lang="en-GB" sz="1100"/>
              <a:t>BESS - Conventional</a:t>
            </a:r>
            <a:r>
              <a:rPr lang="en-GB" sz="1100" baseline="0"/>
              <a:t> Carbon w/ 9% baseline ALF, -0.47% Storage ALF</a:t>
            </a:r>
            <a:endParaRPr lang="en-GB" sz="1100"/>
          </a:p>
        </c:rich>
      </c:tx>
      <c:layout>
        <c:manualLayout>
          <c:xMode val="edge"/>
          <c:yMode val="edge"/>
          <c:x val="0.13295927095407489"/>
          <c:y val="3.13901278789319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04970097915843"/>
          <c:y val="0.12714169135629627"/>
          <c:w val="0.87444336581215021"/>
          <c:h val="0.64116502258328567"/>
        </c:manualLayout>
      </c:layout>
      <c:lineChart>
        <c:grouping val="standard"/>
        <c:varyColors val="0"/>
        <c:ser>
          <c:idx val="0"/>
          <c:order val="0"/>
          <c:tx>
            <c:strRef>
              <c:f>'Summary results'!$P$4</c:f>
              <c:strCache>
                <c:ptCount val="1"/>
                <c:pt idx="0">
                  <c:v>2023/24</c:v>
                </c:pt>
              </c:strCache>
            </c:strRef>
          </c:tx>
          <c:spPr>
            <a:ln>
              <a:solidFill>
                <a:srgbClr val="B1CEFF"/>
              </a:solidFill>
            </a:ln>
          </c:spPr>
          <c:marker>
            <c:spPr>
              <a:solidFill>
                <a:srgbClr val="B1CEFF"/>
              </a:solidFill>
              <a:ln>
                <a:solidFill>
                  <a:srgbClr val="B1CEFF"/>
                </a:solidFill>
              </a:ln>
            </c:spPr>
          </c:marker>
          <c:val>
            <c:numRef>
              <c:f>'Summary results'!$P$6:$P$32</c:f>
              <c:numCache>
                <c:formatCode>_-* #,##0.000_-;\-* #,##0.000_-;_-* "-"??????_-;_-@_-</c:formatCode>
                <c:ptCount val="27"/>
                <c:pt idx="0">
                  <c:v>3.6290756611999999</c:v>
                </c:pt>
                <c:pt idx="1">
                  <c:v>2.8337206204999998</c:v>
                </c:pt>
                <c:pt idx="2">
                  <c:v>2.9393623710000001</c:v>
                </c:pt>
                <c:pt idx="3">
                  <c:v>-1.8596387733999999</c:v>
                </c:pt>
                <c:pt idx="4">
                  <c:v>4.1884169697999996</c:v>
                </c:pt>
                <c:pt idx="5">
                  <c:v>3.7156435078999994</c:v>
                </c:pt>
                <c:pt idx="6">
                  <c:v>1.9056941781000001</c:v>
                </c:pt>
                <c:pt idx="7">
                  <c:v>3.0967864174999997</c:v>
                </c:pt>
                <c:pt idx="8">
                  <c:v>2.0171850054</c:v>
                </c:pt>
                <c:pt idx="9">
                  <c:v>0.5789092319000001</c:v>
                </c:pt>
                <c:pt idx="10">
                  <c:v>3.0979602503999999</c:v>
                </c:pt>
                <c:pt idx="11">
                  <c:v>0.92134388990000005</c:v>
                </c:pt>
                <c:pt idx="12">
                  <c:v>3.4476262320999993</c:v>
                </c:pt>
                <c:pt idx="13">
                  <c:v>0.69097099380000004</c:v>
                </c:pt>
                <c:pt idx="14">
                  <c:v>4.1709532807999992</c:v>
                </c:pt>
                <c:pt idx="15">
                  <c:v>2.8984864091999998</c:v>
                </c:pt>
                <c:pt idx="16">
                  <c:v>1.2834100948999998</c:v>
                </c:pt>
                <c:pt idx="17">
                  <c:v>0.33650832559999999</c:v>
                </c:pt>
                <c:pt idx="18">
                  <c:v>4.5895636384999996</c:v>
                </c:pt>
                <c:pt idx="19">
                  <c:v>6.6656154534000001</c:v>
                </c:pt>
                <c:pt idx="20">
                  <c:v>2.0099268268999997</c:v>
                </c:pt>
                <c:pt idx="21">
                  <c:v>1.1141440653000001</c:v>
                </c:pt>
                <c:pt idx="22">
                  <c:v>-4.5526581586999999</c:v>
                </c:pt>
                <c:pt idx="23">
                  <c:v>-4.0162466329999997</c:v>
                </c:pt>
                <c:pt idx="24">
                  <c:v>-1.4281814213000001</c:v>
                </c:pt>
                <c:pt idx="25">
                  <c:v>-3.4731835984000003</c:v>
                </c:pt>
                <c:pt idx="26">
                  <c:v>-2.4346018438999999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BB6D-441D-BACD-29D340DBA563}"/>
            </c:ext>
          </c:extLst>
        </c:ser>
        <c:ser>
          <c:idx val="1"/>
          <c:order val="1"/>
          <c:tx>
            <c:strRef>
              <c:f>'Summary results'!$Q$4</c:f>
              <c:strCache>
                <c:ptCount val="1"/>
                <c:pt idx="0">
                  <c:v>2024/25</c:v>
                </c:pt>
              </c:strCache>
            </c:strRef>
          </c:tx>
          <c:spPr>
            <a:ln>
              <a:solidFill>
                <a:srgbClr val="639CFF"/>
              </a:solidFill>
            </a:ln>
          </c:spPr>
          <c:marker>
            <c:spPr>
              <a:solidFill>
                <a:srgbClr val="639CFF"/>
              </a:solidFill>
              <a:ln>
                <a:solidFill>
                  <a:srgbClr val="639CFF"/>
                </a:solidFill>
              </a:ln>
            </c:spPr>
          </c:marker>
          <c:val>
            <c:numRef>
              <c:f>'Summary results'!$Q$6:$Q$32</c:f>
              <c:numCache>
                <c:formatCode>_-* #,##0.000_-;\-* #,##0.000_-;_-* "-"??????_-;_-@_-</c:formatCode>
                <c:ptCount val="27"/>
                <c:pt idx="0">
                  <c:v>2.707481</c:v>
                </c:pt>
                <c:pt idx="1">
                  <c:v>2.0530979999999999</c:v>
                </c:pt>
                <c:pt idx="2">
                  <c:v>2.4558520000000006</c:v>
                </c:pt>
                <c:pt idx="3">
                  <c:v>-2.4348509999999997</c:v>
                </c:pt>
                <c:pt idx="4">
                  <c:v>4.7540890000000005</c:v>
                </c:pt>
                <c:pt idx="5">
                  <c:v>4.1452609999999996</c:v>
                </c:pt>
                <c:pt idx="6">
                  <c:v>2.9163619999999999</c:v>
                </c:pt>
                <c:pt idx="7">
                  <c:v>2.6016080000000001</c:v>
                </c:pt>
                <c:pt idx="8">
                  <c:v>0.9496570000000002</c:v>
                </c:pt>
                <c:pt idx="9">
                  <c:v>0.17829899999999999</c:v>
                </c:pt>
                <c:pt idx="10">
                  <c:v>1.2340100000000001</c:v>
                </c:pt>
                <c:pt idx="11">
                  <c:v>0.24084200000000022</c:v>
                </c:pt>
                <c:pt idx="12">
                  <c:v>1.7790260000000004</c:v>
                </c:pt>
                <c:pt idx="13">
                  <c:v>0.1020850000000002</c:v>
                </c:pt>
                <c:pt idx="14">
                  <c:v>2.678944</c:v>
                </c:pt>
                <c:pt idx="15">
                  <c:v>1.4157350000000002</c:v>
                </c:pt>
                <c:pt idx="16">
                  <c:v>1.1362220000000001</c:v>
                </c:pt>
                <c:pt idx="17">
                  <c:v>-1.9039189999999999</c:v>
                </c:pt>
                <c:pt idx="18">
                  <c:v>3.9020199999999998</c:v>
                </c:pt>
                <c:pt idx="19">
                  <c:v>5.2624189999999995</c:v>
                </c:pt>
                <c:pt idx="20">
                  <c:v>0.30345300000000019</c:v>
                </c:pt>
                <c:pt idx="21">
                  <c:v>-0.40014799999999995</c:v>
                </c:pt>
                <c:pt idx="22">
                  <c:v>-5.9699969999999993</c:v>
                </c:pt>
                <c:pt idx="23">
                  <c:v>-5.3501479999999999</c:v>
                </c:pt>
                <c:pt idx="24">
                  <c:v>-3.1207309999999997</c:v>
                </c:pt>
                <c:pt idx="25">
                  <c:v>-6.0806240000000003</c:v>
                </c:pt>
                <c:pt idx="26">
                  <c:v>-5.0040259999999996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B6D-441D-BACD-29D340DBA563}"/>
            </c:ext>
          </c:extLst>
        </c:ser>
        <c:ser>
          <c:idx val="2"/>
          <c:order val="2"/>
          <c:tx>
            <c:strRef>
              <c:f>'Summary results'!$R$4</c:f>
              <c:strCache>
                <c:ptCount val="1"/>
                <c:pt idx="0">
                  <c:v>2025/26</c:v>
                </c:pt>
              </c:strCache>
            </c:strRef>
          </c:tx>
          <c:spPr>
            <a:ln>
              <a:solidFill>
                <a:srgbClr val="146BFF"/>
              </a:solidFill>
            </a:ln>
          </c:spPr>
          <c:marker>
            <c:spPr>
              <a:solidFill>
                <a:srgbClr val="146BFF"/>
              </a:solidFill>
              <a:ln>
                <a:solidFill>
                  <a:srgbClr val="146BFF"/>
                </a:solidFill>
              </a:ln>
            </c:spPr>
          </c:marker>
          <c:val>
            <c:numRef>
              <c:f>'Summary results'!$R$6:$R$32</c:f>
              <c:numCache>
                <c:formatCode>_-* #,##0.000_-;\-* #,##0.000_-;_-* "-"??????_-;_-@_-</c:formatCode>
                <c:ptCount val="27"/>
                <c:pt idx="0">
                  <c:v>0.7052606213999999</c:v>
                </c:pt>
                <c:pt idx="1">
                  <c:v>0.73072822800000026</c:v>
                </c:pt>
                <c:pt idx="2">
                  <c:v>0.48288897390000018</c:v>
                </c:pt>
                <c:pt idx="3">
                  <c:v>0.3625599718000001</c:v>
                </c:pt>
                <c:pt idx="4">
                  <c:v>3.201899875200001</c:v>
                </c:pt>
                <c:pt idx="5">
                  <c:v>2.6235276550000006</c:v>
                </c:pt>
                <c:pt idx="6">
                  <c:v>1.3839162100000002</c:v>
                </c:pt>
                <c:pt idx="7">
                  <c:v>1.0885616483000002</c:v>
                </c:pt>
                <c:pt idx="8">
                  <c:v>-0.68854283399999971</c:v>
                </c:pt>
                <c:pt idx="9">
                  <c:v>-0.86821072259999976</c:v>
                </c:pt>
                <c:pt idx="10">
                  <c:v>-0.61379365069999992</c:v>
                </c:pt>
                <c:pt idx="11">
                  <c:v>-1.1152739957999998</c:v>
                </c:pt>
                <c:pt idx="12">
                  <c:v>8.6194025000003727E-3</c:v>
                </c:pt>
                <c:pt idx="13">
                  <c:v>-1.2695555609999998</c:v>
                </c:pt>
                <c:pt idx="14">
                  <c:v>1.0692887840000003</c:v>
                </c:pt>
                <c:pt idx="15">
                  <c:v>-0.27662979299999968</c:v>
                </c:pt>
                <c:pt idx="16">
                  <c:v>-0.65896433729999959</c:v>
                </c:pt>
                <c:pt idx="17">
                  <c:v>-1.7634402542999998</c:v>
                </c:pt>
                <c:pt idx="18">
                  <c:v>0.20634257960000024</c:v>
                </c:pt>
                <c:pt idx="19">
                  <c:v>6.2048251345000001</c:v>
                </c:pt>
                <c:pt idx="20">
                  <c:v>1.1960026358000002</c:v>
                </c:pt>
                <c:pt idx="21">
                  <c:v>-0.90733917829999977</c:v>
                </c:pt>
                <c:pt idx="22">
                  <c:v>-5.4795473123999994</c:v>
                </c:pt>
                <c:pt idx="23">
                  <c:v>-4.8667696639999996</c:v>
                </c:pt>
                <c:pt idx="24">
                  <c:v>-2.8027016619999996</c:v>
                </c:pt>
                <c:pt idx="25">
                  <c:v>-5.5176752894999996</c:v>
                </c:pt>
                <c:pt idx="26">
                  <c:v>-2.7551363008999998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6D-441D-BACD-29D340DBA563}"/>
            </c:ext>
          </c:extLst>
        </c:ser>
        <c:ser>
          <c:idx val="3"/>
          <c:order val="3"/>
          <c:tx>
            <c:strRef>
              <c:f>'Summary results'!$S$4</c:f>
              <c:strCache>
                <c:ptCount val="1"/>
                <c:pt idx="0">
                  <c:v>2026/27</c:v>
                </c:pt>
              </c:strCache>
            </c:strRef>
          </c:tx>
          <c:spPr>
            <a:ln>
              <a:solidFill>
                <a:srgbClr val="002C77"/>
              </a:solidFill>
            </a:ln>
          </c:spPr>
          <c:marker>
            <c:spPr>
              <a:solidFill>
                <a:srgbClr val="002C77"/>
              </a:solidFill>
              <a:ln>
                <a:solidFill>
                  <a:srgbClr val="002C77"/>
                </a:solidFill>
              </a:ln>
            </c:spPr>
          </c:marker>
          <c:val>
            <c:numRef>
              <c:f>'Summary results'!$S$6:$S$32</c:f>
              <c:numCache>
                <c:formatCode>_-* #,##0.000_-;\-* #,##0.000_-;_-* "-"??????_-;_-@_-</c:formatCode>
                <c:ptCount val="27"/>
                <c:pt idx="0">
                  <c:v>-2.0925322023000001</c:v>
                </c:pt>
                <c:pt idx="1">
                  <c:v>-0.79011116899999978</c:v>
                </c:pt>
                <c:pt idx="2">
                  <c:v>-1.9232576460999997</c:v>
                </c:pt>
                <c:pt idx="3">
                  <c:v>-2.0145015400999999</c:v>
                </c:pt>
                <c:pt idx="4">
                  <c:v>1.3435675143000001</c:v>
                </c:pt>
                <c:pt idx="5">
                  <c:v>0.16097957559999987</c:v>
                </c:pt>
                <c:pt idx="6">
                  <c:v>-2.0605655469999995</c:v>
                </c:pt>
                <c:pt idx="7">
                  <c:v>-1.0371120763999997</c:v>
                </c:pt>
                <c:pt idx="8">
                  <c:v>-2.3313305014000001</c:v>
                </c:pt>
                <c:pt idx="9">
                  <c:v>-1.5398538418999999</c:v>
                </c:pt>
                <c:pt idx="10">
                  <c:v>-2.0839554334999999</c:v>
                </c:pt>
                <c:pt idx="11">
                  <c:v>-2.5616377531999999</c:v>
                </c:pt>
                <c:pt idx="12">
                  <c:v>-1.5528411505000004</c:v>
                </c:pt>
                <c:pt idx="13">
                  <c:v>-3.0546839621999999</c:v>
                </c:pt>
                <c:pt idx="14">
                  <c:v>-0.52609191069999994</c:v>
                </c:pt>
                <c:pt idx="15">
                  <c:v>-1.9844284527999998</c:v>
                </c:pt>
                <c:pt idx="16">
                  <c:v>-1.8885272941999998</c:v>
                </c:pt>
                <c:pt idx="17">
                  <c:v>-3.3174765002999997</c:v>
                </c:pt>
                <c:pt idx="18">
                  <c:v>-1.3795495742999995</c:v>
                </c:pt>
                <c:pt idx="19">
                  <c:v>5.2035248934999991</c:v>
                </c:pt>
                <c:pt idx="20">
                  <c:v>0.1604965687999993</c:v>
                </c:pt>
                <c:pt idx="21">
                  <c:v>-1.9465069262999999</c:v>
                </c:pt>
                <c:pt idx="22">
                  <c:v>-6.2980653731</c:v>
                </c:pt>
                <c:pt idx="23">
                  <c:v>-5.5889795950999996</c:v>
                </c:pt>
                <c:pt idx="24">
                  <c:v>-3.7279066353999997</c:v>
                </c:pt>
                <c:pt idx="25">
                  <c:v>-6.1507462659000005</c:v>
                </c:pt>
                <c:pt idx="26">
                  <c:v>-3.0474553026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6D-441D-BACD-29D340DBA563}"/>
            </c:ext>
          </c:extLst>
        </c:ser>
        <c:ser>
          <c:idx val="4"/>
          <c:order val="4"/>
          <c:tx>
            <c:strRef>
              <c:f>'Summary results'!$T$4</c:f>
              <c:strCache>
                <c:ptCount val="1"/>
                <c:pt idx="0">
                  <c:v>2027/28</c:v>
                </c:pt>
              </c:strCache>
            </c:strRef>
          </c:tx>
          <c:spPr>
            <a:ln>
              <a:solidFill>
                <a:srgbClr val="00163C"/>
              </a:solidFill>
            </a:ln>
          </c:spPr>
          <c:marker>
            <c:spPr>
              <a:solidFill>
                <a:srgbClr val="00163C"/>
              </a:solidFill>
              <a:ln>
                <a:solidFill>
                  <a:srgbClr val="00163C"/>
                </a:solidFill>
              </a:ln>
            </c:spPr>
          </c:marker>
          <c:val>
            <c:numRef>
              <c:f>'Summary results'!$T$6:$T$32</c:f>
              <c:numCache>
                <c:formatCode>_-* #,##0.000_-;\-* #,##0.000_-;_-* "-"??????_-;_-@_-</c:formatCode>
                <c:ptCount val="27"/>
                <c:pt idx="0">
                  <c:v>-4.1512295520000002</c:v>
                </c:pt>
                <c:pt idx="1">
                  <c:v>-3.7073329139000002</c:v>
                </c:pt>
                <c:pt idx="2">
                  <c:v>-4.6726556934000003</c:v>
                </c:pt>
                <c:pt idx="3">
                  <c:v>-5.0671710422</c:v>
                </c:pt>
                <c:pt idx="4">
                  <c:v>-1.6162782476000004</c:v>
                </c:pt>
                <c:pt idx="5">
                  <c:v>-3.1445075998999998</c:v>
                </c:pt>
                <c:pt idx="6">
                  <c:v>-5.5044958823000005</c:v>
                </c:pt>
                <c:pt idx="7">
                  <c:v>-4.6439817200000002</c:v>
                </c:pt>
                <c:pt idx="8">
                  <c:v>-5.1407699379</c:v>
                </c:pt>
                <c:pt idx="9">
                  <c:v>-4.3159222370000005</c:v>
                </c:pt>
                <c:pt idx="10">
                  <c:v>-5.0059656254</c:v>
                </c:pt>
                <c:pt idx="11">
                  <c:v>-5.2557814519999999</c:v>
                </c:pt>
                <c:pt idx="12">
                  <c:v>-4.6136258140000006</c:v>
                </c:pt>
                <c:pt idx="13">
                  <c:v>-5.5193848888000003</c:v>
                </c:pt>
                <c:pt idx="14">
                  <c:v>-3.8083922237000003</c:v>
                </c:pt>
                <c:pt idx="15">
                  <c:v>-4.8840572691000004</c:v>
                </c:pt>
                <c:pt idx="16">
                  <c:v>-6.1220626661000006</c:v>
                </c:pt>
                <c:pt idx="17">
                  <c:v>-5.8097978384000006</c:v>
                </c:pt>
                <c:pt idx="18">
                  <c:v>-3.2019285975000003</c:v>
                </c:pt>
                <c:pt idx="19">
                  <c:v>4.1459249590999994</c:v>
                </c:pt>
                <c:pt idx="20">
                  <c:v>-0.88859265670000021</c:v>
                </c:pt>
                <c:pt idx="21">
                  <c:v>-1.6742645322000005</c:v>
                </c:pt>
                <c:pt idx="22">
                  <c:v>-5.6667245880000001</c:v>
                </c:pt>
                <c:pt idx="23">
                  <c:v>-5.9443352678000005</c:v>
                </c:pt>
                <c:pt idx="24">
                  <c:v>-5.9946029660000004</c:v>
                </c:pt>
                <c:pt idx="25">
                  <c:v>-4.0241863239000004</c:v>
                </c:pt>
                <c:pt idx="26">
                  <c:v>-0.43096457109999964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B6D-441D-BACD-29D340DBA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182400"/>
        <c:axId val="94196864"/>
        <c:extLst/>
      </c:lineChart>
      <c:catAx>
        <c:axId val="9418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Zone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crossAx val="94196864"/>
        <c:crosses val="autoZero"/>
        <c:auto val="1"/>
        <c:lblAlgn val="ctr"/>
        <c:lblOffset val="100"/>
        <c:noMultiLvlLbl val="0"/>
      </c:catAx>
      <c:valAx>
        <c:axId val="94196864"/>
        <c:scaling>
          <c:orientation val="minMax"/>
          <c:max val="25"/>
          <c:min val="-1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Generation Tariff £/kW</a:t>
                </a:r>
              </a:p>
            </c:rich>
          </c:tx>
          <c:layout>
            <c:manualLayout>
              <c:xMode val="edge"/>
              <c:yMode val="edge"/>
              <c:x val="1.094180431805925E-2"/>
              <c:y val="0.22483391212330939"/>
            </c:manualLayout>
          </c:layout>
          <c:overlay val="0"/>
        </c:title>
        <c:numFmt formatCode="#,##0_ ;\-#,##0\ " sourceLinked="0"/>
        <c:majorTickMark val="out"/>
        <c:minorTickMark val="none"/>
        <c:tickLblPos val="nextTo"/>
        <c:crossAx val="94182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78879820885661"/>
          <c:y val="0.92309739291331228"/>
          <c:w val="0.85358188471069962"/>
          <c:h val="4.4315840986247967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/>
            </a:pPr>
            <a:r>
              <a:rPr lang="en-GB" sz="1100"/>
              <a:t>PHES - Conventional</a:t>
            </a:r>
            <a:r>
              <a:rPr lang="en-GB" sz="1100" baseline="0"/>
              <a:t> Carbon w/ 7.98% baseline ALF, -1.88% Storage ALF</a:t>
            </a:r>
            <a:endParaRPr lang="en-GB" sz="1100"/>
          </a:p>
        </c:rich>
      </c:tx>
      <c:layout>
        <c:manualLayout>
          <c:xMode val="edge"/>
          <c:yMode val="edge"/>
          <c:x val="0.12333164042661249"/>
          <c:y val="4.3911719168502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04970097915843"/>
          <c:y val="0.12714169135629627"/>
          <c:w val="0.87444336581215021"/>
          <c:h val="0.64116502258328567"/>
        </c:manualLayout>
      </c:layout>
      <c:lineChart>
        <c:grouping val="standard"/>
        <c:varyColors val="0"/>
        <c:ser>
          <c:idx val="0"/>
          <c:order val="0"/>
          <c:tx>
            <c:strRef>
              <c:f>'Summary results'!$V$4</c:f>
              <c:strCache>
                <c:ptCount val="1"/>
                <c:pt idx="0">
                  <c:v>2023/24</c:v>
                </c:pt>
              </c:strCache>
            </c:strRef>
          </c:tx>
          <c:spPr>
            <a:ln>
              <a:solidFill>
                <a:srgbClr val="B1CEFF"/>
              </a:solidFill>
            </a:ln>
          </c:spPr>
          <c:marker>
            <c:spPr>
              <a:solidFill>
                <a:srgbClr val="B1CEFF"/>
              </a:solidFill>
              <a:ln>
                <a:solidFill>
                  <a:srgbClr val="B1CEFF"/>
                </a:solidFill>
              </a:ln>
            </c:spPr>
          </c:marker>
          <c:val>
            <c:numRef>
              <c:f>'Summary results'!$V$6:$V$32</c:f>
              <c:numCache>
                <c:formatCode>_-* #,##0.000_-;\-* #,##0.000_-;_-* "-"??????_-;_-@_-</c:formatCode>
                <c:ptCount val="27"/>
                <c:pt idx="0">
                  <c:v>3.0864552546999997</c:v>
                </c:pt>
                <c:pt idx="1">
                  <c:v>2.4319563948749998</c:v>
                </c:pt>
                <c:pt idx="2">
                  <c:v>2.4324292572499999</c:v>
                </c:pt>
                <c:pt idx="3">
                  <c:v>-2.3896952466500001</c:v>
                </c:pt>
                <c:pt idx="4">
                  <c:v>3.7946449375500002</c:v>
                </c:pt>
                <c:pt idx="5">
                  <c:v>3.3072792630249994</c:v>
                </c:pt>
                <c:pt idx="6">
                  <c:v>1.4461814154749995</c:v>
                </c:pt>
                <c:pt idx="7">
                  <c:v>2.7508513956249998</c:v>
                </c:pt>
                <c:pt idx="8">
                  <c:v>1.6918111386499999</c:v>
                </c:pt>
                <c:pt idx="9">
                  <c:v>0.25166373202500003</c:v>
                </c:pt>
                <c:pt idx="10">
                  <c:v>2.8399393274000002</c:v>
                </c:pt>
                <c:pt idx="11">
                  <c:v>0.71868286752499999</c:v>
                </c:pt>
                <c:pt idx="12">
                  <c:v>3.2947223019749998</c:v>
                </c:pt>
                <c:pt idx="13">
                  <c:v>0.58382233155000007</c:v>
                </c:pt>
                <c:pt idx="14">
                  <c:v>4.1293334597999998</c:v>
                </c:pt>
                <c:pt idx="15">
                  <c:v>2.8809606177</c:v>
                </c:pt>
                <c:pt idx="16">
                  <c:v>1.2487680662749998</c:v>
                </c:pt>
                <c:pt idx="17">
                  <c:v>0.29347012859999999</c:v>
                </c:pt>
                <c:pt idx="18">
                  <c:v>4.5766456903749999</c:v>
                </c:pt>
                <c:pt idx="19">
                  <c:v>6.7656278266499994</c:v>
                </c:pt>
                <c:pt idx="20">
                  <c:v>2.1150313332749997</c:v>
                </c:pt>
                <c:pt idx="21">
                  <c:v>1.1961834636750002</c:v>
                </c:pt>
                <c:pt idx="22">
                  <c:v>-4.5323156303249998</c:v>
                </c:pt>
                <c:pt idx="23">
                  <c:v>-4.0712548917499998</c:v>
                </c:pt>
                <c:pt idx="24">
                  <c:v>-1.4010837246750001</c:v>
                </c:pt>
                <c:pt idx="25">
                  <c:v>-3.4169077904000003</c:v>
                </c:pt>
                <c:pt idx="26">
                  <c:v>-2.3390622790250002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7794-4FDB-8ED3-A4B8F0CE7883}"/>
            </c:ext>
          </c:extLst>
        </c:ser>
        <c:ser>
          <c:idx val="1"/>
          <c:order val="1"/>
          <c:tx>
            <c:strRef>
              <c:f>'Summary results'!$W$4</c:f>
              <c:strCache>
                <c:ptCount val="1"/>
                <c:pt idx="0">
                  <c:v>2024/25</c:v>
                </c:pt>
              </c:strCache>
            </c:strRef>
          </c:tx>
          <c:spPr>
            <a:ln>
              <a:solidFill>
                <a:srgbClr val="639CFF"/>
              </a:solidFill>
            </a:ln>
          </c:spPr>
          <c:marker>
            <c:spPr>
              <a:solidFill>
                <a:srgbClr val="639CFF"/>
              </a:solidFill>
              <a:ln>
                <a:solidFill>
                  <a:srgbClr val="639CFF"/>
                </a:solidFill>
              </a:ln>
            </c:spPr>
          </c:marker>
          <c:val>
            <c:numRef>
              <c:f>'Summary results'!$W$6:$W$32</c:f>
              <c:numCache>
                <c:formatCode>_-* #,##0.000_-;\-* #,##0.000_-;_-* "-"??????_-;_-@_-</c:formatCode>
                <c:ptCount val="27"/>
                <c:pt idx="0">
                  <c:v>1.9991232638750005</c:v>
                </c:pt>
                <c:pt idx="1">
                  <c:v>1.49361007695</c:v>
                </c:pt>
                <c:pt idx="2">
                  <c:v>1.7583210673000012</c:v>
                </c:pt>
                <c:pt idx="3">
                  <c:v>-3.164692240275</c:v>
                </c:pt>
                <c:pt idx="4">
                  <c:v>4.1914270689999995</c:v>
                </c:pt>
                <c:pt idx="5">
                  <c:v>3.595558895525</c:v>
                </c:pt>
                <c:pt idx="6">
                  <c:v>2.3002153449499994</c:v>
                </c:pt>
                <c:pt idx="7">
                  <c:v>2.1177178507999996</c:v>
                </c:pt>
                <c:pt idx="8">
                  <c:v>0.49229871167500017</c:v>
                </c:pt>
                <c:pt idx="9">
                  <c:v>-0.28986963869999993</c:v>
                </c:pt>
                <c:pt idx="10">
                  <c:v>0.87291882724999992</c:v>
                </c:pt>
                <c:pt idx="11">
                  <c:v>-5.1831159774999858E-2</c:v>
                </c:pt>
                <c:pt idx="12">
                  <c:v>1.5809253104750005</c:v>
                </c:pt>
                <c:pt idx="13">
                  <c:v>-5.9958397474999536E-2</c:v>
                </c:pt>
                <c:pt idx="14">
                  <c:v>2.6261455036750001</c:v>
                </c:pt>
                <c:pt idx="15">
                  <c:v>1.3853764119500003</c:v>
                </c:pt>
                <c:pt idx="16">
                  <c:v>1.0909586617250002</c:v>
                </c:pt>
                <c:pt idx="17">
                  <c:v>-2.0027148590000001</c:v>
                </c:pt>
                <c:pt idx="18">
                  <c:v>3.8691776979250005</c:v>
                </c:pt>
                <c:pt idx="19">
                  <c:v>5.3923963442749994</c:v>
                </c:pt>
                <c:pt idx="20">
                  <c:v>0.45412645515000039</c:v>
                </c:pt>
                <c:pt idx="21">
                  <c:v>-0.27215370005000006</c:v>
                </c:pt>
                <c:pt idx="22">
                  <c:v>-5.953160880075</c:v>
                </c:pt>
                <c:pt idx="23">
                  <c:v>-5.4305731627250005</c:v>
                </c:pt>
                <c:pt idx="24">
                  <c:v>-3.0720552727999997</c:v>
                </c:pt>
                <c:pt idx="25">
                  <c:v>-6.0030286300999993</c:v>
                </c:pt>
                <c:pt idx="26">
                  <c:v>-4.8377291690749997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794-4FDB-8ED3-A4B8F0CE7883}"/>
            </c:ext>
          </c:extLst>
        </c:ser>
        <c:ser>
          <c:idx val="2"/>
          <c:order val="2"/>
          <c:tx>
            <c:strRef>
              <c:f>'Summary results'!$X$4</c:f>
              <c:strCache>
                <c:ptCount val="1"/>
                <c:pt idx="0">
                  <c:v>2025/26</c:v>
                </c:pt>
              </c:strCache>
            </c:strRef>
          </c:tx>
          <c:spPr>
            <a:ln>
              <a:solidFill>
                <a:srgbClr val="146BFF"/>
              </a:solidFill>
            </a:ln>
          </c:spPr>
          <c:marker>
            <c:spPr>
              <a:solidFill>
                <a:srgbClr val="146BFF"/>
              </a:solidFill>
              <a:ln>
                <a:solidFill>
                  <a:srgbClr val="146BFF"/>
                </a:solidFill>
              </a:ln>
            </c:spPr>
          </c:marker>
          <c:val>
            <c:numRef>
              <c:f>'Summary results'!$X$6:$X$32</c:f>
              <c:numCache>
                <c:formatCode>_-* #,##0.000_-;\-* #,##0.000_-;_-* "-"??????_-;_-@_-</c:formatCode>
                <c:ptCount val="27"/>
                <c:pt idx="0">
                  <c:v>0.12209533465</c:v>
                </c:pt>
                <c:pt idx="1">
                  <c:v>0.27707899300000038</c:v>
                </c:pt>
                <c:pt idx="2">
                  <c:v>-6.3691503474999411E-2</c:v>
                </c:pt>
                <c:pt idx="3">
                  <c:v>-0.30527011294999973</c:v>
                </c:pt>
                <c:pt idx="4">
                  <c:v>2.7502391011999996</c:v>
                </c:pt>
                <c:pt idx="5">
                  <c:v>2.1826673362500002</c:v>
                </c:pt>
                <c:pt idx="6">
                  <c:v>0.87335819750000043</c:v>
                </c:pt>
                <c:pt idx="7">
                  <c:v>0.69830186792500015</c:v>
                </c:pt>
                <c:pt idx="8">
                  <c:v>-1.0578299414999996</c:v>
                </c:pt>
                <c:pt idx="9">
                  <c:v>-1.25302597935</c:v>
                </c:pt>
                <c:pt idx="10">
                  <c:v>-0.90835895732499994</c:v>
                </c:pt>
                <c:pt idx="11">
                  <c:v>-1.3705397810499997</c:v>
                </c:pt>
                <c:pt idx="12">
                  <c:v>-0.16834460062499979</c:v>
                </c:pt>
                <c:pt idx="13">
                  <c:v>-1.4144587097499999</c:v>
                </c:pt>
                <c:pt idx="14">
                  <c:v>1.0084484540000003</c:v>
                </c:pt>
                <c:pt idx="15">
                  <c:v>-0.33958760174999991</c:v>
                </c:pt>
                <c:pt idx="16">
                  <c:v>-0.71193109567499957</c:v>
                </c:pt>
                <c:pt idx="17">
                  <c:v>-1.8299968164249998</c:v>
                </c:pt>
                <c:pt idx="18">
                  <c:v>0.12563046510000042</c:v>
                </c:pt>
                <c:pt idx="19">
                  <c:v>6.3019364163749998</c:v>
                </c:pt>
                <c:pt idx="20">
                  <c:v>1.3019841210499998</c:v>
                </c:pt>
                <c:pt idx="21">
                  <c:v>-0.79251548542499983</c:v>
                </c:pt>
                <c:pt idx="22">
                  <c:v>-5.4545530118999999</c:v>
                </c:pt>
                <c:pt idx="23">
                  <c:v>-4.9144149840000004</c:v>
                </c:pt>
                <c:pt idx="24">
                  <c:v>-2.7553187845</c:v>
                </c:pt>
                <c:pt idx="25">
                  <c:v>-5.4411006276249996</c:v>
                </c:pt>
                <c:pt idx="26">
                  <c:v>-2.6031011147749998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94-4FDB-8ED3-A4B8F0CE7883}"/>
            </c:ext>
          </c:extLst>
        </c:ser>
        <c:ser>
          <c:idx val="3"/>
          <c:order val="3"/>
          <c:tx>
            <c:strRef>
              <c:f>'Summary results'!$Y$4</c:f>
              <c:strCache>
                <c:ptCount val="1"/>
                <c:pt idx="0">
                  <c:v>2026/27</c:v>
                </c:pt>
              </c:strCache>
            </c:strRef>
          </c:tx>
          <c:spPr>
            <a:ln>
              <a:solidFill>
                <a:srgbClr val="002C77"/>
              </a:solidFill>
            </a:ln>
          </c:spPr>
          <c:marker>
            <c:spPr>
              <a:solidFill>
                <a:srgbClr val="002C77"/>
              </a:solidFill>
              <a:ln>
                <a:solidFill>
                  <a:srgbClr val="002C77"/>
                </a:solidFill>
              </a:ln>
            </c:spPr>
          </c:marker>
          <c:val>
            <c:numRef>
              <c:f>'Summary results'!$Y$6:$Y$32</c:f>
              <c:numCache>
                <c:formatCode>_-* #,##0.000_-;\-* #,##0.000_-;_-* "-"??????_-;_-@_-</c:formatCode>
                <c:ptCount val="27"/>
                <c:pt idx="0">
                  <c:v>-2.738084379425</c:v>
                </c:pt>
                <c:pt idx="1">
                  <c:v>-1.26905135775</c:v>
                </c:pt>
                <c:pt idx="2">
                  <c:v>-2.5043680984750001</c:v>
                </c:pt>
                <c:pt idx="3">
                  <c:v>-2.6897412749749998</c:v>
                </c:pt>
                <c:pt idx="4">
                  <c:v>0.85523475142499983</c:v>
                </c:pt>
                <c:pt idx="5">
                  <c:v>-0.31573143389999991</c:v>
                </c:pt>
                <c:pt idx="6">
                  <c:v>-2.6610900632499996</c:v>
                </c:pt>
                <c:pt idx="7">
                  <c:v>-1.4537517208999997</c:v>
                </c:pt>
                <c:pt idx="8">
                  <c:v>-2.7235021146499996</c:v>
                </c:pt>
                <c:pt idx="9">
                  <c:v>-1.9415473295249999</c:v>
                </c:pt>
                <c:pt idx="10">
                  <c:v>-2.3964047416250001</c:v>
                </c:pt>
                <c:pt idx="11">
                  <c:v>-2.8301081817</c:v>
                </c:pt>
                <c:pt idx="12">
                  <c:v>-1.7207367623749996</c:v>
                </c:pt>
                <c:pt idx="13">
                  <c:v>-3.2081835294499998</c:v>
                </c:pt>
                <c:pt idx="14">
                  <c:v>-0.60010664232500011</c:v>
                </c:pt>
                <c:pt idx="15">
                  <c:v>-2.0590398668000001</c:v>
                </c:pt>
                <c:pt idx="16">
                  <c:v>-1.9486826464499998</c:v>
                </c:pt>
                <c:pt idx="17">
                  <c:v>-3.3785551049249998</c:v>
                </c:pt>
                <c:pt idx="18">
                  <c:v>-1.4710452364249997</c:v>
                </c:pt>
                <c:pt idx="19">
                  <c:v>5.2990396266249995</c:v>
                </c:pt>
                <c:pt idx="20">
                  <c:v>0.25381343779999987</c:v>
                </c:pt>
                <c:pt idx="21">
                  <c:v>-1.8327403484249998</c:v>
                </c:pt>
                <c:pt idx="22">
                  <c:v>-6.2687556167250005</c:v>
                </c:pt>
                <c:pt idx="23">
                  <c:v>-5.6287447612249997</c:v>
                </c:pt>
                <c:pt idx="24">
                  <c:v>-3.67942373115</c:v>
                </c:pt>
                <c:pt idx="25">
                  <c:v>-6.069985123525</c:v>
                </c:pt>
                <c:pt idx="26">
                  <c:v>-2.8825453343499996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794-4FDB-8ED3-A4B8F0CE7883}"/>
            </c:ext>
          </c:extLst>
        </c:ser>
        <c:ser>
          <c:idx val="4"/>
          <c:order val="4"/>
          <c:tx>
            <c:strRef>
              <c:f>'Summary results'!$Z$4</c:f>
              <c:strCache>
                <c:ptCount val="1"/>
                <c:pt idx="0">
                  <c:v>2027/28</c:v>
                </c:pt>
              </c:strCache>
            </c:strRef>
          </c:tx>
          <c:spPr>
            <a:ln>
              <a:solidFill>
                <a:srgbClr val="00163C"/>
              </a:solidFill>
            </a:ln>
          </c:spPr>
          <c:marker>
            <c:spPr>
              <a:solidFill>
                <a:srgbClr val="00163C"/>
              </a:solidFill>
              <a:ln>
                <a:solidFill>
                  <a:srgbClr val="00163C"/>
                </a:solidFill>
              </a:ln>
            </c:spPr>
          </c:marker>
          <c:val>
            <c:numRef>
              <c:f>'Summary results'!$Z$6:$Z$32</c:f>
              <c:numCache>
                <c:formatCode>_-* #,##0.000_-;\-* #,##0.000_-;_-* "-"??????_-;_-@_-</c:formatCode>
                <c:ptCount val="27"/>
                <c:pt idx="0">
                  <c:v>-4.9424295620000001</c:v>
                </c:pt>
                <c:pt idx="1">
                  <c:v>-4.3485265115249998</c:v>
                </c:pt>
                <c:pt idx="2">
                  <c:v>-5.4065867666500003</c:v>
                </c:pt>
                <c:pt idx="3">
                  <c:v>-5.9020097594500003</c:v>
                </c:pt>
                <c:pt idx="4">
                  <c:v>-2.2598740981000009</c:v>
                </c:pt>
                <c:pt idx="5">
                  <c:v>-3.7807204400250001</c:v>
                </c:pt>
                <c:pt idx="6">
                  <c:v>-6.2665002094250006</c:v>
                </c:pt>
                <c:pt idx="7">
                  <c:v>-5.22377907</c:v>
                </c:pt>
                <c:pt idx="8">
                  <c:v>-5.689471905525</c:v>
                </c:pt>
                <c:pt idx="9">
                  <c:v>-4.8571598907500002</c:v>
                </c:pt>
                <c:pt idx="10">
                  <c:v>-5.4888892336500001</c:v>
                </c:pt>
                <c:pt idx="11">
                  <c:v>-5.6330765870000006</c:v>
                </c:pt>
                <c:pt idx="12">
                  <c:v>-4.7801259465000001</c:v>
                </c:pt>
                <c:pt idx="13">
                  <c:v>-5.7216846078000003</c:v>
                </c:pt>
                <c:pt idx="14">
                  <c:v>-3.9013173640750001</c:v>
                </c:pt>
                <c:pt idx="15">
                  <c:v>-4.9793537427250003</c:v>
                </c:pt>
                <c:pt idx="16">
                  <c:v>-6.1974500934750001</c:v>
                </c:pt>
                <c:pt idx="17">
                  <c:v>-5.8608607304000007</c:v>
                </c:pt>
                <c:pt idx="18">
                  <c:v>-3.3133526006250005</c:v>
                </c:pt>
                <c:pt idx="19">
                  <c:v>4.2265695702250001</c:v>
                </c:pt>
                <c:pt idx="20">
                  <c:v>-0.80578005582500101</c:v>
                </c:pt>
                <c:pt idx="21">
                  <c:v>-1.5738403869500002</c:v>
                </c:pt>
                <c:pt idx="22">
                  <c:v>-5.5952809029999999</c:v>
                </c:pt>
                <c:pt idx="23">
                  <c:v>-5.9377484130500005</c:v>
                </c:pt>
                <c:pt idx="24">
                  <c:v>-5.9149348585000006</c:v>
                </c:pt>
                <c:pt idx="25">
                  <c:v>-3.9174654090250005</c:v>
                </c:pt>
                <c:pt idx="26">
                  <c:v>-0.28891386722500023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94-4FDB-8ED3-A4B8F0CE7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182400"/>
        <c:axId val="94196864"/>
        <c:extLst/>
      </c:lineChart>
      <c:catAx>
        <c:axId val="9418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Zone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low"/>
        <c:crossAx val="94196864"/>
        <c:crosses val="autoZero"/>
        <c:auto val="1"/>
        <c:lblAlgn val="ctr"/>
        <c:lblOffset val="100"/>
        <c:noMultiLvlLbl val="0"/>
      </c:catAx>
      <c:valAx>
        <c:axId val="94196864"/>
        <c:scaling>
          <c:orientation val="minMax"/>
          <c:max val="25"/>
          <c:min val="-1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Generation Tariff £/kW</a:t>
                </a:r>
              </a:p>
            </c:rich>
          </c:tx>
          <c:layout>
            <c:manualLayout>
              <c:xMode val="edge"/>
              <c:yMode val="edge"/>
              <c:x val="1.094180431805925E-2"/>
              <c:y val="0.22483391212330939"/>
            </c:manualLayout>
          </c:layout>
          <c:overlay val="0"/>
        </c:title>
        <c:numFmt formatCode="#,##0_ ;\-#,##0\ " sourceLinked="0"/>
        <c:majorTickMark val="out"/>
        <c:minorTickMark val="none"/>
        <c:tickLblPos val="nextTo"/>
        <c:crossAx val="94182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78879820885661"/>
          <c:y val="0.92309739291331228"/>
          <c:w val="0.85358188471069962"/>
          <c:h val="4.4315840986247967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Generation tariffs by technology category</a:t>
            </a:r>
          </a:p>
        </c:rich>
      </c:tx>
      <c:layout>
        <c:manualLayout>
          <c:xMode val="edge"/>
          <c:yMode val="edge"/>
          <c:x val="0.29852027830527245"/>
          <c:y val="2.72515059148050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50346891351957"/>
          <c:y val="0.11122843719077227"/>
          <c:w val="0.8640199520514481"/>
          <c:h val="0.691677600127404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'T2 2023-24'!$I$3</c:f>
              <c:strCache>
                <c:ptCount val="1"/>
                <c:pt idx="0">
                  <c:v>40%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'T2 2023-24'!$A$6:$A$32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'T2 2023-24'!$I$6:$I$32</c:f>
              <c:numCache>
                <c:formatCode>_-* #,##0.000_-;\-* #,##0.000_-;_-* "-"??????_-;_-@_-</c:formatCode>
                <c:ptCount val="27"/>
                <c:pt idx="0">
                  <c:v>19.1758706</c:v>
                </c:pt>
                <c:pt idx="1">
                  <c:v>14.344799000000002</c:v>
                </c:pt>
                <c:pt idx="2">
                  <c:v>17.463668999999999</c:v>
                </c:pt>
                <c:pt idx="3">
                  <c:v>13.327182800000001</c:v>
                </c:pt>
                <c:pt idx="4">
                  <c:v>15.470508400000002</c:v>
                </c:pt>
                <c:pt idx="5">
                  <c:v>15.415821200000002</c:v>
                </c:pt>
                <c:pt idx="6">
                  <c:v>15.0713448</c:v>
                </c:pt>
                <c:pt idx="7">
                  <c:v>13.008284</c:v>
                </c:pt>
                <c:pt idx="8">
                  <c:v>11.339578200000002</c:v>
                </c:pt>
                <c:pt idx="9">
                  <c:v>9.954927200000002</c:v>
                </c:pt>
                <c:pt idx="10">
                  <c:v>10.490602200000003</c:v>
                </c:pt>
                <c:pt idx="11">
                  <c:v>6.7278511999999999</c:v>
                </c:pt>
                <c:pt idx="12">
                  <c:v>7.8285267999999997</c:v>
                </c:pt>
                <c:pt idx="13">
                  <c:v>3.7609224000000001</c:v>
                </c:pt>
                <c:pt idx="14">
                  <c:v>5.3634163999999993</c:v>
                </c:pt>
                <c:pt idx="15">
                  <c:v>3.4006236000000003</c:v>
                </c:pt>
                <c:pt idx="16">
                  <c:v>2.2759502</c:v>
                </c:pt>
                <c:pt idx="17">
                  <c:v>1.5696098000000003</c:v>
                </c:pt>
                <c:pt idx="18">
                  <c:v>4.9596799999999996</c:v>
                </c:pt>
                <c:pt idx="19">
                  <c:v>3.8001281999999996</c:v>
                </c:pt>
                <c:pt idx="20">
                  <c:v>-1.0014568000000001</c:v>
                </c:pt>
                <c:pt idx="21">
                  <c:v>-1.2363936000000004</c:v>
                </c:pt>
                <c:pt idx="22">
                  <c:v>-5.1354986</c:v>
                </c:pt>
                <c:pt idx="23">
                  <c:v>-2.4401869999999999</c:v>
                </c:pt>
                <c:pt idx="24">
                  <c:v>-2.2045664</c:v>
                </c:pt>
                <c:pt idx="25">
                  <c:v>-5.0855602000000006</c:v>
                </c:pt>
                <c:pt idx="26">
                  <c:v>-5.1719372000000003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46-4C29-BAAE-B0C02F5DFA10}"/>
            </c:ext>
          </c:extLst>
        </c:ser>
        <c:ser>
          <c:idx val="2"/>
          <c:order val="1"/>
          <c:tx>
            <c:strRef>
              <c:f>'T2 2023-24'!$J$3</c:f>
              <c:strCache>
                <c:ptCount val="1"/>
                <c:pt idx="0">
                  <c:v>75%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'T2 2023-24'!$A$6:$A$32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'T2 2023-24'!$J$6:$J$32</c:f>
              <c:numCache>
                <c:formatCode>_-* #,##0.000_-;\-* #,##0.000_-;_-* "-"??????_-;_-@_-</c:formatCode>
                <c:ptCount val="27"/>
                <c:pt idx="0">
                  <c:v>37.275504500000004</c:v>
                </c:pt>
                <c:pt idx="1">
                  <c:v>28.954191249999997</c:v>
                </c:pt>
                <c:pt idx="2">
                  <c:v>34.495869500000005</c:v>
                </c:pt>
                <c:pt idx="3">
                  <c:v>31.341614500000002</c:v>
                </c:pt>
                <c:pt idx="4">
                  <c:v>28.962240999999999</c:v>
                </c:pt>
                <c:pt idx="5">
                  <c:v>29.405237749999998</c:v>
                </c:pt>
                <c:pt idx="6">
                  <c:v>31.750996750000002</c:v>
                </c:pt>
                <c:pt idx="7">
                  <c:v>24.863394749999998</c:v>
                </c:pt>
                <c:pt idx="8">
                  <c:v>22.519949</c:v>
                </c:pt>
                <c:pt idx="9">
                  <c:v>21.195929500000002</c:v>
                </c:pt>
                <c:pt idx="10">
                  <c:v>18.791091499999997</c:v>
                </c:pt>
                <c:pt idx="11">
                  <c:v>13.493914000000002</c:v>
                </c:pt>
                <c:pt idx="12">
                  <c:v>12.797995999999999</c:v>
                </c:pt>
                <c:pt idx="13">
                  <c:v>6.7868050000000002</c:v>
                </c:pt>
                <c:pt idx="14">
                  <c:v>6.4802172499999999</c:v>
                </c:pt>
                <c:pt idx="15">
                  <c:v>3.8348909999999998</c:v>
                </c:pt>
                <c:pt idx="16">
                  <c:v>3.1343367500000001</c:v>
                </c:pt>
                <c:pt idx="17">
                  <c:v>2.6360429999999999</c:v>
                </c:pt>
                <c:pt idx="18">
                  <c:v>5.27977075</c:v>
                </c:pt>
                <c:pt idx="19">
                  <c:v>1.3219455</c:v>
                </c:pt>
                <c:pt idx="20">
                  <c:v>-3.6058162500000006</c:v>
                </c:pt>
                <c:pt idx="21">
                  <c:v>-5.6948505000000003</c:v>
                </c:pt>
                <c:pt idx="22">
                  <c:v>-6.9732035000000003</c:v>
                </c:pt>
                <c:pt idx="23">
                  <c:v>-1.0771505000000001</c:v>
                </c:pt>
                <c:pt idx="24">
                  <c:v>-2.8760137499999998</c:v>
                </c:pt>
                <c:pt idx="25">
                  <c:v>-6.4800050000000002</c:v>
                </c:pt>
                <c:pt idx="26">
                  <c:v>-7.5392892499999995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46-4C29-BAAE-B0C02F5DFA10}"/>
            </c:ext>
          </c:extLst>
        </c:ser>
        <c:ser>
          <c:idx val="1"/>
          <c:order val="2"/>
          <c:tx>
            <c:strRef>
              <c:f>'T2 2023-24'!$K$3</c:f>
              <c:strCache>
                <c:ptCount val="1"/>
                <c:pt idx="0">
                  <c:v>45%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'T2 2023-24'!$A$6:$A$32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'T2 2023-24'!$K$6:$K$32</c:f>
              <c:numCache>
                <c:formatCode>_-* #,##0.000_-;\-* #,##0.000_-;_-* "-"??????_-;_-@_-</c:formatCode>
                <c:ptCount val="27"/>
                <c:pt idx="0">
                  <c:v>26.565164299999996</c:v>
                </c:pt>
                <c:pt idx="1">
                  <c:v>22.077710749999998</c:v>
                </c:pt>
                <c:pt idx="2">
                  <c:v>25.0253017</c:v>
                </c:pt>
                <c:pt idx="3">
                  <c:v>26.662353700000001</c:v>
                </c:pt>
                <c:pt idx="4">
                  <c:v>19.799921599999998</c:v>
                </c:pt>
                <c:pt idx="5">
                  <c:v>20.56424165</c:v>
                </c:pt>
                <c:pt idx="6">
                  <c:v>25.323996649999998</c:v>
                </c:pt>
                <c:pt idx="7">
                  <c:v>17.283094649999999</c:v>
                </c:pt>
                <c:pt idx="8">
                  <c:v>16.264476999999999</c:v>
                </c:pt>
                <c:pt idx="9">
                  <c:v>16.355464699999999</c:v>
                </c:pt>
                <c:pt idx="10">
                  <c:v>11.454609700000001</c:v>
                </c:pt>
                <c:pt idx="11">
                  <c:v>9.3330426000000006</c:v>
                </c:pt>
                <c:pt idx="12">
                  <c:v>6.5077769999999999</c:v>
                </c:pt>
                <c:pt idx="13">
                  <c:v>3.2684660000000001</c:v>
                </c:pt>
                <c:pt idx="14">
                  <c:v>0.55303335000000009</c:v>
                </c:pt>
                <c:pt idx="15">
                  <c:v>-0.40269319999999997</c:v>
                </c:pt>
                <c:pt idx="16">
                  <c:v>0.14260284999999995</c:v>
                </c:pt>
                <c:pt idx="17">
                  <c:v>0.41009140000000011</c:v>
                </c:pt>
                <c:pt idx="18">
                  <c:v>-0.54949175000000006</c:v>
                </c:pt>
                <c:pt idx="19">
                  <c:v>-4.1472718999999998</c:v>
                </c:pt>
                <c:pt idx="20">
                  <c:v>-4.3094991499999997</c:v>
                </c:pt>
                <c:pt idx="21">
                  <c:v>-8.9110505</c:v>
                </c:pt>
                <c:pt idx="22">
                  <c:v>-4.5431305000000002</c:v>
                </c:pt>
                <c:pt idx="23">
                  <c:v>0.79143850000000004</c:v>
                </c:pt>
                <c:pt idx="24">
                  <c:v>-1.82432645</c:v>
                </c:pt>
                <c:pt idx="25">
                  <c:v>-2.7538946000000002</c:v>
                </c:pt>
                <c:pt idx="26">
                  <c:v>-4.0047753500000001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46-4C29-BAAE-B0C02F5DF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182400"/>
        <c:axId val="94196864"/>
      </c:barChart>
      <c:catAx>
        <c:axId val="94182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Generation</a:t>
                </a:r>
                <a:r>
                  <a:rPr lang="en-GB" sz="1200" baseline="0"/>
                  <a:t> Zone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96864"/>
        <c:crosses val="autoZero"/>
        <c:auto val="1"/>
        <c:lblAlgn val="ctr"/>
        <c:lblOffset val="100"/>
        <c:noMultiLvlLbl val="0"/>
      </c:catAx>
      <c:valAx>
        <c:axId val="94196864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Change  in Generation Tariff £/kW</a:t>
                </a:r>
              </a:p>
            </c:rich>
          </c:tx>
          <c:layout>
            <c:manualLayout>
              <c:xMode val="edge"/>
              <c:yMode val="edge"/>
              <c:x val="2.4335246778970577E-2"/>
              <c:y val="0.29550720282102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_ ;\-#,##0.0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8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366978370216373"/>
          <c:y val="0.90930393602598347"/>
          <c:w val="0.24791018180690857"/>
          <c:h val="5.78708292218948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Generation tariffs for Baseline vs CMP393 - BESS w/ 1.24% ALF</a:t>
            </a:r>
            <a:endParaRPr lang="en-GB" sz="1600">
              <a:effectLst/>
            </a:endParaRPr>
          </a:p>
        </c:rich>
      </c:tx>
      <c:layout>
        <c:manualLayout>
          <c:xMode val="edge"/>
          <c:yMode val="edge"/>
          <c:x val="0.20310240068055857"/>
          <c:y val="2.22000780568574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50346891351957"/>
          <c:y val="0.10613843611011417"/>
          <c:w val="0.8640199520514481"/>
          <c:h val="0.696767447356924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'T2 2023-24'!$N$5</c:f>
              <c:strCache>
                <c:ptCount val="1"/>
                <c:pt idx="0">
                  <c:v>Baseline - site specific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'T2 2023-24'!$N$6:$N$32</c:f>
              <c:numCache>
                <c:formatCode>_-* #,##0.000_-;\-* #,##0.000_-;_-* "-"??????_-;_-@_-</c:formatCode>
                <c:ptCount val="27"/>
                <c:pt idx="0">
                  <c:v>4.2856259556545115</c:v>
                </c:pt>
                <c:pt idx="1">
                  <c:v>3.319840230959918</c:v>
                </c:pt>
                <c:pt idx="2">
                  <c:v>3.552732382732696</c:v>
                </c:pt>
                <c:pt idx="3">
                  <c:v>-1.2182903658925732</c:v>
                </c:pt>
                <c:pt idx="4">
                  <c:v>4.6648663267072736</c:v>
                </c:pt>
                <c:pt idx="5">
                  <c:v>4.2097488935539307</c:v>
                </c:pt>
                <c:pt idx="6">
                  <c:v>2.4616873475294838</c:v>
                </c:pt>
                <c:pt idx="7">
                  <c:v>3.5153547900740225</c:v>
                </c:pt>
                <c:pt idx="8">
                  <c:v>2.4108751531783175</c:v>
                </c:pt>
                <c:pt idx="9">
                  <c:v>0.97486398540381092</c:v>
                </c:pt>
                <c:pt idx="10">
                  <c:v>3.4101558680763784</c:v>
                </c:pt>
                <c:pt idx="11">
                  <c:v>1.1665561088303593</c:v>
                </c:pt>
                <c:pt idx="12">
                  <c:v>3.6326342398053288</c:v>
                </c:pt>
                <c:pt idx="13">
                  <c:v>0.82061684734318863</c:v>
                </c:pt>
                <c:pt idx="14">
                  <c:v>4.2213116996971962</c:v>
                </c:pt>
                <c:pt idx="15">
                  <c:v>2.9196919581105041</c:v>
                </c:pt>
                <c:pt idx="16">
                  <c:v>1.3253256473226407</c:v>
                </c:pt>
                <c:pt idx="17">
                  <c:v>0.38858292613963397</c:v>
                </c:pt>
                <c:pt idx="18">
                  <c:v>4.6051938701382138</c:v>
                </c:pt>
                <c:pt idx="19">
                  <c:v>6.5446042412896386</c:v>
                </c:pt>
                <c:pt idx="20">
                  <c:v>1.882754325124576</c:v>
                </c:pt>
                <c:pt idx="21">
                  <c:v>1.0148794771740146</c:v>
                </c:pt>
                <c:pt idx="22">
                  <c:v>-4.5772718533465087</c:v>
                </c:pt>
                <c:pt idx="23">
                  <c:v>-3.949688707704313</c:v>
                </c:pt>
                <c:pt idx="24">
                  <c:v>-1.4609686155983825</c:v>
                </c:pt>
                <c:pt idx="25">
                  <c:v>-3.5412752106402885</c:v>
                </c:pt>
                <c:pt idx="26">
                  <c:v>-2.5502011260120288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27-4F86-9CE4-866BC93CA719}"/>
            </c:ext>
          </c:extLst>
        </c:ser>
        <c:ser>
          <c:idx val="1"/>
          <c:order val="1"/>
          <c:tx>
            <c:strRef>
              <c:f>'T2 2023-24'!$O$5</c:f>
              <c:strCache>
                <c:ptCount val="1"/>
                <c:pt idx="0">
                  <c:v>CMP393 - site specific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'T2 2023-24'!$O$6:$O$32</c:f>
              <c:numCache>
                <c:formatCode>_-* #,##0.000_-;\-* #,##0.000_-;_-* "-"??????_-;_-@_-</c:formatCode>
                <c:ptCount val="27"/>
                <c:pt idx="0">
                  <c:v>3.6290756611999999</c:v>
                </c:pt>
                <c:pt idx="1">
                  <c:v>2.8337206204999998</c:v>
                </c:pt>
                <c:pt idx="2">
                  <c:v>2.9393623710000001</c:v>
                </c:pt>
                <c:pt idx="3">
                  <c:v>-1.8596387733999999</c:v>
                </c:pt>
                <c:pt idx="4">
                  <c:v>4.1884169697999996</c:v>
                </c:pt>
                <c:pt idx="5">
                  <c:v>3.7156435078999994</c:v>
                </c:pt>
                <c:pt idx="6">
                  <c:v>1.9056941781000001</c:v>
                </c:pt>
                <c:pt idx="7">
                  <c:v>3.0967864174999997</c:v>
                </c:pt>
                <c:pt idx="8">
                  <c:v>2.0171850054</c:v>
                </c:pt>
                <c:pt idx="9">
                  <c:v>0.5789092319000001</c:v>
                </c:pt>
                <c:pt idx="10">
                  <c:v>3.0979602503999999</c:v>
                </c:pt>
                <c:pt idx="11">
                  <c:v>0.92134388990000005</c:v>
                </c:pt>
                <c:pt idx="12">
                  <c:v>3.4476262320999993</c:v>
                </c:pt>
                <c:pt idx="13">
                  <c:v>0.69097099380000004</c:v>
                </c:pt>
                <c:pt idx="14">
                  <c:v>4.1709532807999992</c:v>
                </c:pt>
                <c:pt idx="15">
                  <c:v>2.8984864091999998</c:v>
                </c:pt>
                <c:pt idx="16">
                  <c:v>1.2834100948999998</c:v>
                </c:pt>
                <c:pt idx="17">
                  <c:v>0.33650832559999999</c:v>
                </c:pt>
                <c:pt idx="18">
                  <c:v>4.5895636384999996</c:v>
                </c:pt>
                <c:pt idx="19">
                  <c:v>6.6656154534000001</c:v>
                </c:pt>
                <c:pt idx="20">
                  <c:v>2.0099268268999997</c:v>
                </c:pt>
                <c:pt idx="21">
                  <c:v>1.1141440653000001</c:v>
                </c:pt>
                <c:pt idx="22">
                  <c:v>-4.5526581586999999</c:v>
                </c:pt>
                <c:pt idx="23">
                  <c:v>-4.0162466329999997</c:v>
                </c:pt>
                <c:pt idx="24">
                  <c:v>-1.4281814213000001</c:v>
                </c:pt>
                <c:pt idx="25">
                  <c:v>-3.4731835984000003</c:v>
                </c:pt>
                <c:pt idx="26">
                  <c:v>-2.4346018438999999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27-4F86-9CE4-866BC93CA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182400"/>
        <c:axId val="94196864"/>
      </c:barChart>
      <c:catAx>
        <c:axId val="94182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Generation</a:t>
                </a:r>
                <a:r>
                  <a:rPr lang="en-GB" sz="1200" baseline="0"/>
                  <a:t> Zone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96864"/>
        <c:crosses val="autoZero"/>
        <c:auto val="1"/>
        <c:lblAlgn val="ctr"/>
        <c:lblOffset val="100"/>
        <c:noMultiLvlLbl val="0"/>
      </c:catAx>
      <c:valAx>
        <c:axId val="94196864"/>
        <c:scaling>
          <c:orientation val="minMax"/>
          <c:max val="8"/>
          <c:min val="-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Change  in Generation Tariff £/kW</a:t>
                </a:r>
              </a:p>
            </c:rich>
          </c:tx>
          <c:layout>
            <c:manualLayout>
              <c:xMode val="edge"/>
              <c:yMode val="edge"/>
              <c:x val="2.4335246778970577E-2"/>
              <c:y val="0.29550720282102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_ ;\-#,##0.0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8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1062891437655151E-2"/>
          <c:y val="0.89575970676965166"/>
          <c:w val="0.8627322182895597"/>
          <c:h val="9.97561071140495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Generation tariffs by technology category</a:t>
            </a:r>
            <a:endParaRPr lang="en-GB" sz="1600">
              <a:effectLst/>
            </a:endParaRPr>
          </a:p>
        </c:rich>
      </c:tx>
      <c:layout>
        <c:manualLayout>
          <c:xMode val="edge"/>
          <c:yMode val="edge"/>
          <c:x val="0.2971526372124077"/>
          <c:y val="2.72514111233042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50346891351957"/>
          <c:y val="0.11122843719077227"/>
          <c:w val="0.8640199520514481"/>
          <c:h val="0.691677600127404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'T3 2024-25'!$I$3</c:f>
              <c:strCache>
                <c:ptCount val="1"/>
                <c:pt idx="0">
                  <c:v>40%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'T3 2024-25'!$A$6:$A$32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'T3 2024-25'!$I$6:$I$32</c:f>
              <c:numCache>
                <c:formatCode>_-* #,##0.000_-;\-* #,##0.000_-;_-* "-"??????_-;_-@_-</c:formatCode>
                <c:ptCount val="27"/>
                <c:pt idx="0">
                  <c:v>17.758907000000001</c:v>
                </c:pt>
                <c:pt idx="1">
                  <c:v>13.941287600000003</c:v>
                </c:pt>
                <c:pt idx="2">
                  <c:v>17.2772264</c:v>
                </c:pt>
                <c:pt idx="3">
                  <c:v>13.0730638</c:v>
                </c:pt>
                <c:pt idx="4">
                  <c:v>16.709720999999998</c:v>
                </c:pt>
                <c:pt idx="5">
                  <c:v>15.825518200000001</c:v>
                </c:pt>
                <c:pt idx="6">
                  <c:v>16.008455600000001</c:v>
                </c:pt>
                <c:pt idx="7">
                  <c:v>12.8834704</c:v>
                </c:pt>
                <c:pt idx="8">
                  <c:v>10.6677614</c:v>
                </c:pt>
                <c:pt idx="9">
                  <c:v>10.1261054</c:v>
                </c:pt>
                <c:pt idx="10">
                  <c:v>8.9065980000000007</c:v>
                </c:pt>
                <c:pt idx="11">
                  <c:v>6.4596608</c:v>
                </c:pt>
                <c:pt idx="12">
                  <c:v>5.988336799999999</c:v>
                </c:pt>
                <c:pt idx="13">
                  <c:v>3.5452382000000005</c:v>
                </c:pt>
                <c:pt idx="14">
                  <c:v>3.8008244000000002</c:v>
                </c:pt>
                <c:pt idx="15">
                  <c:v>2.0608046000000004</c:v>
                </c:pt>
                <c:pt idx="16">
                  <c:v>2.0979928000000005</c:v>
                </c:pt>
                <c:pt idx="17">
                  <c:v>0.19532900000000053</c:v>
                </c:pt>
                <c:pt idx="18">
                  <c:v>4.5998643999999995</c:v>
                </c:pt>
                <c:pt idx="19">
                  <c:v>2.5006162000000001</c:v>
                </c:pt>
                <c:pt idx="20">
                  <c:v>-2.8981078</c:v>
                </c:pt>
                <c:pt idx="21">
                  <c:v>-3.1198143999999997</c:v>
                </c:pt>
                <c:pt idx="22">
                  <c:v>-6.3277365999999997</c:v>
                </c:pt>
                <c:pt idx="23">
                  <c:v>-3.6412467999999998</c:v>
                </c:pt>
                <c:pt idx="24">
                  <c:v>-4.1550094</c:v>
                </c:pt>
                <c:pt idx="25">
                  <c:v>-7.7293968</c:v>
                </c:pt>
                <c:pt idx="26">
                  <c:v>-8.5375575999999995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2-4498-9D29-2447B1A430B1}"/>
            </c:ext>
          </c:extLst>
        </c:ser>
        <c:ser>
          <c:idx val="2"/>
          <c:order val="1"/>
          <c:tx>
            <c:strRef>
              <c:f>'T3 2024-25'!$J$3</c:f>
              <c:strCache>
                <c:ptCount val="1"/>
                <c:pt idx="0">
                  <c:v>75%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'T3 2024-25'!$A$6:$A$32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'T3 2024-25'!$J$6:$J$32</c:f>
              <c:numCache>
                <c:formatCode>_-* #,##0.000_-;\-* #,##0.000_-;_-* "-"??????_-;_-@_-</c:formatCode>
                <c:ptCount val="27"/>
                <c:pt idx="0">
                  <c:v>36.53219275</c:v>
                </c:pt>
                <c:pt idx="1">
                  <c:v>29.946741500000002</c:v>
                </c:pt>
                <c:pt idx="2">
                  <c:v>35.781426750000001</c:v>
                </c:pt>
                <c:pt idx="3">
                  <c:v>32.607074750000002</c:v>
                </c:pt>
                <c:pt idx="4">
                  <c:v>31.779178000000002</c:v>
                </c:pt>
                <c:pt idx="5">
                  <c:v>30.546603499999996</c:v>
                </c:pt>
                <c:pt idx="6">
                  <c:v>33.173259250000001</c:v>
                </c:pt>
                <c:pt idx="7">
                  <c:v>25.832927249999997</c:v>
                </c:pt>
                <c:pt idx="8">
                  <c:v>22.92774275</c:v>
                </c:pt>
                <c:pt idx="9">
                  <c:v>22.664033249999999</c:v>
                </c:pt>
                <c:pt idx="10">
                  <c:v>18.031698249999998</c:v>
                </c:pt>
                <c:pt idx="11">
                  <c:v>14.075861500000002</c:v>
                </c:pt>
                <c:pt idx="12">
                  <c:v>10.9492385</c:v>
                </c:pt>
                <c:pt idx="13">
                  <c:v>7.3569034999999996</c:v>
                </c:pt>
                <c:pt idx="14">
                  <c:v>4.8682165000000008</c:v>
                </c:pt>
                <c:pt idx="15">
                  <c:v>2.60963725</c:v>
                </c:pt>
                <c:pt idx="16">
                  <c:v>2.9340777500000006</c:v>
                </c:pt>
                <c:pt idx="17">
                  <c:v>2.0321710000000004</c:v>
                </c:pt>
                <c:pt idx="18">
                  <c:v>5.1948749999999997</c:v>
                </c:pt>
                <c:pt idx="19">
                  <c:v>8.403874999999994E-2</c:v>
                </c:pt>
                <c:pt idx="20">
                  <c:v>-5.6994734999999999</c:v>
                </c:pt>
                <c:pt idx="21">
                  <c:v>-8.2673772500000009</c:v>
                </c:pt>
                <c:pt idx="22">
                  <c:v>-7.9324092499999992</c:v>
                </c:pt>
                <c:pt idx="23">
                  <c:v>-2.1459582499999996</c:v>
                </c:pt>
                <c:pt idx="24">
                  <c:v>-5.060003</c:v>
                </c:pt>
                <c:pt idx="25">
                  <c:v>-9.1720729999999993</c:v>
                </c:pt>
                <c:pt idx="26">
                  <c:v>-11.629397749999999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F2-4498-9D29-2447B1A430B1}"/>
            </c:ext>
          </c:extLst>
        </c:ser>
        <c:ser>
          <c:idx val="1"/>
          <c:order val="2"/>
          <c:tx>
            <c:strRef>
              <c:f>'T3 2024-25'!$K$3</c:f>
              <c:strCache>
                <c:ptCount val="1"/>
                <c:pt idx="0">
                  <c:v>45%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'T3 2024-25'!$A$6:$A$32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'T3 2024-25'!$K$6:$K$32</c:f>
              <c:numCache>
                <c:formatCode>_-* #,##0.000_-;\-* #,##0.000_-;_-* "-"??????_-;_-@_-</c:formatCode>
                <c:ptCount val="27"/>
                <c:pt idx="0">
                  <c:v>26.885104850000001</c:v>
                </c:pt>
                <c:pt idx="1">
                  <c:v>23.3264639</c:v>
                </c:pt>
                <c:pt idx="2">
                  <c:v>26.477158250000002</c:v>
                </c:pt>
                <c:pt idx="3">
                  <c:v>28.193509250000002</c:v>
                </c:pt>
                <c:pt idx="4">
                  <c:v>21.213316799999998</c:v>
                </c:pt>
                <c:pt idx="5">
                  <c:v>20.667198899999999</c:v>
                </c:pt>
                <c:pt idx="6">
                  <c:v>24.91391015</c:v>
                </c:pt>
                <c:pt idx="7">
                  <c:v>17.88833215</c:v>
                </c:pt>
                <c:pt idx="8">
                  <c:v>16.822492449999999</c:v>
                </c:pt>
                <c:pt idx="9">
                  <c:v>17.25021315</c:v>
                </c:pt>
                <c:pt idx="10">
                  <c:v>11.562167150000001</c:v>
                </c:pt>
                <c:pt idx="11">
                  <c:v>9.4056035000000016</c:v>
                </c:pt>
                <c:pt idx="12">
                  <c:v>5.1715520999999995</c:v>
                </c:pt>
                <c:pt idx="13">
                  <c:v>3.2561581000000008</c:v>
                </c:pt>
                <c:pt idx="14">
                  <c:v>-0.9242246999999999</c:v>
                </c:pt>
                <c:pt idx="15">
                  <c:v>-1.6836068499999999</c:v>
                </c:pt>
                <c:pt idx="16">
                  <c:v>-1.3050127499999997</c:v>
                </c:pt>
                <c:pt idx="17">
                  <c:v>-1.3328999999999702E-2</c:v>
                </c:pt>
                <c:pt idx="18">
                  <c:v>-1.6242351999999998</c:v>
                </c:pt>
                <c:pt idx="19">
                  <c:v>-5.4820111499999999</c:v>
                </c:pt>
                <c:pt idx="20">
                  <c:v>-5.9767389</c:v>
                </c:pt>
                <c:pt idx="21">
                  <c:v>-11.523888150000001</c:v>
                </c:pt>
                <c:pt idx="22">
                  <c:v>-5.6190711499999999</c:v>
                </c:pt>
                <c:pt idx="23">
                  <c:v>-0.45246914999999976</c:v>
                </c:pt>
                <c:pt idx="24">
                  <c:v>-3.5385461999999999</c:v>
                </c:pt>
                <c:pt idx="25">
                  <c:v>-4.2298524000000004</c:v>
                </c:pt>
                <c:pt idx="26">
                  <c:v>-6.3502060499999997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F2-4498-9D29-2447B1A430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182400"/>
        <c:axId val="94196864"/>
      </c:barChart>
      <c:catAx>
        <c:axId val="94182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Generation</a:t>
                </a:r>
                <a:r>
                  <a:rPr lang="en-GB" sz="1200" baseline="0"/>
                  <a:t> Zone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96864"/>
        <c:crosses val="autoZero"/>
        <c:auto val="1"/>
        <c:lblAlgn val="ctr"/>
        <c:lblOffset val="100"/>
        <c:noMultiLvlLbl val="0"/>
      </c:catAx>
      <c:valAx>
        <c:axId val="94196864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Change  in Generation Tariff £/kW</a:t>
                </a:r>
              </a:p>
            </c:rich>
          </c:tx>
          <c:layout>
            <c:manualLayout>
              <c:xMode val="edge"/>
              <c:yMode val="edge"/>
              <c:x val="2.4335246778970577E-2"/>
              <c:y val="0.29550720282102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_ ;\-#,##0.0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8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366978370216373"/>
          <c:y val="0.90930393602598347"/>
          <c:w val="0.24791018180690857"/>
          <c:h val="5.78708292218948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Generation tariffs for Baseline</a:t>
            </a:r>
            <a:r>
              <a:rPr lang="en-US" sz="1800" baseline="0"/>
              <a:t> vs CMP393 </a:t>
            </a:r>
            <a:r>
              <a:rPr lang="en-US" sz="1800"/>
              <a:t>- BESS w/ 1.24% ALF</a:t>
            </a:r>
          </a:p>
        </c:rich>
      </c:tx>
      <c:layout>
        <c:manualLayout>
          <c:xMode val="edge"/>
          <c:yMode val="edge"/>
          <c:x val="0.20175729766049516"/>
          <c:y val="2.47250961147129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50346891351957"/>
          <c:y val="0.10613843611011417"/>
          <c:w val="0.8640199520514481"/>
          <c:h val="0.696767447356924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'T3 2024-25'!$N$5</c:f>
              <c:strCache>
                <c:ptCount val="1"/>
                <c:pt idx="0">
                  <c:v>Baseline - site specific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'T3 2024-25'!$N$6:$N$32</c:f>
              <c:numCache>
                <c:formatCode>_-* #,##0.000_-;\-* #,##0.000_-;_-* "-"??????_-;_-@_-</c:formatCode>
                <c:ptCount val="27"/>
                <c:pt idx="0">
                  <c:v>3.1737259765373449</c:v>
                </c:pt>
                <c:pt idx="1">
                  <c:v>2.4213560428674001</c:v>
                </c:pt>
                <c:pt idx="2">
                  <c:v>2.9149707146905022</c:v>
                </c:pt>
                <c:pt idx="3">
                  <c:v>-1.9544654623061535</c:v>
                </c:pt>
                <c:pt idx="4">
                  <c:v>5.1244361924407116</c:v>
                </c:pt>
                <c:pt idx="5">
                  <c:v>4.507077963001656</c:v>
                </c:pt>
                <c:pt idx="6">
                  <c:v>3.3219131333847511</c:v>
                </c:pt>
                <c:pt idx="7">
                  <c:v>2.9201071703409505</c:v>
                </c:pt>
                <c:pt idx="8">
                  <c:v>1.2506927528891594</c:v>
                </c:pt>
                <c:pt idx="9">
                  <c:v>0.48645018524756711</c:v>
                </c:pt>
                <c:pt idx="10">
                  <c:v>1.471682205413674</c:v>
                </c:pt>
                <c:pt idx="11">
                  <c:v>0.43348109117288969</c:v>
                </c:pt>
                <c:pt idx="12">
                  <c:v>1.9094169686154916</c:v>
                </c:pt>
                <c:pt idx="13">
                  <c:v>0.2087428597236225</c:v>
                </c:pt>
                <c:pt idx="14">
                  <c:v>2.7136962620631233</c:v>
                </c:pt>
                <c:pt idx="15">
                  <c:v>1.4357171904261401</c:v>
                </c:pt>
                <c:pt idx="16">
                  <c:v>1.1660145793928298</c:v>
                </c:pt>
                <c:pt idx="17">
                  <c:v>-1.8388910196275043</c:v>
                </c:pt>
                <c:pt idx="18">
                  <c:v>3.9236369847232226</c:v>
                </c:pt>
                <c:pt idx="19">
                  <c:v>5.1768671937002662</c:v>
                </c:pt>
                <c:pt idx="20">
                  <c:v>0.20427889914876651</c:v>
                </c:pt>
                <c:pt idx="21">
                  <c:v>-0.48439455556605759</c:v>
                </c:pt>
                <c:pt idx="22">
                  <c:v>-5.9810786271766192</c:v>
                </c:pt>
                <c:pt idx="23">
                  <c:v>-5.2972117134382728</c:v>
                </c:pt>
                <c:pt idx="24">
                  <c:v>-3.1527696326412578</c:v>
                </c:pt>
                <c:pt idx="25">
                  <c:v>-6.1316977012859386</c:v>
                </c:pt>
                <c:pt idx="26">
                  <c:v>-5.1134834931262967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69-4F62-B04B-1F1016A459A7}"/>
            </c:ext>
          </c:extLst>
        </c:ser>
        <c:ser>
          <c:idx val="1"/>
          <c:order val="1"/>
          <c:tx>
            <c:strRef>
              <c:f>'T3 2024-25'!$O$5</c:f>
              <c:strCache>
                <c:ptCount val="1"/>
                <c:pt idx="0">
                  <c:v>CMP393 - site specific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'T3 2024-25'!$O$6:$O$32</c:f>
              <c:numCache>
                <c:formatCode>_-* #,##0.000_-;\-* #,##0.000_-;_-* "-"??????_-;_-@_-</c:formatCode>
                <c:ptCount val="27"/>
                <c:pt idx="0">
                  <c:v>2.707481</c:v>
                </c:pt>
                <c:pt idx="1">
                  <c:v>2.0530979999999999</c:v>
                </c:pt>
                <c:pt idx="2">
                  <c:v>2.4558520000000006</c:v>
                </c:pt>
                <c:pt idx="3">
                  <c:v>-2.4348509999999997</c:v>
                </c:pt>
                <c:pt idx="4">
                  <c:v>4.7540890000000005</c:v>
                </c:pt>
                <c:pt idx="5">
                  <c:v>4.1452609999999996</c:v>
                </c:pt>
                <c:pt idx="6">
                  <c:v>2.9163619999999999</c:v>
                </c:pt>
                <c:pt idx="7">
                  <c:v>2.6016080000000001</c:v>
                </c:pt>
                <c:pt idx="8">
                  <c:v>0.9496570000000002</c:v>
                </c:pt>
                <c:pt idx="9">
                  <c:v>0.17829899999999999</c:v>
                </c:pt>
                <c:pt idx="10">
                  <c:v>1.2340100000000001</c:v>
                </c:pt>
                <c:pt idx="11">
                  <c:v>0.24084200000000022</c:v>
                </c:pt>
                <c:pt idx="12">
                  <c:v>1.7790260000000004</c:v>
                </c:pt>
                <c:pt idx="13">
                  <c:v>0.1020850000000002</c:v>
                </c:pt>
                <c:pt idx="14">
                  <c:v>2.678944</c:v>
                </c:pt>
                <c:pt idx="15">
                  <c:v>1.4157350000000002</c:v>
                </c:pt>
                <c:pt idx="16">
                  <c:v>1.1362220000000001</c:v>
                </c:pt>
                <c:pt idx="17">
                  <c:v>-1.9039189999999999</c:v>
                </c:pt>
                <c:pt idx="18">
                  <c:v>3.9020199999999998</c:v>
                </c:pt>
                <c:pt idx="19">
                  <c:v>5.2624189999999995</c:v>
                </c:pt>
                <c:pt idx="20">
                  <c:v>0.30345300000000019</c:v>
                </c:pt>
                <c:pt idx="21">
                  <c:v>-0.40014799999999995</c:v>
                </c:pt>
                <c:pt idx="22">
                  <c:v>-5.9699969999999993</c:v>
                </c:pt>
                <c:pt idx="23">
                  <c:v>-5.3501479999999999</c:v>
                </c:pt>
                <c:pt idx="24">
                  <c:v>-3.1207309999999997</c:v>
                </c:pt>
                <c:pt idx="25">
                  <c:v>-6.0806240000000003</c:v>
                </c:pt>
                <c:pt idx="26">
                  <c:v>-5.0040259999999996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69-4F62-B04B-1F1016A45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182400"/>
        <c:axId val="94196864"/>
      </c:barChart>
      <c:catAx>
        <c:axId val="94182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Generation</a:t>
                </a:r>
                <a:r>
                  <a:rPr lang="en-GB" sz="1200" baseline="0"/>
                  <a:t> Zone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96864"/>
        <c:crosses val="autoZero"/>
        <c:auto val="1"/>
        <c:lblAlgn val="ctr"/>
        <c:lblOffset val="100"/>
        <c:noMultiLvlLbl val="0"/>
      </c:catAx>
      <c:valAx>
        <c:axId val="94196864"/>
        <c:scaling>
          <c:orientation val="minMax"/>
          <c:max val="8"/>
          <c:min val="-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Change  in Generation Tariff £/kW</a:t>
                </a:r>
              </a:p>
            </c:rich>
          </c:tx>
          <c:layout>
            <c:manualLayout>
              <c:xMode val="edge"/>
              <c:yMode val="edge"/>
              <c:x val="2.4335246778970577E-2"/>
              <c:y val="0.29550720282102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_ ;\-#,##0.0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8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1062891437655151E-2"/>
          <c:y val="0.89575970676965166"/>
          <c:w val="0.8627322182895597"/>
          <c:h val="9.97561071140495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Generation tariffs by technology category</a:t>
            </a:r>
            <a:endParaRPr lang="en-GB" sz="1600">
              <a:effectLst/>
            </a:endParaRPr>
          </a:p>
        </c:rich>
      </c:tx>
      <c:layout>
        <c:manualLayout>
          <c:xMode val="edge"/>
          <c:yMode val="edge"/>
          <c:x val="0.29852027830527245"/>
          <c:y val="2.72515059148050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50346891351957"/>
          <c:y val="0.11122843719077227"/>
          <c:w val="0.8640199520514481"/>
          <c:h val="0.691677600127404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'T4 2025-26'!$I$3</c:f>
              <c:strCache>
                <c:ptCount val="1"/>
                <c:pt idx="0">
                  <c:v>40%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'T4 2025-26'!$A$6:$A$32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'T4 2025-26'!$I$6:$I$32</c:f>
              <c:numCache>
                <c:formatCode>_-* #,##0.000_-;\-* #,##0.000_-;_-* "-"??????_-;_-@_-</c:formatCode>
                <c:ptCount val="27"/>
                <c:pt idx="0">
                  <c:v>17.4137202</c:v>
                </c:pt>
                <c:pt idx="1">
                  <c:v>13.728380999999999</c:v>
                </c:pt>
                <c:pt idx="2">
                  <c:v>16.143145200000003</c:v>
                </c:pt>
                <c:pt idx="3">
                  <c:v>19.4967784</c:v>
                </c:pt>
                <c:pt idx="4">
                  <c:v>16.142580600000002</c:v>
                </c:pt>
                <c:pt idx="5">
                  <c:v>15.254760999999998</c:v>
                </c:pt>
                <c:pt idx="6">
                  <c:v>16.012081000000002</c:v>
                </c:pt>
                <c:pt idx="7">
                  <c:v>12.270022400000002</c:v>
                </c:pt>
                <c:pt idx="8">
                  <c:v>9.8920230000000018</c:v>
                </c:pt>
                <c:pt idx="9">
                  <c:v>10.1572572</c:v>
                </c:pt>
                <c:pt idx="10">
                  <c:v>7.8258934</c:v>
                </c:pt>
                <c:pt idx="11">
                  <c:v>6.1984296000000008</c:v>
                </c:pt>
                <c:pt idx="12">
                  <c:v>5.0788729999999997</c:v>
                </c:pt>
                <c:pt idx="13">
                  <c:v>2.8821120000000007</c:v>
                </c:pt>
                <c:pt idx="14">
                  <c:v>2.8124450000000007</c:v>
                </c:pt>
                <c:pt idx="15">
                  <c:v>1.5271950000000003</c:v>
                </c:pt>
                <c:pt idx="16">
                  <c:v>0.85860360000000036</c:v>
                </c:pt>
                <c:pt idx="17">
                  <c:v>0.14349360000000022</c:v>
                </c:pt>
                <c:pt idx="18">
                  <c:v>2.5188517999999998</c:v>
                </c:pt>
                <c:pt idx="19">
                  <c:v>3.4224579999999993</c:v>
                </c:pt>
                <c:pt idx="20">
                  <c:v>-1.8405076</c:v>
                </c:pt>
                <c:pt idx="21">
                  <c:v>-4.1971904000000002</c:v>
                </c:pt>
                <c:pt idx="22">
                  <c:v>-6.195667199999999</c:v>
                </c:pt>
                <c:pt idx="23">
                  <c:v>-3.5016679999999996</c:v>
                </c:pt>
                <c:pt idx="24">
                  <c:v>-4.1602839999999999</c:v>
                </c:pt>
                <c:pt idx="25">
                  <c:v>-7.7116410000000002</c:v>
                </c:pt>
                <c:pt idx="26">
                  <c:v>-7.1111462000000003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A5-4105-93BB-2607C90BF34A}"/>
            </c:ext>
          </c:extLst>
        </c:ser>
        <c:ser>
          <c:idx val="2"/>
          <c:order val="1"/>
          <c:tx>
            <c:strRef>
              <c:f>'T4 2025-26'!$J$3</c:f>
              <c:strCache>
                <c:ptCount val="1"/>
                <c:pt idx="0">
                  <c:v>75%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'T4 2025-26'!$A$6:$A$32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'T4 2025-26'!$J$6:$J$32</c:f>
              <c:numCache>
                <c:formatCode>_-* #,##0.000_-;\-* #,##0.000_-;_-* "-"??????_-;_-@_-</c:formatCode>
                <c:ptCount val="27"/>
                <c:pt idx="0">
                  <c:v>37.858027250000006</c:v>
                </c:pt>
                <c:pt idx="1">
                  <c:v>30.96344075</c:v>
                </c:pt>
                <c:pt idx="2">
                  <c:v>35.327713250000002</c:v>
                </c:pt>
                <c:pt idx="3">
                  <c:v>43.83177225</c:v>
                </c:pt>
                <c:pt idx="4">
                  <c:v>31.995821250000002</c:v>
                </c:pt>
                <c:pt idx="5">
                  <c:v>30.713262999999994</c:v>
                </c:pt>
                <c:pt idx="6">
                  <c:v>34.729157750000006</c:v>
                </c:pt>
                <c:pt idx="7">
                  <c:v>25.877085750000003</c:v>
                </c:pt>
                <c:pt idx="8">
                  <c:v>22.7554585</c:v>
                </c:pt>
                <c:pt idx="9">
                  <c:v>23.566010000000002</c:v>
                </c:pt>
                <c:pt idx="10">
                  <c:v>17.401019999999999</c:v>
                </c:pt>
                <c:pt idx="11">
                  <c:v>14.779944</c:v>
                </c:pt>
                <c:pt idx="12">
                  <c:v>10.724925500000001</c:v>
                </c:pt>
                <c:pt idx="13">
                  <c:v>7.1662874999999993</c:v>
                </c:pt>
                <c:pt idx="14">
                  <c:v>4.3199152500000011</c:v>
                </c:pt>
                <c:pt idx="15">
                  <c:v>3.1007815000000005</c:v>
                </c:pt>
                <c:pt idx="16">
                  <c:v>2.1728175000000003</c:v>
                </c:pt>
                <c:pt idx="17">
                  <c:v>1.8002945000000001</c:v>
                </c:pt>
                <c:pt idx="18">
                  <c:v>4.532368</c:v>
                </c:pt>
                <c:pt idx="19">
                  <c:v>1.0161607499999996</c:v>
                </c:pt>
                <c:pt idx="20">
                  <c:v>-4.4665974999999998</c:v>
                </c:pt>
                <c:pt idx="21">
                  <c:v>-9.9179370000000002</c:v>
                </c:pt>
                <c:pt idx="22">
                  <c:v>-8.1006520000000002</c:v>
                </c:pt>
                <c:pt idx="23">
                  <c:v>-2.3210759999999997</c:v>
                </c:pt>
                <c:pt idx="24">
                  <c:v>-5.3343729999999994</c:v>
                </c:pt>
                <c:pt idx="25">
                  <c:v>-9.6090662499999997</c:v>
                </c:pt>
                <c:pt idx="26">
                  <c:v>-10.87838975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A5-4105-93BB-2607C90BF34A}"/>
            </c:ext>
          </c:extLst>
        </c:ser>
        <c:ser>
          <c:idx val="1"/>
          <c:order val="2"/>
          <c:tx>
            <c:strRef>
              <c:f>'T4 2025-26'!$K$3</c:f>
              <c:strCache>
                <c:ptCount val="1"/>
                <c:pt idx="0">
                  <c:v>45%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'T4 2025-26'!$A$6:$A$32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'T4 2025-26'!$K$6:$K$32</c:f>
              <c:numCache>
                <c:formatCode>_-* #,##0.000_-;\-* #,##0.000_-;_-* "-"??????_-;_-@_-</c:formatCode>
                <c:ptCount val="27"/>
                <c:pt idx="0">
                  <c:v>29.06272135</c:v>
                </c:pt>
                <c:pt idx="1">
                  <c:v>24.936546249999999</c:v>
                </c:pt>
                <c:pt idx="2">
                  <c:v>27.120119549999998</c:v>
                </c:pt>
                <c:pt idx="3">
                  <c:v>35.704162550000007</c:v>
                </c:pt>
                <c:pt idx="4">
                  <c:v>21.941592550000003</c:v>
                </c:pt>
                <c:pt idx="5">
                  <c:v>21.317850400000001</c:v>
                </c:pt>
                <c:pt idx="6">
                  <c:v>26.907722850000003</c:v>
                </c:pt>
                <c:pt idx="7">
                  <c:v>18.391033849999999</c:v>
                </c:pt>
                <c:pt idx="8">
                  <c:v>17.2301857</c:v>
                </c:pt>
                <c:pt idx="9">
                  <c:v>18.078095600000001</c:v>
                </c:pt>
                <c:pt idx="10">
                  <c:v>11.688718600000001</c:v>
                </c:pt>
                <c:pt idx="11">
                  <c:v>10.3930972</c:v>
                </c:pt>
                <c:pt idx="12">
                  <c:v>5.7089974999999988</c:v>
                </c:pt>
                <c:pt idx="13">
                  <c:v>3.4392025000000008</c:v>
                </c:pt>
                <c:pt idx="14">
                  <c:v>-0.76511704999999952</c:v>
                </c:pt>
                <c:pt idx="15">
                  <c:v>-0.66763249999999941</c:v>
                </c:pt>
                <c:pt idx="16">
                  <c:v>-1.0119062999999999</c:v>
                </c:pt>
                <c:pt idx="17">
                  <c:v>-0.56609009999999937</c:v>
                </c:pt>
                <c:pt idx="18">
                  <c:v>-0.1020086</c:v>
                </c:pt>
                <c:pt idx="19">
                  <c:v>-5.7970327499999996</c:v>
                </c:pt>
                <c:pt idx="20">
                  <c:v>-6.0796232999999997</c:v>
                </c:pt>
                <c:pt idx="21">
                  <c:v>-12.687549000000001</c:v>
                </c:pt>
                <c:pt idx="22">
                  <c:v>-6.3279459999999998</c:v>
                </c:pt>
                <c:pt idx="23">
                  <c:v>-1.1853179999999996</c:v>
                </c:pt>
                <c:pt idx="24">
                  <c:v>-4.2127650000000001</c:v>
                </c:pt>
                <c:pt idx="25">
                  <c:v>-5.1427687500000001</c:v>
                </c:pt>
                <c:pt idx="26">
                  <c:v>-7.5468208499999996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A5-4105-93BB-2607C90BF3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182400"/>
        <c:axId val="94196864"/>
      </c:barChart>
      <c:catAx>
        <c:axId val="94182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Generation</a:t>
                </a:r>
                <a:r>
                  <a:rPr lang="en-GB" sz="1200" baseline="0"/>
                  <a:t> Zone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96864"/>
        <c:crosses val="autoZero"/>
        <c:auto val="1"/>
        <c:lblAlgn val="ctr"/>
        <c:lblOffset val="100"/>
        <c:noMultiLvlLbl val="0"/>
      </c:catAx>
      <c:valAx>
        <c:axId val="94196864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Change  in Generation Tariff £/kW</a:t>
                </a:r>
              </a:p>
            </c:rich>
          </c:tx>
          <c:layout>
            <c:manualLayout>
              <c:xMode val="edge"/>
              <c:yMode val="edge"/>
              <c:x val="2.4335246778970577E-2"/>
              <c:y val="0.29550720282102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_ ;\-#,##0.0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8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366978370216373"/>
          <c:y val="0.90930393602598347"/>
          <c:w val="0.24791018180690857"/>
          <c:h val="5.78708292218948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34</xdr:row>
      <xdr:rowOff>18142</xdr:rowOff>
    </xdr:from>
    <xdr:to>
      <xdr:col>7</xdr:col>
      <xdr:colOff>345281</xdr:colOff>
      <xdr:row>58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EF2EF9C-BE4C-4331-8C8D-FB82148894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7</xdr:col>
      <xdr:colOff>352425</xdr:colOff>
      <xdr:row>83</xdr:row>
      <xdr:rowOff>48533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D241C04-6812-402E-928A-58D1B21ECA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84</xdr:row>
      <xdr:rowOff>1</xdr:rowOff>
    </xdr:from>
    <xdr:to>
      <xdr:col>7</xdr:col>
      <xdr:colOff>369887</xdr:colOff>
      <xdr:row>108</xdr:row>
      <xdr:rowOff>48534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C35AFCE-2224-49A4-976B-30C86D6CB9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109</xdr:row>
      <xdr:rowOff>0</xdr:rowOff>
    </xdr:from>
    <xdr:to>
      <xdr:col>7</xdr:col>
      <xdr:colOff>373062</xdr:colOff>
      <xdr:row>133</xdr:row>
      <xdr:rowOff>45358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53DCC89-3ADC-4AD6-9A46-EBE8B7F3B5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10</xdr:col>
      <xdr:colOff>1009650</xdr:colOff>
      <xdr:row>64</xdr:row>
      <xdr:rowOff>32217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FCECCE-C7A5-4E65-9AF1-22585B1F45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65</xdr:row>
      <xdr:rowOff>0</xdr:rowOff>
    </xdr:from>
    <xdr:to>
      <xdr:col>11</xdr:col>
      <xdr:colOff>0</xdr:colOff>
      <xdr:row>95</xdr:row>
      <xdr:rowOff>25867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61390BF-7A08-488E-895E-681494931B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10</xdr:col>
      <xdr:colOff>866775</xdr:colOff>
      <xdr:row>64</xdr:row>
      <xdr:rowOff>29042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F4ECCA-D3C8-4C32-AD2F-D4EC0AF00C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65</xdr:row>
      <xdr:rowOff>0</xdr:rowOff>
    </xdr:from>
    <xdr:to>
      <xdr:col>11</xdr:col>
      <xdr:colOff>0</xdr:colOff>
      <xdr:row>95</xdr:row>
      <xdr:rowOff>25867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173370-6BB5-4D85-B5EE-F9CCA8CD16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10</xdr:col>
      <xdr:colOff>863600</xdr:colOff>
      <xdr:row>64</xdr:row>
      <xdr:rowOff>25867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95C172-B5C0-43AE-9BA7-980C7BA582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65</xdr:row>
      <xdr:rowOff>0</xdr:rowOff>
    </xdr:from>
    <xdr:to>
      <xdr:col>11</xdr:col>
      <xdr:colOff>0</xdr:colOff>
      <xdr:row>95</xdr:row>
      <xdr:rowOff>29042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C769692-A373-4BC3-8723-B151AD25CB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10</xdr:col>
      <xdr:colOff>866775</xdr:colOff>
      <xdr:row>64</xdr:row>
      <xdr:rowOff>29042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13C4DCE-4B5B-450C-AC7A-545DFD0E0C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65</xdr:row>
      <xdr:rowOff>0</xdr:rowOff>
    </xdr:from>
    <xdr:to>
      <xdr:col>10</xdr:col>
      <xdr:colOff>857250</xdr:colOff>
      <xdr:row>95</xdr:row>
      <xdr:rowOff>25867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CF3EFB-4C5C-4FDA-8BDF-1720246E10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10</xdr:col>
      <xdr:colOff>863600</xdr:colOff>
      <xdr:row>64</xdr:row>
      <xdr:rowOff>25867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83B34D1-5887-45F4-A14E-E5BF655E29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65</xdr:row>
      <xdr:rowOff>0</xdr:rowOff>
    </xdr:from>
    <xdr:to>
      <xdr:col>11</xdr:col>
      <xdr:colOff>0</xdr:colOff>
      <xdr:row>95</xdr:row>
      <xdr:rowOff>29042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A20D77-DEE1-459A-AB54-31B22E3A4A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177</xdr:row>
      <xdr:rowOff>0</xdr:rowOff>
    </xdr:from>
    <xdr:to>
      <xdr:col>6</xdr:col>
      <xdr:colOff>192356</xdr:colOff>
      <xdr:row>195</xdr:row>
      <xdr:rowOff>96374</xdr:rowOff>
    </xdr:to>
    <xdr:pic>
      <xdr:nvPicPr>
        <xdr:cNvPr id="2" name="Picture 1" descr="Table&#10;&#10;Description automatically generated">
          <a:extLst>
            <a:ext uri="{FF2B5EF4-FFF2-40B4-BE49-F238E27FC236}">
              <a16:creationId xmlns:a16="http://schemas.microsoft.com/office/drawing/2014/main" id="{79A839C0-5456-31BA-4B0A-BE06DAA0B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7442" y="1934308"/>
          <a:ext cx="5731510" cy="299783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ETO_Charge%20Setting\Charging%20Model%20and%20FY%20Tariffs\FY_2018_19\1%20December%20Forecast\1%20Transport%20Model\2017Dec_TT%20Model_v8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ETO_Charge%20Setting\Charging%20Model%20and%20FY%20Tariffs\FY_2018_19\2%20October%20Forecast\1%20Transport%20Model\2017Oct_TT%20Model_9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harging%20Model%20and%20FY%20Tariffs\FY_2022_23\0%20Final%20Tariffs\9%20Reports%20Tables%20Presentations\Tariffs%201-year%20reporting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harging%20Model%20and%20FY%20Tariffs\FY_2023_24_WIP\C5\9%20Reports%20Tables%20Presentations\26AprilRe_Publishing\Tariffs%205-year%20reporting_RePublishing%20v2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Group\ETO_Charge%20Setting\FY_2015_16\TNUoS\C5%201617%20to%201920%20DEC%202014\Generation%20TEC\Data%20Analysis%20of%20TEC%20Register%20-%2003%2012%2014%20CONTRACTED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ommercial\Charging_and_Revenue\Revenue\Invoices\2014-15\Resubs\02%20May%202014\Summary\May%2014-15%20TNUoS%20Generation%20Liability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ETO_Charge%20Setting\FY_2015_16\TNUoS\4%20October%20Forecast\2%20Wk%2024%20Demand\Analysis%20Demand%20compilation%20Jul13%20data%20070314%20Upd%20Nodes%200409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ETO_Charge%20Setting\FY_2017_18\1%20December%20Forecast\1%20Transport%20Model\201718%20December%20draft%20tariffs_FINAL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.corporg.net\ngtdfs$\ETO_Charge%20Setting\FY_2017_18\2%20October%20Forecast\1%20Transport%20Model\201718%20October%20Forecas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ontsheet"/>
      <sheetName val="Forecast Control"/>
      <sheetName val="Model Control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Transport"/>
      <sheetName val="HVDC"/>
      <sheetName val="Table Control Sheet"/>
      <sheetName val="T1"/>
      <sheetName val="T 2"/>
      <sheetName val="T3 &amp; Fig 1"/>
      <sheetName val="T4 &amp; Fig 2"/>
      <sheetName val="T5 &amp; Fig 3"/>
      <sheetName val="T6"/>
      <sheetName val="T 7"/>
      <sheetName val="T8 &amp; Fig 4"/>
      <sheetName val="T10"/>
      <sheetName val="T11"/>
      <sheetName val="T16 (C5)"/>
      <sheetName val="T17 (&amp; C5 T16)"/>
      <sheetName val="T18 (&amp; C5 T23)"/>
      <sheetName val="T19"/>
      <sheetName val="T21"/>
      <sheetName val="T22 (&amp; C5 T46 T47 T48 T49)"/>
      <sheetName val="TransportDemand"/>
      <sheetName val="Wk24 Demand Check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ontsheet"/>
      <sheetName val="Forecast Control"/>
      <sheetName val="Model Control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Transport"/>
      <sheetName val="HVDC"/>
      <sheetName val="TransportDemand"/>
      <sheetName val="Table Control Sheet"/>
      <sheetName val="T Average Tariffs"/>
      <sheetName val="T 1"/>
      <sheetName val="T2 &amp; Fig 1"/>
      <sheetName val="T3 &amp; Fig 2"/>
      <sheetName val="T4 &amp; Fig 3"/>
      <sheetName val="T5"/>
      <sheetName val="T6 &amp; Fig 4"/>
      <sheetName val="T8"/>
      <sheetName val="T9"/>
      <sheetName val="T10 (&amp; C5 T16)"/>
      <sheetName val="T11 (&amp; C5 T23)"/>
      <sheetName val="T12"/>
      <sheetName val="T13 (C5)"/>
      <sheetName val="T21 (&amp; C5 T46 T47 T48 T49)"/>
      <sheetName val="T24"/>
      <sheetName val="T4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nge Log"/>
      <sheetName val="Index"/>
      <sheetName val="Residuals"/>
      <sheetName val="T1"/>
      <sheetName val="T2"/>
      <sheetName val="T3 &amp; Fig 1"/>
      <sheetName val="T4"/>
      <sheetName val="T5"/>
      <sheetName val="T6"/>
      <sheetName val="T7"/>
      <sheetName val="T8"/>
      <sheetName val="T9"/>
      <sheetName val="T10 &amp; Fig 2"/>
      <sheetName val="T11 &amp; Fig 3"/>
      <sheetName val="T12 &amp; Fig 4"/>
      <sheetName val="T13"/>
      <sheetName val="T14"/>
      <sheetName val="T15"/>
      <sheetName val="T16"/>
      <sheetName val="T17"/>
      <sheetName val="T18"/>
      <sheetName val="T19"/>
      <sheetName val="T20"/>
      <sheetName val="T21"/>
      <sheetName val="T22"/>
      <sheetName val="T23"/>
      <sheetName val="T24"/>
      <sheetName val="T25-28"/>
      <sheetName val="T29"/>
      <sheetName val="TA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nge Log"/>
      <sheetName val="Index"/>
      <sheetName val="T1"/>
      <sheetName val="T2"/>
      <sheetName val="T3"/>
      <sheetName val="T4"/>
      <sheetName val="T5"/>
      <sheetName val="T6"/>
      <sheetName val="T7 &amp; Fig 1"/>
      <sheetName val="T8 &amp; Fig 2"/>
      <sheetName val="T9 &amp; Fig 3"/>
      <sheetName val="T10"/>
      <sheetName val="T11"/>
      <sheetName val="T12"/>
      <sheetName val="T13"/>
      <sheetName val="T14"/>
      <sheetName val="T15"/>
      <sheetName val="T16 &amp; Fig 4"/>
      <sheetName val="T17 &amp; Fig 5"/>
      <sheetName val="T18 &amp; Fig 6"/>
      <sheetName val="T19"/>
      <sheetName val="T20"/>
      <sheetName val="T21"/>
      <sheetName val="T22"/>
      <sheetName val="T23"/>
      <sheetName val="T24"/>
      <sheetName val="T25"/>
      <sheetName val="T26"/>
      <sheetName val="T27"/>
      <sheetName val="T28"/>
      <sheetName val="T29"/>
      <sheetName val="T30"/>
      <sheetName val="T31"/>
      <sheetName val="T32"/>
      <sheetName val="T33"/>
      <sheetName val="T34"/>
      <sheetName val="T35-38"/>
      <sheetName val="T39"/>
      <sheetName val="S1"/>
      <sheetName val="S2"/>
      <sheetName val="S3"/>
      <sheetName val="S4"/>
      <sheetName val="S5"/>
      <sheetName val="S6"/>
      <sheetName val="S7"/>
      <sheetName val="S8"/>
      <sheetName val="Not in report -----&gt;"/>
      <sheetName val="TA"/>
      <sheetName val="TAA"/>
      <sheetName val="TB"/>
      <sheetName val="T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tion Over the years"/>
      <sheetName val="Notes and Inputs"/>
      <sheetName val="1516 Neg Dem Node List"/>
      <sheetName val="Interconnector data"/>
      <sheetName val="1516 Gen Node list"/>
      <sheetName val="TEC Register Local Sub -ve Gen"/>
      <sheetName val="Embedded Register"/>
      <sheetName val="Generator mapped to Nodes"/>
      <sheetName val="Substation tariffs"/>
      <sheetName val="1718 Node List Contracted"/>
      <sheetName val="1617 Node List Contracted"/>
      <sheetName val="1819 Node List Contracted"/>
      <sheetName val="1920 Node List Contracted"/>
      <sheetName val="Date Data"/>
      <sheetName val="RPI"/>
      <sheetName val="Expansion constant"/>
      <sheetName val="Sheet1"/>
      <sheetName val="Demand &amp; Negative Demand"/>
      <sheetName val="offshore revenue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rge Party"/>
      <sheetName val="Station"/>
      <sheetName val="TEC Changes"/>
      <sheetName val="rptTECJan 14"/>
      <sheetName val="Wider Tariffs"/>
      <sheetName val="Small Gens Tariff"/>
      <sheetName val="Local Cct Tariffs"/>
      <sheetName val="Local Subs Tariffs"/>
      <sheetName val="ETUoS Charge"/>
      <sheetName val="Generation"/>
      <sheetName val="Backing"/>
      <sheetName val="BCDO"/>
      <sheetName val="INPUT"/>
      <sheetName val="SAP_LU"/>
      <sheetName val="LU"/>
      <sheetName val="Analysis"/>
      <sheetName val="Single_Station"/>
      <sheetName val="Winners &amp; Losers"/>
      <sheetName val="2013-14 Calc"/>
      <sheetName val="2013-14 Model"/>
      <sheetName val="2013-14 Tariffs"/>
      <sheetName val="Rezoning Table"/>
      <sheetName val="Charge Changes 2013-14"/>
      <sheetName val="Sheet1"/>
      <sheetName val="Sheet2"/>
      <sheetName val="ETUoS - Dong"/>
      <sheetName val="Offshore 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 Me"/>
      <sheetName val="15_16 Output data"/>
      <sheetName val="July 13 data"/>
      <sheetName val="14_15 Output Data"/>
      <sheetName val="13_14 Output"/>
      <sheetName val="July 11 data"/>
      <sheetName val="July 12 data"/>
      <sheetName val="SWest"/>
      <sheetName val="SWales"/>
      <sheetName val="DCC data"/>
      <sheetName val="DNO changes"/>
      <sheetName val="Chges between yrs"/>
      <sheetName val="Actual Data"/>
      <sheetName val="Embedded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Transport"/>
      <sheetName val="HVDC"/>
      <sheetName val="TransportDemand"/>
      <sheetName val="Sheet1"/>
      <sheetName val="201718 December draft tariffs_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Transport"/>
      <sheetName val="HVDC"/>
      <sheetName val="TransportDemand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Laurence Copson" id="{898F0ED7-96E6-457B-9EB8-0512CDECB1FA}" userId="S::laurence.copson@zenobe.com::62db1178-8ec7-4aee-b8a5-4536c4e8d96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4" dT="2023-04-19T14:57:38.84" personId="{898F0ED7-96E6-457B-9EB8-0512CDECB1FA}" id="{71D08149-8C0B-4924-BD44-B823B68D67D3}">
    <text>See 'Storage specific ALFs' sheet</text>
  </threadedComment>
  <threadedComment ref="R4" dT="2023-04-19T14:57:42.17" personId="{898F0ED7-96E6-457B-9EB8-0512CDECB1FA}" id="{11C16E76-FA22-4170-895F-6109E9B1069B}">
    <text>See 'Storage specific ALFs' sheet</text>
  </threadedComment>
  <threadedComment ref="U4" dT="2023-04-19T14:57:45.51" personId="{898F0ED7-96E6-457B-9EB8-0512CDECB1FA}" id="{6D5150F0-CF17-46ED-B2A4-F8515E79F600}">
    <text>See 'Storage specific ALFs' sheet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O4" dT="2023-04-19T14:57:50.25" personId="{898F0ED7-96E6-457B-9EB8-0512CDECB1FA}" id="{097710F4-559B-47C2-83C1-1C367D50653A}">
    <text>See 'Storage specific ALFs' sheet</text>
  </threadedComment>
  <threadedComment ref="R4" dT="2023-04-19T14:57:54.00" personId="{898F0ED7-96E6-457B-9EB8-0512CDECB1FA}" id="{0E7CEBB4-699A-42B7-8870-0E747A5102CF}">
    <text>See 'Storage specific ALFs' sheet</text>
  </threadedComment>
  <threadedComment ref="U4" dT="2023-04-19T14:57:58.11" personId="{898F0ED7-96E6-457B-9EB8-0512CDECB1FA}" id="{FC28B629-B826-4D01-9662-32D2E78117E8}">
    <text>See 'Storage specific ALFs' sheet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O4" dT="2023-04-19T14:58:02.31" personId="{898F0ED7-96E6-457B-9EB8-0512CDECB1FA}" id="{403FA143-9631-44CA-8F30-C7AF9791D652}">
    <text>See 'Storage specific ALFs' sheet</text>
  </threadedComment>
  <threadedComment ref="R4" dT="2023-04-19T14:58:05.90" personId="{898F0ED7-96E6-457B-9EB8-0512CDECB1FA}" id="{87EE8218-D97D-4D47-A481-99F39BA568E2}">
    <text>See 'Storage specific ALFs' sheet</text>
  </threadedComment>
  <threadedComment ref="U4" dT="2023-04-19T14:58:09.42" personId="{898F0ED7-96E6-457B-9EB8-0512CDECB1FA}" id="{580ED4E4-3B3A-4F66-9D98-D38475673801}">
    <text>See 'Storage specific ALFs' sheet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O4" dT="2023-04-19T14:58:14.58" personId="{898F0ED7-96E6-457B-9EB8-0512CDECB1FA}" id="{59D3B5D9-EF6D-418D-A65B-4EB18343D82D}">
    <text>See 'Storage specific ALFs' sheet</text>
  </threadedComment>
  <threadedComment ref="R4" dT="2023-04-19T14:58:18.18" personId="{898F0ED7-96E6-457B-9EB8-0512CDECB1FA}" id="{C1F6F3CB-FE85-44FF-86B9-F29FBE2C70EE}">
    <text>See 'Storage specific ALFs' sheet</text>
  </threadedComment>
  <threadedComment ref="U4" dT="2023-04-19T14:58:21.37" personId="{898F0ED7-96E6-457B-9EB8-0512CDECB1FA}" id="{61357187-FA06-4B25-99CF-1433BCE2B9A7}">
    <text>See 'Storage specific ALFs' sheet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O4" dT="2023-04-19T14:58:26.45" personId="{898F0ED7-96E6-457B-9EB8-0512CDECB1FA}" id="{20750CE0-23EB-4145-876C-29777764C13B}">
    <text>See 'Storage specific ALFs' sheet</text>
  </threadedComment>
  <threadedComment ref="R4" dT="2023-04-19T14:58:29.40" personId="{898F0ED7-96E6-457B-9EB8-0512CDECB1FA}" id="{C4E5CD45-4AB4-4EF6-A0B6-87C0935CB10D}">
    <text>See 'Storage specific ALFs' sheet</text>
  </threadedComment>
  <threadedComment ref="U4" dT="2023-04-19T14:58:32.43" personId="{898F0ED7-96E6-457B-9EB8-0512CDECB1FA}" id="{901CBF30-BBB8-449A-9B32-E182F6C57D10}">
    <text>See 'Storage specific ALFs' sheet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microsoft.com/office/2017/10/relationships/threadedComment" Target="../threadedComments/threadedComment5.xml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D4DA3-92AC-4FE9-A24A-6E8C02D040FB}">
  <sheetPr>
    <tabColor theme="1"/>
    <pageSetUpPr fitToPage="1"/>
  </sheetPr>
  <dimension ref="A1:BT60"/>
  <sheetViews>
    <sheetView showGridLines="0" tabSelected="1" zoomScale="80" zoomScaleNormal="80" workbookViewId="0">
      <selection activeCell="G10" sqref="G10"/>
    </sheetView>
  </sheetViews>
  <sheetFormatPr defaultColWidth="9.1796875" defaultRowHeight="13" outlineLevelCol="1" x14ac:dyDescent="0.3"/>
  <cols>
    <col min="1" max="1" width="5.453125" style="1" bestFit="1" customWidth="1"/>
    <col min="2" max="2" width="41.54296875" style="26" customWidth="1"/>
    <col min="3" max="8" width="8.54296875" style="1" customWidth="1"/>
    <col min="9" max="9" width="3.1796875" style="1" customWidth="1"/>
    <col min="10" max="14" width="8.54296875" style="1" customWidth="1"/>
    <col min="15" max="15" width="3.1796875" style="1" customWidth="1"/>
    <col min="16" max="20" width="8.54296875" style="1" customWidth="1"/>
    <col min="21" max="21" width="3.1796875" style="1" customWidth="1"/>
    <col min="22" max="26" width="8.54296875" style="1" customWidth="1"/>
    <col min="27" max="27" width="3.1796875" style="1" customWidth="1"/>
    <col min="28" max="37" width="11.08984375" style="1" customWidth="1" outlineLevel="1"/>
    <col min="38" max="38" width="3.1796875" style="1" customWidth="1"/>
    <col min="39" max="48" width="11.08984375" style="1" customWidth="1" outlineLevel="1"/>
    <col min="49" max="49" width="3.1796875" style="1" customWidth="1"/>
    <col min="50" max="59" width="11.08984375" style="1" customWidth="1" outlineLevel="1"/>
    <col min="60" max="16384" width="9.1796875" style="1"/>
  </cols>
  <sheetData>
    <row r="1" spans="1:72" x14ac:dyDescent="0.3">
      <c r="A1" s="80" t="s">
        <v>5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</row>
    <row r="2" spans="1:72" ht="14.5" x14ac:dyDescent="0.3">
      <c r="A2" s="22"/>
      <c r="B2" s="23"/>
      <c r="C2" s="87" t="s">
        <v>249</v>
      </c>
      <c r="D2" s="88"/>
      <c r="E2" s="88"/>
      <c r="F2" s="88"/>
      <c r="G2" s="88"/>
      <c r="H2" s="88"/>
      <c r="I2" s="21"/>
      <c r="J2" s="87" t="s">
        <v>249</v>
      </c>
      <c r="K2" s="88"/>
      <c r="L2" s="88"/>
      <c r="M2" s="88"/>
      <c r="N2" s="88"/>
      <c r="O2" s="21"/>
      <c r="P2" s="87" t="s">
        <v>249</v>
      </c>
      <c r="Q2" s="88"/>
      <c r="R2" s="88"/>
      <c r="S2" s="88"/>
      <c r="T2" s="88"/>
      <c r="U2" s="21"/>
      <c r="V2" s="87" t="s">
        <v>249</v>
      </c>
      <c r="W2" s="88"/>
      <c r="X2" s="88"/>
      <c r="Y2" s="88"/>
      <c r="Z2" s="88"/>
      <c r="AA2" s="21"/>
      <c r="AB2" s="87" t="s">
        <v>249</v>
      </c>
      <c r="AC2" s="88"/>
      <c r="AD2" s="88"/>
      <c r="AE2" s="88"/>
      <c r="AF2" s="88"/>
      <c r="AG2" s="88"/>
      <c r="AH2" s="88"/>
      <c r="AI2" s="88"/>
      <c r="AJ2" s="88"/>
      <c r="AK2" s="88"/>
      <c r="AL2" s="21"/>
      <c r="AM2" s="87" t="s">
        <v>249</v>
      </c>
      <c r="AN2" s="88"/>
      <c r="AO2" s="88"/>
      <c r="AP2" s="88"/>
      <c r="AQ2" s="88"/>
      <c r="AR2" s="88"/>
      <c r="AS2" s="88"/>
      <c r="AT2" s="88"/>
      <c r="AU2" s="88"/>
      <c r="AV2" s="88"/>
      <c r="AW2" s="21"/>
      <c r="AX2" s="87" t="s">
        <v>249</v>
      </c>
      <c r="AY2" s="88"/>
      <c r="AZ2" s="88"/>
      <c r="BA2" s="88"/>
      <c r="BB2" s="88"/>
      <c r="BC2" s="88"/>
      <c r="BD2" s="88"/>
      <c r="BE2" s="88"/>
      <c r="BF2" s="88"/>
      <c r="BG2" s="88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</row>
    <row r="3" spans="1:72" ht="14.5" x14ac:dyDescent="0.3">
      <c r="A3" s="81"/>
      <c r="B3" s="82"/>
      <c r="C3" s="84" t="s">
        <v>250</v>
      </c>
      <c r="D3" s="85"/>
      <c r="E3" s="85"/>
      <c r="F3" s="85"/>
      <c r="G3" s="85"/>
      <c r="H3" s="86"/>
      <c r="I3" s="21"/>
      <c r="J3" s="84" t="str">
        <f>AB3</f>
        <v>Conventional Carbon - BESS (1.24% baseline ALF)</v>
      </c>
      <c r="K3" s="85"/>
      <c r="L3" s="85"/>
      <c r="M3" s="85"/>
      <c r="N3" s="86"/>
      <c r="O3" s="21"/>
      <c r="P3" s="84" t="str">
        <f>AM3</f>
        <v>Conventional Carbon - BESS (9.0% baseline ALF)</v>
      </c>
      <c r="Q3" s="85"/>
      <c r="R3" s="85"/>
      <c r="S3" s="85"/>
      <c r="T3" s="86"/>
      <c r="U3" s="21"/>
      <c r="V3" s="84" t="s">
        <v>257</v>
      </c>
      <c r="W3" s="85"/>
      <c r="X3" s="85"/>
      <c r="Y3" s="85"/>
      <c r="Z3" s="86"/>
      <c r="AA3" s="21"/>
      <c r="AB3" s="84" t="s">
        <v>216</v>
      </c>
      <c r="AC3" s="85"/>
      <c r="AD3" s="85"/>
      <c r="AE3" s="85"/>
      <c r="AF3" s="85"/>
      <c r="AG3" s="85"/>
      <c r="AH3" s="85"/>
      <c r="AI3" s="85"/>
      <c r="AJ3" s="85"/>
      <c r="AK3" s="85"/>
      <c r="AL3" s="21"/>
      <c r="AM3" s="84" t="s">
        <v>253</v>
      </c>
      <c r="AN3" s="85"/>
      <c r="AO3" s="85"/>
      <c r="AP3" s="85"/>
      <c r="AQ3" s="85"/>
      <c r="AR3" s="85"/>
      <c r="AS3" s="85"/>
      <c r="AT3" s="85"/>
      <c r="AU3" s="85"/>
      <c r="AV3" s="85"/>
      <c r="AW3" s="21"/>
      <c r="AX3" s="84" t="s">
        <v>258</v>
      </c>
      <c r="AY3" s="85"/>
      <c r="AZ3" s="85"/>
      <c r="BA3" s="85"/>
      <c r="BB3" s="85"/>
      <c r="BC3" s="85"/>
      <c r="BD3" s="85"/>
      <c r="BE3" s="85"/>
      <c r="BF3" s="85"/>
      <c r="BG3" s="85"/>
      <c r="BH3" s="21"/>
      <c r="BI3" s="21"/>
      <c r="BJ3" s="21"/>
      <c r="BK3" s="21"/>
      <c r="BL3" s="21"/>
      <c r="BM3" s="21"/>
      <c r="BN3" s="21"/>
      <c r="BO3" s="21"/>
      <c r="BP3" s="21"/>
    </row>
    <row r="4" spans="1:72" ht="14.5" x14ac:dyDescent="0.3">
      <c r="A4" s="83"/>
      <c r="B4" s="82"/>
      <c r="C4" s="69" t="s">
        <v>202</v>
      </c>
      <c r="D4" s="65" t="s">
        <v>203</v>
      </c>
      <c r="E4" s="65" t="s">
        <v>204</v>
      </c>
      <c r="F4" s="65" t="s">
        <v>205</v>
      </c>
      <c r="G4" s="65" t="s">
        <v>206</v>
      </c>
      <c r="H4" s="65" t="s">
        <v>207</v>
      </c>
      <c r="I4" s="21"/>
      <c r="J4" s="65" t="s">
        <v>203</v>
      </c>
      <c r="K4" s="65" t="s">
        <v>204</v>
      </c>
      <c r="L4" s="65" t="s">
        <v>205</v>
      </c>
      <c r="M4" s="65" t="s">
        <v>206</v>
      </c>
      <c r="N4" s="65" t="s">
        <v>207</v>
      </c>
      <c r="O4" s="21"/>
      <c r="P4" s="65" t="s">
        <v>203</v>
      </c>
      <c r="Q4" s="65" t="s">
        <v>204</v>
      </c>
      <c r="R4" s="65" t="s">
        <v>205</v>
      </c>
      <c r="S4" s="65" t="s">
        <v>206</v>
      </c>
      <c r="T4" s="65" t="s">
        <v>207</v>
      </c>
      <c r="U4" s="21"/>
      <c r="V4" s="65" t="s">
        <v>203</v>
      </c>
      <c r="W4" s="65" t="s">
        <v>204</v>
      </c>
      <c r="X4" s="65" t="s">
        <v>205</v>
      </c>
      <c r="Y4" s="65" t="s">
        <v>206</v>
      </c>
      <c r="Z4" s="65" t="s">
        <v>207</v>
      </c>
      <c r="AA4" s="21"/>
      <c r="AB4" s="78" t="s">
        <v>203</v>
      </c>
      <c r="AC4" s="79"/>
      <c r="AD4" s="78" t="s">
        <v>204</v>
      </c>
      <c r="AE4" s="79"/>
      <c r="AF4" s="78" t="s">
        <v>205</v>
      </c>
      <c r="AG4" s="79"/>
      <c r="AH4" s="78" t="s">
        <v>206</v>
      </c>
      <c r="AI4" s="79"/>
      <c r="AJ4" s="78" t="s">
        <v>207</v>
      </c>
      <c r="AK4" s="79"/>
      <c r="AL4" s="21"/>
      <c r="AM4" s="78" t="s">
        <v>203</v>
      </c>
      <c r="AN4" s="79"/>
      <c r="AO4" s="78" t="s">
        <v>204</v>
      </c>
      <c r="AP4" s="79"/>
      <c r="AQ4" s="78" t="s">
        <v>205</v>
      </c>
      <c r="AR4" s="79"/>
      <c r="AS4" s="78" t="s">
        <v>206</v>
      </c>
      <c r="AT4" s="79"/>
      <c r="AU4" s="78" t="s">
        <v>207</v>
      </c>
      <c r="AV4" s="79"/>
      <c r="AW4" s="21"/>
      <c r="AX4" s="78" t="s">
        <v>203</v>
      </c>
      <c r="AY4" s="79"/>
      <c r="AZ4" s="78" t="s">
        <v>204</v>
      </c>
      <c r="BA4" s="79"/>
      <c r="BB4" s="78" t="s">
        <v>205</v>
      </c>
      <c r="BC4" s="79"/>
      <c r="BD4" s="78" t="s">
        <v>206</v>
      </c>
      <c r="BE4" s="79"/>
      <c r="BF4" s="78" t="s">
        <v>207</v>
      </c>
      <c r="BG4" s="79"/>
      <c r="BH4" s="21"/>
      <c r="BI4" s="21"/>
      <c r="BJ4" s="21"/>
      <c r="BK4" s="21"/>
      <c r="BL4" s="21"/>
      <c r="BM4" s="21"/>
      <c r="BN4" s="21"/>
      <c r="BO4" s="21"/>
      <c r="BP4" s="21"/>
    </row>
    <row r="5" spans="1:72" ht="56" customHeight="1" thickBot="1" x14ac:dyDescent="0.35">
      <c r="A5" s="5" t="s">
        <v>218</v>
      </c>
      <c r="B5" s="6" t="s">
        <v>219</v>
      </c>
      <c r="C5" s="70"/>
      <c r="D5" s="71"/>
      <c r="E5" s="71"/>
      <c r="F5" s="71"/>
      <c r="G5" s="71"/>
      <c r="H5" s="71"/>
      <c r="J5" s="89" t="s">
        <v>260</v>
      </c>
      <c r="K5" s="89"/>
      <c r="L5" s="89"/>
      <c r="M5" s="89"/>
      <c r="N5" s="89"/>
      <c r="O5" s="21"/>
      <c r="P5" s="89" t="s">
        <v>260</v>
      </c>
      <c r="Q5" s="89"/>
      <c r="R5" s="89"/>
      <c r="S5" s="89"/>
      <c r="T5" s="89"/>
      <c r="U5" s="21"/>
      <c r="V5" s="89" t="s">
        <v>260</v>
      </c>
      <c r="W5" s="89"/>
      <c r="X5" s="89"/>
      <c r="Y5" s="89"/>
      <c r="Z5" s="89"/>
      <c r="AA5" s="21"/>
      <c r="AB5" s="54" t="str">
        <f>'T2 2023-24'!N5</f>
        <v>Baseline - site specific</v>
      </c>
      <c r="AC5" s="54" t="str">
        <f>'T2 2023-24'!O5</f>
        <v>CMP393 - site specific</v>
      </c>
      <c r="AD5" s="54" t="str">
        <f>'T3 2024-25'!N5</f>
        <v>Baseline - site specific</v>
      </c>
      <c r="AE5" s="54" t="str">
        <f>'T3 2024-25'!O5</f>
        <v>CMP393 - site specific</v>
      </c>
      <c r="AF5" s="54" t="str">
        <f>'T4 2025-26'!N5</f>
        <v>Baseline - site specific</v>
      </c>
      <c r="AG5" s="54" t="str">
        <f>'T4 2025-26'!O5</f>
        <v>CMP393 - site specific</v>
      </c>
      <c r="AH5" s="54" t="str">
        <f>'T5 2026-27'!N5</f>
        <v>Baseline - site specific</v>
      </c>
      <c r="AI5" s="54" t="str">
        <f>'T5 2026-27'!O5</f>
        <v>CMP393 - site specific</v>
      </c>
      <c r="AJ5" s="54" t="str">
        <f>'T6 2027-28'!N5</f>
        <v>Baseline - site specific</v>
      </c>
      <c r="AK5" s="54" t="str">
        <f>'T6 2027-28'!O5</f>
        <v>CMP393 - site specific</v>
      </c>
      <c r="AL5" s="21"/>
      <c r="AM5" s="54" t="str">
        <f>'T2 2023-24'!Q5</f>
        <v>Baseline - site specific</v>
      </c>
      <c r="AN5" s="54" t="str">
        <f>'T2 2023-24'!R5</f>
        <v>CMP393 - site specific</v>
      </c>
      <c r="AO5" s="54" t="str">
        <f>'T3 2024-25'!Q5</f>
        <v>Baseline - site specific</v>
      </c>
      <c r="AP5" s="54" t="str">
        <f>'T3 2024-25'!R5</f>
        <v>CMP393 - site specific</v>
      </c>
      <c r="AQ5" s="54" t="str">
        <f>'T4 2025-26'!Q5</f>
        <v>Baseline - site specific</v>
      </c>
      <c r="AR5" s="54" t="str">
        <f>'T4 2025-26'!R5</f>
        <v>CMP393 - site specific</v>
      </c>
      <c r="AS5" s="54" t="str">
        <f>'T5 2026-27'!Q5</f>
        <v>Baseline - site specific</v>
      </c>
      <c r="AT5" s="54" t="str">
        <f>'T5 2026-27'!R5</f>
        <v>CMP393 - site specific</v>
      </c>
      <c r="AU5" s="54" t="str">
        <f>'T6 2027-28'!Q5</f>
        <v>Baseline - site specific</v>
      </c>
      <c r="AV5" s="54" t="str">
        <f>'T6 2027-28'!R5</f>
        <v>CMP393 - site specific</v>
      </c>
      <c r="AW5" s="21"/>
      <c r="AX5" s="54" t="str">
        <f>'T2 2023-24'!T5</f>
        <v>Baseline - site specific</v>
      </c>
      <c r="AY5" s="54" t="str">
        <f>'T2 2023-24'!U5</f>
        <v>CMP393 - site specific</v>
      </c>
      <c r="AZ5" s="54" t="str">
        <f>'T3 2024-25'!T5</f>
        <v>Baseline - site specific</v>
      </c>
      <c r="BA5" s="54" t="str">
        <f>'T3 2024-25'!U5</f>
        <v>CMP393 - site specific</v>
      </c>
      <c r="BB5" s="54" t="str">
        <f>'T4 2025-26'!T5</f>
        <v>Baseline - site specific</v>
      </c>
      <c r="BC5" s="54" t="str">
        <f>'T4 2025-26'!U5</f>
        <v>CMP393 - site specific</v>
      </c>
      <c r="BD5" s="54" t="str">
        <f>'T5 2026-27'!T5</f>
        <v>Baseline - site specific</v>
      </c>
      <c r="BE5" s="54" t="str">
        <f>'T5 2026-27'!U5</f>
        <v>CMP393 - site specific</v>
      </c>
      <c r="BF5" s="54" t="str">
        <f>'T6 2027-28'!T5</f>
        <v>Baseline - site specific</v>
      </c>
      <c r="BG5" s="54" t="str">
        <f>'T6 2027-28'!U5</f>
        <v>CMP393 - site specific</v>
      </c>
      <c r="BH5" s="21"/>
      <c r="BI5" s="21"/>
      <c r="BJ5" s="21"/>
      <c r="BK5" s="21"/>
      <c r="BL5" s="21"/>
      <c r="BM5" s="21"/>
      <c r="BN5" s="21"/>
      <c r="BO5" s="21"/>
      <c r="BP5" s="21"/>
    </row>
    <row r="6" spans="1:72" ht="16.5" customHeight="1" thickTop="1" x14ac:dyDescent="0.35">
      <c r="A6" s="10">
        <v>1</v>
      </c>
      <c r="B6" s="11" t="s">
        <v>222</v>
      </c>
      <c r="C6" s="37">
        <v>18.334319199999999</v>
      </c>
      <c r="D6" s="28">
        <f>'T2 2023-24'!I6</f>
        <v>19.1758706</v>
      </c>
      <c r="E6" s="28">
        <f>'T3 2024-25'!I6</f>
        <v>17.758907000000001</v>
      </c>
      <c r="F6" s="28">
        <f>'T4 2025-26'!I6</f>
        <v>17.4137202</v>
      </c>
      <c r="G6" s="28">
        <f>'T5 2026-27'!I6</f>
        <v>16.403394599999999</v>
      </c>
      <c r="H6" s="28">
        <f>'T6 2027-28'!I6</f>
        <v>18.517701000000002</v>
      </c>
      <c r="I6" s="21"/>
      <c r="J6" s="28">
        <f>INDEX($AB$6:$AC$32, MATCH($B6, $B$6:$B$32, 0), MATCH($J$5, $AB$5:$AC$5, 0))</f>
        <v>3.6290756611999999</v>
      </c>
      <c r="K6" s="28">
        <f>INDEX(AD$6:AE$32, MATCH($B6, $B$6:$B$32, 0), MATCH($J$5, $AD$5:$AE$5, 0))</f>
        <v>2.707481</v>
      </c>
      <c r="L6" s="28">
        <f>INDEX(AF$6:AG$32, MATCH($B6, $B$6:$B$32, 0), MATCH($J$5, $AF$5:$AG$5, 0))</f>
        <v>0.7052606213999999</v>
      </c>
      <c r="M6" s="28">
        <f>INDEX(AH$6:AI$32, MATCH($B6, $B$6:$B$32, 0), MATCH($J$5, $AH$5:$AI$5, 0))</f>
        <v>-2.0925322023000001</v>
      </c>
      <c r="N6" s="28">
        <f>INDEX(AJ$6:AK$32, MATCH($B6, $B$6:$B$32, 0), MATCH($J$5, $AJ$5:$AK$5, 0))</f>
        <v>-4.1512295520000002</v>
      </c>
      <c r="O6" s="21"/>
      <c r="P6" s="28">
        <f>INDEX($AM$6:$AN$32, MATCH($B6, $B$6:$B$32, 0), MATCH($P$5, $AM$5:$AN$5, 0))</f>
        <v>3.6290756611999999</v>
      </c>
      <c r="Q6" s="28">
        <f>INDEX(AO$6:AP$32, MATCH($B6, $B$6:$B$32, 0), MATCH($P$5, $AO$5:$AP$5, 0))</f>
        <v>2.707481</v>
      </c>
      <c r="R6" s="28">
        <f>INDEX(AQ$6:AR$32, MATCH($B6, $B$6:$B$32, 0), MATCH($P$5, $AQ$5:$AR$5, 0))</f>
        <v>0.7052606213999999</v>
      </c>
      <c r="S6" s="28">
        <f>INDEX(AS$6:AT$32, MATCH($B6, $B$6:$B$32, 0), MATCH($P$5, $AS$5:$AT$5, 0))</f>
        <v>-2.0925322023000001</v>
      </c>
      <c r="T6" s="28">
        <f>INDEX(AU$6:AV$32, MATCH($B6, $B$6:$B$32, 0), MATCH($P$5, $AU$5:$AV$5, 0))</f>
        <v>-4.1512295520000002</v>
      </c>
      <c r="U6" s="21"/>
      <c r="V6" s="28">
        <f>INDEX($AX$6:$AY$32, MATCH($B6, $B$6:$B$32, 0), MATCH($V$5, $AX$5:$AY$5, 0))</f>
        <v>3.0864552546999997</v>
      </c>
      <c r="W6" s="28">
        <f>INDEX(AZ$6:BA$32, MATCH($B6, $B$6:$B$32, 0), MATCH($V$5, $AZ$5:$BA$5, 0))</f>
        <v>1.9991232638750005</v>
      </c>
      <c r="X6" s="28">
        <f>INDEX(BB$6:BC$32, MATCH($B6, $B$6:$B$32, 0), MATCH($V$5, $BB$5:$BC$5, 0))</f>
        <v>0.12209533465</v>
      </c>
      <c r="Y6" s="28">
        <f>INDEX(BD$6:BE$32, MATCH($B6, $B$6:$B$32, 0), MATCH($V$5, $BD$5:$BE$5, 0))</f>
        <v>-2.738084379425</v>
      </c>
      <c r="Z6" s="28">
        <f>INDEX(BF$6:BG$32, MATCH($B6, $B$6:$B$32, 0), MATCH($V$5, $BF$5:$BG$5, 0))</f>
        <v>-4.9424295620000001</v>
      </c>
      <c r="AA6" s="21"/>
      <c r="AB6" s="28">
        <f>'T2 2023-24'!N6</f>
        <v>4.2856259556545115</v>
      </c>
      <c r="AC6" s="28">
        <f>'T2 2023-24'!O6</f>
        <v>3.6290756611999999</v>
      </c>
      <c r="AD6" s="28">
        <f>'T3 2024-25'!N6</f>
        <v>3.1737259765373449</v>
      </c>
      <c r="AE6" s="28">
        <f>'T3 2024-25'!O6</f>
        <v>2.707481</v>
      </c>
      <c r="AF6" s="28">
        <f>'T4 2025-26'!N6</f>
        <v>1.410868696851844</v>
      </c>
      <c r="AG6" s="28">
        <f>'T4 2025-26'!O6</f>
        <v>0.7052606213999999</v>
      </c>
      <c r="AH6" s="28">
        <f>'T5 2026-27'!N6</f>
        <v>-1.3114383346531886</v>
      </c>
      <c r="AI6" s="28">
        <f>'T5 2026-27'!O6</f>
        <v>-2.0925322023000001</v>
      </c>
      <c r="AJ6" s="28">
        <f>'T6 2027-28'!N6</f>
        <v>-3.1939072815595266</v>
      </c>
      <c r="AK6" s="28">
        <f>'T6 2027-28'!O6</f>
        <v>-4.1512295520000002</v>
      </c>
      <c r="AL6" s="21"/>
      <c r="AM6" s="28">
        <f>'T2 2023-24'!Q6</f>
        <v>7.2670333600000001</v>
      </c>
      <c r="AN6" s="28">
        <f>'T2 2023-24'!R6</f>
        <v>3.6290756611999999</v>
      </c>
      <c r="AO6" s="28">
        <f>'T3 2024-25'!Q6</f>
        <v>6.0940518499999996</v>
      </c>
      <c r="AP6" s="28">
        <f>'T3 2024-25'!R6</f>
        <v>2.707481</v>
      </c>
      <c r="AQ6" s="28">
        <f>'T4 2025-26'!Q6</f>
        <v>4.6150484200000008</v>
      </c>
      <c r="AR6" s="28">
        <f>'T4 2025-26'!R6</f>
        <v>0.7052606213999999</v>
      </c>
      <c r="AS6" s="28">
        <f>'T5 2026-27'!Q6</f>
        <v>2.2355238100000001</v>
      </c>
      <c r="AT6" s="28">
        <f>'T5 2026-27'!R6</f>
        <v>-2.0925322023000001</v>
      </c>
      <c r="AU6" s="28">
        <f>'T6 2027-28'!Q6</f>
        <v>1.1533113999999989</v>
      </c>
      <c r="AV6" s="28">
        <f>'T6 2027-28'!R6</f>
        <v>-4.1512295520000002</v>
      </c>
      <c r="AW6" s="21"/>
      <c r="AX6" s="28">
        <f>'T2 2023-24'!T6</f>
        <v>6.8665506883000011</v>
      </c>
      <c r="AY6" s="28">
        <f>'T2 2023-24'!U6</f>
        <v>3.0864552546999997</v>
      </c>
      <c r="AZ6" s="28">
        <f>'T3 2024-25'!T6</f>
        <v>5.7017740598749995</v>
      </c>
      <c r="BA6" s="28">
        <f>'T3 2024-25'!U6</f>
        <v>1.9991232638750005</v>
      </c>
      <c r="BB6" s="28">
        <f>'T4 2025-26'!T6</f>
        <v>4.1846414738500002</v>
      </c>
      <c r="BC6" s="28">
        <f>'T4 2025-26'!U6</f>
        <v>0.12209533465</v>
      </c>
      <c r="BD6" s="28">
        <f>'T5 2026-27'!T6</f>
        <v>1.7590720261749997</v>
      </c>
      <c r="BE6" s="28">
        <f>'T5 2026-27'!U6</f>
        <v>-2.738084379425</v>
      </c>
      <c r="BF6" s="28">
        <f>'T6 2027-28'!T6</f>
        <v>0.56936378199999993</v>
      </c>
      <c r="BG6" s="28">
        <f>'T6 2027-28'!U6</f>
        <v>-4.9424295620000001</v>
      </c>
      <c r="BH6" s="21"/>
      <c r="BI6" s="21"/>
      <c r="BJ6" s="21"/>
      <c r="BK6" s="21"/>
      <c r="BL6" s="21"/>
      <c r="BM6" s="21"/>
      <c r="BN6" s="21"/>
      <c r="BO6" s="21"/>
      <c r="BP6" s="21"/>
    </row>
    <row r="7" spans="1:72" ht="16.5" customHeight="1" x14ac:dyDescent="0.35">
      <c r="A7" s="13">
        <v>2</v>
      </c>
      <c r="B7" s="14" t="s">
        <v>223</v>
      </c>
      <c r="C7" s="38">
        <v>13.842465000000002</v>
      </c>
      <c r="D7" s="29">
        <f>'T2 2023-24'!I7</f>
        <v>14.344799000000002</v>
      </c>
      <c r="E7" s="29">
        <f>'T3 2024-25'!I7</f>
        <v>13.941287600000003</v>
      </c>
      <c r="F7" s="29">
        <f>'T4 2025-26'!I7</f>
        <v>13.728380999999999</v>
      </c>
      <c r="G7" s="29">
        <f>'T5 2026-27'!I7</f>
        <v>12.932161000000001</v>
      </c>
      <c r="H7" s="29">
        <f>'T6 2027-28'!I7</f>
        <v>14.663714800000001</v>
      </c>
      <c r="I7" s="21"/>
      <c r="J7" s="29">
        <f>INDEX($AB$6:$AC$32, MATCH($B7, $B$6:$B$32, 0), MATCH($J$5, $AB$5:$AC$5, 0))</f>
        <v>2.8337206204999998</v>
      </c>
      <c r="K7" s="29">
        <f>INDEX(AD$6:AE$32, MATCH($B7, $B$6:$B$32, 0), MATCH($J$5, $AD$5:$AE$5, 0))</f>
        <v>2.0530979999999999</v>
      </c>
      <c r="L7" s="29">
        <f>INDEX(AF$6:AG$32, MATCH($B7, $B$6:$B$32, 0), MATCH($J$5, $AF$5:$AG$5, 0))</f>
        <v>0.73072822800000026</v>
      </c>
      <c r="M7" s="29">
        <f>INDEX(AH$6:AI$32, MATCH($B7, $B$6:$B$32, 0), MATCH($J$5, $AH$5:$AI$5, 0))</f>
        <v>-0.79011116899999978</v>
      </c>
      <c r="N7" s="29">
        <f>INDEX(AJ$6:AK$32, MATCH($B7, $B$6:$B$32, 0), MATCH($J$5, $AJ$5:$AK$5, 0))</f>
        <v>-3.7073329139000002</v>
      </c>
      <c r="O7" s="21"/>
      <c r="P7" s="29">
        <f t="shared" ref="P7:P32" si="0">INDEX($AM$6:$AN$32, MATCH($B7, $B$6:$B$32, 0), MATCH($P$5, $AM$5:$AN$5, 0))</f>
        <v>2.8337206204999998</v>
      </c>
      <c r="Q7" s="29">
        <f t="shared" ref="Q7:Q32" si="1">INDEX(AO$6:AP$32, MATCH($B7, $B$6:$B$32, 0), MATCH($P$5, $AO$5:$AP$5, 0))</f>
        <v>2.0530979999999999</v>
      </c>
      <c r="R7" s="29">
        <f t="shared" ref="R7:R32" si="2">INDEX(AQ$6:AR$32, MATCH($B7, $B$6:$B$32, 0), MATCH($P$5, $AQ$5:$AR$5, 0))</f>
        <v>0.73072822800000026</v>
      </c>
      <c r="S7" s="29">
        <f t="shared" ref="S7:S32" si="3">INDEX(AS$6:AT$32, MATCH($B7, $B$6:$B$32, 0), MATCH($P$5, $AS$5:$AT$5, 0))</f>
        <v>-0.79011116899999978</v>
      </c>
      <c r="T7" s="29">
        <f t="shared" ref="T7:T32" si="4">INDEX(AU$6:AV$32, MATCH($B7, $B$6:$B$32, 0), MATCH($P$5, $AU$5:$AV$5, 0))</f>
        <v>-3.7073329139000002</v>
      </c>
      <c r="U7" s="21"/>
      <c r="V7" s="29">
        <f>INDEX($AX$6:$AY$32, MATCH($B7, $B$6:$B$32, 0), MATCH($V$5, $AX$5:$AY$5, 0))</f>
        <v>2.4319563948749998</v>
      </c>
      <c r="W7" s="29">
        <f>INDEX(AZ$6:BA$32, MATCH($B7, $B$6:$B$32, 0), MATCH($V$5, $AZ$5:$BA$5, 0))</f>
        <v>1.49361007695</v>
      </c>
      <c r="X7" s="29">
        <f>INDEX(BB$6:BC$32, MATCH($B7, $B$6:$B$32, 0), MATCH($V$5, $BB$5:$BC$5, 0))</f>
        <v>0.27707899300000038</v>
      </c>
      <c r="Y7" s="29">
        <f>INDEX(BD$6:BE$32, MATCH($B7, $B$6:$B$32, 0), MATCH($V$5, $BD$5:$BE$5, 0))</f>
        <v>-1.26905135775</v>
      </c>
      <c r="Z7" s="29">
        <f>INDEX(BF$6:BG$32, MATCH($B7, $B$6:$B$32, 0), MATCH($V$5, $BF$5:$BG$5, 0))</f>
        <v>-4.3485265115249998</v>
      </c>
      <c r="AA7" s="21"/>
      <c r="AB7" s="29">
        <f>'T2 2023-24'!N7</f>
        <v>3.319840230959918</v>
      </c>
      <c r="AC7" s="29">
        <f>'T2 2023-24'!O7</f>
        <v>2.8337206204999998</v>
      </c>
      <c r="AD7" s="29">
        <f>'T3 2024-25'!N7</f>
        <v>2.4213560428674001</v>
      </c>
      <c r="AE7" s="29">
        <f>'T3 2024-25'!O7</f>
        <v>2.0530979999999999</v>
      </c>
      <c r="AF7" s="29">
        <f>'T4 2025-26'!N7</f>
        <v>1.2796267494165812</v>
      </c>
      <c r="AG7" s="29">
        <f>'T4 2025-26'!O7</f>
        <v>0.73072822800000026</v>
      </c>
      <c r="AH7" s="29">
        <f>'T5 2026-27'!N7</f>
        <v>-0.21061154424729178</v>
      </c>
      <c r="AI7" s="29">
        <f>'T5 2026-27'!O7</f>
        <v>-0.79011116899999978</v>
      </c>
      <c r="AJ7" s="29">
        <f>'T6 2027-28'!N7</f>
        <v>-2.9315127636067002</v>
      </c>
      <c r="AK7" s="29">
        <f>'T6 2027-28'!O7</f>
        <v>-3.7073329139000002</v>
      </c>
      <c r="AL7" s="21"/>
      <c r="AM7" s="29">
        <f>'T2 2023-24'!Q7</f>
        <v>5.5273186499999998</v>
      </c>
      <c r="AN7" s="29">
        <f>'T2 2023-24'!R7</f>
        <v>2.8337206204999998</v>
      </c>
      <c r="AO7" s="29">
        <f>'T3 2024-25'!Q7</f>
        <v>4.7279406599999998</v>
      </c>
      <c r="AP7" s="29">
        <f>'T3 2024-25'!R7</f>
        <v>2.0530979999999999</v>
      </c>
      <c r="AQ7" s="29">
        <f>'T4 2025-26'!Q7</f>
        <v>3.7721854000000001</v>
      </c>
      <c r="AR7" s="29">
        <f>'T4 2025-26'!R7</f>
        <v>0.73072822800000026</v>
      </c>
      <c r="AS7" s="29">
        <f>'T5 2026-27'!Q7</f>
        <v>2.4209072999999997</v>
      </c>
      <c r="AT7" s="29">
        <f>'T5 2026-27'!R7</f>
        <v>-0.79011116899999978</v>
      </c>
      <c r="AU7" s="29">
        <f>'T6 2027-28'!Q7</f>
        <v>0.59150132999999983</v>
      </c>
      <c r="AV7" s="29">
        <f>'T6 2027-28'!R7</f>
        <v>-3.7073329139000002</v>
      </c>
      <c r="AW7" s="21"/>
      <c r="AX7" s="29">
        <f>'T2 2023-24'!T7</f>
        <v>5.2307953188750007</v>
      </c>
      <c r="AY7" s="29">
        <f>'T2 2023-24'!U7</f>
        <v>2.4319563948749998</v>
      </c>
      <c r="AZ7" s="29">
        <f>'T3 2024-25'!T7</f>
        <v>4.4181047185499995</v>
      </c>
      <c r="BA7" s="29">
        <f>'T3 2024-25'!U7</f>
        <v>1.49361007695</v>
      </c>
      <c r="BB7" s="29">
        <f>'T4 2025-26'!T7</f>
        <v>3.4373681770000002</v>
      </c>
      <c r="BC7" s="29">
        <f>'T4 2025-26'!U7</f>
        <v>0.27707899300000038</v>
      </c>
      <c r="BD7" s="29">
        <f>'T5 2026-27'!T7</f>
        <v>2.0674240102499999</v>
      </c>
      <c r="BE7" s="29">
        <f>'T5 2026-27'!U7</f>
        <v>-1.26905135775</v>
      </c>
      <c r="BF7" s="29">
        <f>'T6 2027-28'!T7</f>
        <v>0.11826640927499987</v>
      </c>
      <c r="BG7" s="29">
        <f>'T6 2027-28'!U7</f>
        <v>-4.3485265115249998</v>
      </c>
      <c r="BH7" s="21"/>
      <c r="BI7" s="21"/>
      <c r="BJ7" s="21"/>
      <c r="BK7" s="21"/>
      <c r="BL7" s="21"/>
      <c r="BM7" s="21"/>
      <c r="BN7" s="21"/>
      <c r="BO7" s="21"/>
      <c r="BP7" s="21"/>
    </row>
    <row r="8" spans="1:72" ht="16.5" customHeight="1" x14ac:dyDescent="0.35">
      <c r="A8" s="13">
        <v>3</v>
      </c>
      <c r="B8" s="14" t="s">
        <v>224</v>
      </c>
      <c r="C8" s="38">
        <v>16.886330999999998</v>
      </c>
      <c r="D8" s="30">
        <f>'T2 2023-24'!I8</f>
        <v>17.463668999999999</v>
      </c>
      <c r="E8" s="30">
        <f>'T3 2024-25'!I8</f>
        <v>17.2772264</v>
      </c>
      <c r="F8" s="30">
        <f>'T4 2025-26'!I8</f>
        <v>16.143145200000003</v>
      </c>
      <c r="G8" s="30">
        <f>'T5 2026-27'!I8</f>
        <v>14.726328200000001</v>
      </c>
      <c r="H8" s="30">
        <f>'T6 2027-28'!I8</f>
        <v>16.355443800000003</v>
      </c>
      <c r="I8" s="21"/>
      <c r="J8" s="30">
        <f>INDEX($AB$6:$AC$32, MATCH($B8, $B$6:$B$32, 0), MATCH($J$5, $AB$5:$AC$5, 0))</f>
        <v>2.9393623710000001</v>
      </c>
      <c r="K8" s="30">
        <f>INDEX(AD$6:AE$32, MATCH($B8, $B$6:$B$32, 0), MATCH($J$5, $AD$5:$AE$5, 0))</f>
        <v>2.4558520000000006</v>
      </c>
      <c r="L8" s="30">
        <f>INDEX(AF$6:AG$32, MATCH($B8, $B$6:$B$32, 0), MATCH($J$5, $AF$5:$AG$5, 0))</f>
        <v>0.48288897390000018</v>
      </c>
      <c r="M8" s="30">
        <f>INDEX(AH$6:AI$32, MATCH($B8, $B$6:$B$32, 0), MATCH($J$5, $AH$5:$AI$5, 0))</f>
        <v>-1.9232576460999997</v>
      </c>
      <c r="N8" s="30">
        <f>INDEX(AJ$6:AK$32, MATCH($B8, $B$6:$B$32, 0), MATCH($J$5, $AJ$5:$AK$5, 0))</f>
        <v>-4.6726556934000003</v>
      </c>
      <c r="O8" s="21"/>
      <c r="P8" s="30">
        <f t="shared" si="0"/>
        <v>2.9393623710000001</v>
      </c>
      <c r="Q8" s="30">
        <f t="shared" si="1"/>
        <v>2.4558520000000006</v>
      </c>
      <c r="R8" s="30">
        <f t="shared" si="2"/>
        <v>0.48288897390000018</v>
      </c>
      <c r="S8" s="30">
        <f t="shared" si="3"/>
        <v>-1.9232576460999997</v>
      </c>
      <c r="T8" s="30">
        <f t="shared" si="4"/>
        <v>-4.6726556934000003</v>
      </c>
      <c r="U8" s="21"/>
      <c r="V8" s="30">
        <f>INDEX($AX$6:$AY$32, MATCH($B8, $B$6:$B$32, 0), MATCH($V$5, $AX$5:$AY$5, 0))</f>
        <v>2.4324292572499999</v>
      </c>
      <c r="W8" s="30">
        <f>INDEX(AZ$6:BA$32, MATCH($B8, $B$6:$B$32, 0), MATCH($V$5, $AZ$5:$BA$5, 0))</f>
        <v>1.7583210673000012</v>
      </c>
      <c r="X8" s="30">
        <f>INDEX(BB$6:BC$32, MATCH($B8, $B$6:$B$32, 0), MATCH($V$5, $BB$5:$BC$5, 0))</f>
        <v>-6.3691503474999411E-2</v>
      </c>
      <c r="Y8" s="30">
        <f>INDEX(BD$6:BE$32, MATCH($B8, $B$6:$B$32, 0), MATCH($V$5, $BD$5:$BE$5, 0))</f>
        <v>-2.5043680984750001</v>
      </c>
      <c r="Z8" s="30">
        <f>INDEX(BF$6:BG$32, MATCH($B8, $B$6:$B$32, 0), MATCH($V$5, $BF$5:$BG$5, 0))</f>
        <v>-5.4065867666500003</v>
      </c>
      <c r="AA8" s="21"/>
      <c r="AB8" s="30">
        <f>'T2 2023-24'!N8</f>
        <v>3.552732382732696</v>
      </c>
      <c r="AC8" s="30">
        <f>'T2 2023-24'!O8</f>
        <v>2.9393623710000001</v>
      </c>
      <c r="AD8" s="30">
        <f>'T3 2024-25'!N8</f>
        <v>2.9149707146905022</v>
      </c>
      <c r="AE8" s="30">
        <f>'T3 2024-25'!O8</f>
        <v>2.4558520000000006</v>
      </c>
      <c r="AF8" s="30">
        <f>'T4 2025-26'!N8</f>
        <v>1.1442308052519397</v>
      </c>
      <c r="AG8" s="30">
        <f>'T4 2025-26'!O8</f>
        <v>0.48288897390000018</v>
      </c>
      <c r="AH8" s="30">
        <f>'T5 2026-27'!N8</f>
        <v>-1.2201358429995097</v>
      </c>
      <c r="AI8" s="30">
        <f>'T5 2026-27'!O8</f>
        <v>-1.9232576460999997</v>
      </c>
      <c r="AJ8" s="30">
        <f>'T6 2027-28'!N8</f>
        <v>-3.7846266836550386</v>
      </c>
      <c r="AK8" s="30">
        <f>'T6 2027-28'!O8</f>
        <v>-4.6726556934000003</v>
      </c>
      <c r="AL8" s="21"/>
      <c r="AM8" s="30">
        <f>'T2 2023-24'!Q8</f>
        <v>6.3380573</v>
      </c>
      <c r="AN8" s="30">
        <f>'T2 2023-24'!R8</f>
        <v>2.9393623710000001</v>
      </c>
      <c r="AO8" s="30">
        <f>'T3 2024-25'!Q8</f>
        <v>5.7906612400000004</v>
      </c>
      <c r="AP8" s="30">
        <f>'T3 2024-25'!R8</f>
        <v>2.4558520000000006</v>
      </c>
      <c r="AQ8" s="30">
        <f>'T4 2025-26'!Q8</f>
        <v>4.1473966699999991</v>
      </c>
      <c r="AR8" s="30">
        <f>'T4 2025-26'!R8</f>
        <v>0.48288897390000018</v>
      </c>
      <c r="AS8" s="30">
        <f>'T5 2026-27'!Q8</f>
        <v>1.9727536699999995</v>
      </c>
      <c r="AT8" s="30">
        <f>'T5 2026-27'!R8</f>
        <v>-1.9232576460999997</v>
      </c>
      <c r="AU8" s="30">
        <f>'T6 2027-28'!Q8</f>
        <v>0.24792997999999944</v>
      </c>
      <c r="AV8" s="30">
        <f>'T6 2027-28'!R8</f>
        <v>-4.6726556934000003</v>
      </c>
      <c r="AW8" s="21"/>
      <c r="AX8" s="30">
        <f>'T2 2023-24'!T8</f>
        <v>5.9639137452500011</v>
      </c>
      <c r="AY8" s="30">
        <f>'T2 2023-24'!U8</f>
        <v>2.4324292572499999</v>
      </c>
      <c r="AZ8" s="30">
        <f>'T3 2024-25'!T8</f>
        <v>5.4043791697000003</v>
      </c>
      <c r="BA8" s="30">
        <f>'T3 2024-25'!U8</f>
        <v>1.7583210673000012</v>
      </c>
      <c r="BB8" s="30">
        <f>'T4 2025-26'!T8</f>
        <v>3.7439912557250001</v>
      </c>
      <c r="BC8" s="30">
        <f>'T4 2025-26'!U8</f>
        <v>-6.3691503474999411E-2</v>
      </c>
      <c r="BD8" s="30">
        <f>'T5 2026-27'!T8</f>
        <v>1.5438633007250004</v>
      </c>
      <c r="BE8" s="30">
        <f>'T5 2026-27'!U8</f>
        <v>-2.5043680984750001</v>
      </c>
      <c r="BF8" s="30">
        <f>'T6 2027-28'!T8</f>
        <v>-0.29375012185000049</v>
      </c>
      <c r="BG8" s="30">
        <f>'T6 2027-28'!U8</f>
        <v>-5.4065867666500003</v>
      </c>
      <c r="BH8" s="21"/>
      <c r="BI8" s="21"/>
      <c r="BJ8" s="21"/>
      <c r="BK8" s="21"/>
      <c r="BL8" s="21"/>
      <c r="BM8" s="21"/>
      <c r="BN8" s="21"/>
      <c r="BO8" s="21"/>
      <c r="BP8" s="21"/>
    </row>
    <row r="9" spans="1:72" ht="16.5" customHeight="1" x14ac:dyDescent="0.35">
      <c r="A9" s="13">
        <v>4</v>
      </c>
      <c r="B9" s="14" t="s">
        <v>225</v>
      </c>
      <c r="C9" s="38">
        <v>12.952666199999999</v>
      </c>
      <c r="D9" s="29">
        <f>'T2 2023-24'!I9</f>
        <v>13.327182800000001</v>
      </c>
      <c r="E9" s="29">
        <f>'T3 2024-25'!I9</f>
        <v>13.0730638</v>
      </c>
      <c r="F9" s="29">
        <f>'T4 2025-26'!I9</f>
        <v>19.4967784</v>
      </c>
      <c r="G9" s="29">
        <f>'T5 2026-27'!I9</f>
        <v>17.332013199999999</v>
      </c>
      <c r="H9" s="29">
        <f>'T6 2027-28'!I9</f>
        <v>18.852066399999998</v>
      </c>
      <c r="I9" s="21"/>
      <c r="J9" s="29">
        <f>INDEX($AB$6:$AC$32, MATCH($B9, $B$6:$B$32, 0), MATCH($J$5, $AB$5:$AC$5, 0))</f>
        <v>-1.8596387733999999</v>
      </c>
      <c r="K9" s="29">
        <f>INDEX(AD$6:AE$32, MATCH($B9, $B$6:$B$32, 0), MATCH($J$5, $AD$5:$AE$5, 0))</f>
        <v>-2.4348509999999997</v>
      </c>
      <c r="L9" s="29">
        <f>INDEX(AF$6:AG$32, MATCH($B9, $B$6:$B$32, 0), MATCH($J$5, $AF$5:$AG$5, 0))</f>
        <v>0.3625599718000001</v>
      </c>
      <c r="M9" s="29">
        <f>INDEX(AH$6:AI$32, MATCH($B9, $B$6:$B$32, 0), MATCH($J$5, $AH$5:$AI$5, 0))</f>
        <v>-2.0145015400999999</v>
      </c>
      <c r="N9" s="29">
        <f>INDEX(AJ$6:AK$32, MATCH($B9, $B$6:$B$32, 0), MATCH($J$5, $AJ$5:$AK$5, 0))</f>
        <v>-5.0671710422</v>
      </c>
      <c r="O9" s="21"/>
      <c r="P9" s="29">
        <f t="shared" si="0"/>
        <v>-1.8596387733999999</v>
      </c>
      <c r="Q9" s="29">
        <f t="shared" si="1"/>
        <v>-2.4348509999999997</v>
      </c>
      <c r="R9" s="29">
        <f t="shared" si="2"/>
        <v>0.3625599718000001</v>
      </c>
      <c r="S9" s="29">
        <f t="shared" si="3"/>
        <v>-2.0145015400999999</v>
      </c>
      <c r="T9" s="29">
        <f t="shared" si="4"/>
        <v>-5.0671710422</v>
      </c>
      <c r="U9" s="21"/>
      <c r="V9" s="29">
        <f>INDEX($AX$6:$AY$32, MATCH($B9, $B$6:$B$32, 0), MATCH($V$5, $AX$5:$AY$5, 0))</f>
        <v>-2.3896952466500001</v>
      </c>
      <c r="W9" s="29">
        <f>INDEX(AZ$6:BA$32, MATCH($B9, $B$6:$B$32, 0), MATCH($V$5, $AZ$5:$BA$5, 0))</f>
        <v>-3.164692240275</v>
      </c>
      <c r="X9" s="29">
        <f>INDEX(BB$6:BC$32, MATCH($B9, $B$6:$B$32, 0), MATCH($V$5, $BB$5:$BC$5, 0))</f>
        <v>-0.30527011294999973</v>
      </c>
      <c r="Y9" s="29">
        <f>INDEX(BD$6:BE$32, MATCH($B9, $B$6:$B$32, 0), MATCH($V$5, $BD$5:$BE$5, 0))</f>
        <v>-2.6897412749749998</v>
      </c>
      <c r="Z9" s="29">
        <f>INDEX(BF$6:BG$32, MATCH($B9, $B$6:$B$32, 0), MATCH($V$5, $BF$5:$BG$5, 0))</f>
        <v>-5.9020097594500003</v>
      </c>
      <c r="AA9" s="21"/>
      <c r="AB9" s="29">
        <f>'T2 2023-24'!N9</f>
        <v>-1.2182903658925732</v>
      </c>
      <c r="AC9" s="29">
        <f>'T2 2023-24'!O9</f>
        <v>-1.8596387733999999</v>
      </c>
      <c r="AD9" s="29">
        <f>'T3 2024-25'!N9</f>
        <v>-1.9544654623061535</v>
      </c>
      <c r="AE9" s="29">
        <f>'T3 2024-25'!O9</f>
        <v>-2.4348509999999997</v>
      </c>
      <c r="AF9" s="29">
        <f>'T4 2025-26'!N9</f>
        <v>1.1706092702338111</v>
      </c>
      <c r="AG9" s="29">
        <f>'T4 2025-26'!O9</f>
        <v>0.3625599718000001</v>
      </c>
      <c r="AH9" s="29">
        <f>'T5 2026-27'!N9</f>
        <v>-1.197486843547912</v>
      </c>
      <c r="AI9" s="29">
        <f>'T5 2026-27'!O9</f>
        <v>-2.0145015400999999</v>
      </c>
      <c r="AJ9" s="29">
        <f>'T6 2027-28'!N9</f>
        <v>-4.0570475763909153</v>
      </c>
      <c r="AK9" s="29">
        <f>'T6 2027-28'!O9</f>
        <v>-5.0671710422</v>
      </c>
      <c r="AL9" s="21"/>
      <c r="AM9" s="29">
        <f>'T2 2023-24'!Q9</f>
        <v>1.6940849799999995</v>
      </c>
      <c r="AN9" s="29">
        <f>'T2 2023-24'!R9</f>
        <v>-1.8596387733999999</v>
      </c>
      <c r="AO9" s="29">
        <f>'T3 2024-25'!Q9</f>
        <v>1.0544298299999997</v>
      </c>
      <c r="AP9" s="29">
        <f>'T3 2024-25'!R9</f>
        <v>-2.4348509999999997</v>
      </c>
      <c r="AQ9" s="29">
        <f>'T4 2025-26'!Q9</f>
        <v>4.8399765400000003</v>
      </c>
      <c r="AR9" s="29">
        <f>'T4 2025-26'!R9</f>
        <v>0.3625599718000001</v>
      </c>
      <c r="AS9" s="29">
        <f>'T5 2026-27'!Q9</f>
        <v>2.5125924699999995</v>
      </c>
      <c r="AT9" s="29">
        <f>'T5 2026-27'!R9</f>
        <v>-2.0145015400999999</v>
      </c>
      <c r="AU9" s="29">
        <f>'T6 2027-28'!Q9</f>
        <v>0.52994233999999985</v>
      </c>
      <c r="AV9" s="29">
        <f>'T6 2027-28'!R9</f>
        <v>-5.0671710422</v>
      </c>
      <c r="AW9" s="21"/>
      <c r="AX9" s="29">
        <f>'T2 2023-24'!T9</f>
        <v>1.30287515815</v>
      </c>
      <c r="AY9" s="29">
        <f>'T2 2023-24'!U9</f>
        <v>-2.3896952466500001</v>
      </c>
      <c r="AZ9" s="29">
        <f>'T3 2024-25'!T9</f>
        <v>0.6502548005250004</v>
      </c>
      <c r="BA9" s="29">
        <f>'T3 2024-25'!U9</f>
        <v>-3.164692240275</v>
      </c>
      <c r="BB9" s="29">
        <f>'T4 2025-26'!T9</f>
        <v>4.3470824774499999</v>
      </c>
      <c r="BC9" s="29">
        <f>'T4 2025-26'!U9</f>
        <v>-0.30527011294999973</v>
      </c>
      <c r="BD9" s="29">
        <f>'T5 2026-27'!T9</f>
        <v>2.0142296922250011</v>
      </c>
      <c r="BE9" s="29">
        <f>'T5 2026-27'!U9</f>
        <v>-2.6897412749749998</v>
      </c>
      <c r="BF9" s="29">
        <f>'T6 2027-28'!T9</f>
        <v>-8.6212961050000203E-2</v>
      </c>
      <c r="BG9" s="29">
        <f>'T6 2027-28'!U9</f>
        <v>-5.9020097594500003</v>
      </c>
      <c r="BH9" s="21"/>
      <c r="BI9" s="21"/>
      <c r="BJ9" s="21"/>
      <c r="BK9" s="21"/>
      <c r="BL9" s="21"/>
      <c r="BM9" s="21"/>
      <c r="BN9" s="21"/>
      <c r="BO9" s="21"/>
      <c r="BP9" s="21"/>
    </row>
    <row r="10" spans="1:72" ht="16.5" customHeight="1" x14ac:dyDescent="0.35">
      <c r="A10" s="13">
        <v>5</v>
      </c>
      <c r="B10" s="14" t="s">
        <v>226</v>
      </c>
      <c r="C10" s="38">
        <v>14.887888200000001</v>
      </c>
      <c r="D10" s="30">
        <f>'T2 2023-24'!I10</f>
        <v>15.470508400000002</v>
      </c>
      <c r="E10" s="30">
        <f>'T3 2024-25'!I10</f>
        <v>16.709720999999998</v>
      </c>
      <c r="F10" s="30">
        <f>'T4 2025-26'!I10</f>
        <v>16.142580600000002</v>
      </c>
      <c r="G10" s="30">
        <f>'T5 2026-27'!I10</f>
        <v>15.334949399999999</v>
      </c>
      <c r="H10" s="30">
        <f>'T6 2027-28'!I10</f>
        <v>16.823597200000002</v>
      </c>
      <c r="I10" s="25"/>
      <c r="J10" s="30">
        <f>INDEX($AB$6:$AC$32, MATCH($B10, $B$6:$B$32, 0), MATCH($J$5, $AB$5:$AC$5, 0))</f>
        <v>4.1884169697999996</v>
      </c>
      <c r="K10" s="30">
        <f>INDEX(AD$6:AE$32, MATCH($B10, $B$6:$B$32, 0), MATCH($J$5, $AD$5:$AE$5, 0))</f>
        <v>4.7540890000000005</v>
      </c>
      <c r="L10" s="30">
        <f>INDEX(AF$6:AG$32, MATCH($B10, $B$6:$B$32, 0), MATCH($J$5, $AF$5:$AG$5, 0))</f>
        <v>3.201899875200001</v>
      </c>
      <c r="M10" s="30">
        <f>INDEX(AH$6:AI$32, MATCH($B10, $B$6:$B$32, 0), MATCH($J$5, $AH$5:$AI$5, 0))</f>
        <v>1.3435675143000001</v>
      </c>
      <c r="N10" s="30">
        <f>INDEX(AJ$6:AK$32, MATCH($B10, $B$6:$B$32, 0), MATCH($J$5, $AJ$5:$AK$5, 0))</f>
        <v>-1.6162782476000004</v>
      </c>
      <c r="O10" s="25"/>
      <c r="P10" s="30">
        <f t="shared" si="0"/>
        <v>4.1884169697999996</v>
      </c>
      <c r="Q10" s="30">
        <f t="shared" si="1"/>
        <v>4.7540890000000005</v>
      </c>
      <c r="R10" s="30">
        <f t="shared" si="2"/>
        <v>3.201899875200001</v>
      </c>
      <c r="S10" s="30">
        <f t="shared" si="3"/>
        <v>1.3435675143000001</v>
      </c>
      <c r="T10" s="30">
        <f t="shared" si="4"/>
        <v>-1.6162782476000004</v>
      </c>
      <c r="U10" s="25"/>
      <c r="V10" s="30">
        <f>INDEX($AX$6:$AY$32, MATCH($B10, $B$6:$B$32, 0), MATCH($V$5, $AX$5:$AY$5, 0))</f>
        <v>3.7946449375500002</v>
      </c>
      <c r="W10" s="30">
        <f>INDEX(AZ$6:BA$32, MATCH($B10, $B$6:$B$32, 0), MATCH($V$5, $AZ$5:$BA$5, 0))</f>
        <v>4.1914270689999995</v>
      </c>
      <c r="X10" s="30">
        <f>INDEX(BB$6:BC$32, MATCH($B10, $B$6:$B$32, 0), MATCH($V$5, $BB$5:$BC$5, 0))</f>
        <v>2.7502391011999996</v>
      </c>
      <c r="Y10" s="30">
        <f>INDEX(BD$6:BE$32, MATCH($B10, $B$6:$B$32, 0), MATCH($V$5, $BD$5:$BE$5, 0))</f>
        <v>0.85523475142499983</v>
      </c>
      <c r="Z10" s="30">
        <f>INDEX(BF$6:BG$32, MATCH($B10, $B$6:$B$32, 0), MATCH($V$5, $BF$5:$BG$5, 0))</f>
        <v>-2.2598740981000009</v>
      </c>
      <c r="AA10" s="25"/>
      <c r="AB10" s="30">
        <f>'T2 2023-24'!N10</f>
        <v>4.6648663267072736</v>
      </c>
      <c r="AC10" s="30">
        <f>'T2 2023-24'!O10</f>
        <v>4.1884169697999996</v>
      </c>
      <c r="AD10" s="30">
        <f>'T3 2024-25'!N10</f>
        <v>5.1244361924407116</v>
      </c>
      <c r="AE10" s="30">
        <f>'T3 2024-25'!O10</f>
        <v>4.7540890000000005</v>
      </c>
      <c r="AF10" s="30">
        <f>'T4 2025-26'!N10</f>
        <v>3.7483924335539638</v>
      </c>
      <c r="AG10" s="30">
        <f>'T4 2025-26'!O10</f>
        <v>3.201899875200001</v>
      </c>
      <c r="AH10" s="30">
        <f>'T5 2026-27'!N10</f>
        <v>1.9344318006717414</v>
      </c>
      <c r="AI10" s="30">
        <f>'T5 2026-27'!O10</f>
        <v>1.3435675143000001</v>
      </c>
      <c r="AJ10" s="30">
        <f>'T6 2027-28'!N10</f>
        <v>-0.83755146163000571</v>
      </c>
      <c r="AK10" s="30">
        <f>'T6 2027-28'!O10</f>
        <v>-1.6162782476000004</v>
      </c>
      <c r="AL10" s="21"/>
      <c r="AM10" s="30">
        <f>'T2 2023-24'!Q10</f>
        <v>6.8284319399999989</v>
      </c>
      <c r="AN10" s="30">
        <f>'T2 2023-24'!R10</f>
        <v>4.1884169697999996</v>
      </c>
      <c r="AO10" s="30">
        <f>'T3 2024-25'!Q10</f>
        <v>7.4441062000000002</v>
      </c>
      <c r="AP10" s="30">
        <f>'T3 2024-25'!R10</f>
        <v>4.7540890000000005</v>
      </c>
      <c r="AQ10" s="30">
        <f>'T4 2025-26'!Q10</f>
        <v>6.2300255599999996</v>
      </c>
      <c r="AR10" s="30">
        <f>'T4 2025-26'!R10</f>
        <v>3.201899875200001</v>
      </c>
      <c r="AS10" s="30">
        <f>'T5 2026-27'!Q10</f>
        <v>4.6175577899999993</v>
      </c>
      <c r="AT10" s="30">
        <f>'T5 2026-27'!R10</f>
        <v>1.3435675143000001</v>
      </c>
      <c r="AU10" s="30">
        <f>'T6 2027-28'!Q10</f>
        <v>2.6986617199999996</v>
      </c>
      <c r="AV10" s="30">
        <f>'T6 2027-28'!R10</f>
        <v>-1.6162782476000004</v>
      </c>
      <c r="AW10" s="21"/>
      <c r="AX10" s="30">
        <f>'T2 2023-24'!T10</f>
        <v>6.5378072719499993</v>
      </c>
      <c r="AY10" s="30">
        <f>'T2 2023-24'!U10</f>
        <v>3.7946449375500002</v>
      </c>
      <c r="AZ10" s="30">
        <f>'T3 2024-25'!T10</f>
        <v>7.1325125409999988</v>
      </c>
      <c r="BA10" s="30">
        <f>'T3 2024-25'!U10</f>
        <v>4.1914270689999995</v>
      </c>
      <c r="BB10" s="30">
        <f>'T4 2025-26'!T10</f>
        <v>5.8966759268000004</v>
      </c>
      <c r="BC10" s="30">
        <f>'T4 2025-26'!U10</f>
        <v>2.7502391011999996</v>
      </c>
      <c r="BD10" s="30">
        <f>'T5 2026-27'!T10</f>
        <v>4.2571422818250007</v>
      </c>
      <c r="BE10" s="30">
        <f>'T5 2026-27'!U10</f>
        <v>0.85523475142499983</v>
      </c>
      <c r="BF10" s="30">
        <f>'T6 2027-28'!T10</f>
        <v>2.2236538091</v>
      </c>
      <c r="BG10" s="30">
        <f>'T6 2027-28'!U10</f>
        <v>-2.2598740981000009</v>
      </c>
      <c r="BH10" s="21"/>
      <c r="BI10" s="21"/>
      <c r="BJ10" s="21"/>
      <c r="BK10" s="21"/>
      <c r="BL10" s="21"/>
      <c r="BM10" s="21"/>
      <c r="BN10" s="21"/>
      <c r="BO10" s="21"/>
      <c r="BP10" s="21"/>
    </row>
    <row r="11" spans="1:72" ht="16.5" customHeight="1" x14ac:dyDescent="0.35">
      <c r="A11" s="13">
        <v>6</v>
      </c>
      <c r="B11" s="14" t="s">
        <v>227</v>
      </c>
      <c r="C11" s="38">
        <v>14.612130200000001</v>
      </c>
      <c r="D11" s="29">
        <f>'T2 2023-24'!I11</f>
        <v>15.415821200000002</v>
      </c>
      <c r="E11" s="29">
        <f>'T3 2024-25'!I11</f>
        <v>15.825518200000001</v>
      </c>
      <c r="F11" s="29">
        <f>'T4 2025-26'!I11</f>
        <v>15.254760999999998</v>
      </c>
      <c r="G11" s="29">
        <f>'T5 2026-27'!I11</f>
        <v>13.8193828</v>
      </c>
      <c r="H11" s="29">
        <f>'T6 2027-28'!I11</f>
        <v>15.083834800000002</v>
      </c>
      <c r="I11" s="25"/>
      <c r="J11" s="29">
        <f>INDEX($AB$6:$AC$32, MATCH($B11, $B$6:$B$32, 0), MATCH($J$5, $AB$5:$AC$5, 0))</f>
        <v>3.7156435078999994</v>
      </c>
      <c r="K11" s="29">
        <f>INDEX(AD$6:AE$32, MATCH($B11, $B$6:$B$32, 0), MATCH($J$5, $AD$5:$AE$5, 0))</f>
        <v>4.1452609999999996</v>
      </c>
      <c r="L11" s="29">
        <f>INDEX(AF$6:AG$32, MATCH($B11, $B$6:$B$32, 0), MATCH($J$5, $AF$5:$AG$5, 0))</f>
        <v>2.6235276550000006</v>
      </c>
      <c r="M11" s="29">
        <f>INDEX(AH$6:AI$32, MATCH($B11, $B$6:$B$32, 0), MATCH($J$5, $AH$5:$AI$5, 0))</f>
        <v>0.16097957559999987</v>
      </c>
      <c r="N11" s="29">
        <f>INDEX(AJ$6:AK$32, MATCH($B11, $B$6:$B$32, 0), MATCH($J$5, $AJ$5:$AK$5, 0))</f>
        <v>-3.1445075998999998</v>
      </c>
      <c r="O11" s="25"/>
      <c r="P11" s="29">
        <f t="shared" si="0"/>
        <v>3.7156435078999994</v>
      </c>
      <c r="Q11" s="29">
        <f t="shared" si="1"/>
        <v>4.1452609999999996</v>
      </c>
      <c r="R11" s="29">
        <f t="shared" si="2"/>
        <v>2.6235276550000006</v>
      </c>
      <c r="S11" s="29">
        <f t="shared" si="3"/>
        <v>0.16097957559999987</v>
      </c>
      <c r="T11" s="29">
        <f t="shared" si="4"/>
        <v>-3.1445075998999998</v>
      </c>
      <c r="U11" s="25"/>
      <c r="V11" s="29">
        <f>INDEX($AX$6:$AY$32, MATCH($B11, $B$6:$B$32, 0), MATCH($V$5, $AX$5:$AY$5, 0))</f>
        <v>3.3072792630249994</v>
      </c>
      <c r="W11" s="29">
        <f>INDEX(AZ$6:BA$32, MATCH($B11, $B$6:$B$32, 0), MATCH($V$5, $AZ$5:$BA$5, 0))</f>
        <v>3.595558895525</v>
      </c>
      <c r="X11" s="29">
        <f>INDEX(BB$6:BC$32, MATCH($B11, $B$6:$B$32, 0), MATCH($V$5, $BB$5:$BC$5, 0))</f>
        <v>2.1826673362500002</v>
      </c>
      <c r="Y11" s="29">
        <f>INDEX(BD$6:BE$32, MATCH($B11, $B$6:$B$32, 0), MATCH($V$5, $BD$5:$BE$5, 0))</f>
        <v>-0.31573143389999991</v>
      </c>
      <c r="Z11" s="29">
        <f>INDEX(BF$6:BG$32, MATCH($B11, $B$6:$B$32, 0), MATCH($V$5, $BF$5:$BG$5, 0))</f>
        <v>-3.7807204400250001</v>
      </c>
      <c r="AA11" s="25"/>
      <c r="AB11" s="29">
        <f>'T2 2023-24'!N11</f>
        <v>4.2097488935539307</v>
      </c>
      <c r="AC11" s="29">
        <f>'T2 2023-24'!O11</f>
        <v>3.7156435078999994</v>
      </c>
      <c r="AD11" s="29">
        <f>'T3 2024-25'!N11</f>
        <v>4.507077963001656</v>
      </c>
      <c r="AE11" s="29">
        <f>'T3 2024-25'!O11</f>
        <v>4.1452609999999996</v>
      </c>
      <c r="AF11" s="29">
        <f>'T4 2025-26'!N11</f>
        <v>3.1569520684967345</v>
      </c>
      <c r="AG11" s="29">
        <f>'T4 2025-26'!O11</f>
        <v>2.6235276550000006</v>
      </c>
      <c r="AH11" s="29">
        <f>'T5 2026-27'!N11</f>
        <v>0.73778197725632744</v>
      </c>
      <c r="AI11" s="29">
        <f>'T5 2026-27'!O11</f>
        <v>0.16097957559999987</v>
      </c>
      <c r="AJ11" s="29">
        <f>'T6 2027-28'!N11</f>
        <v>-2.3747139789521854</v>
      </c>
      <c r="AK11" s="29">
        <f>'T6 2027-28'!O11</f>
        <v>-3.1445075998999998</v>
      </c>
      <c r="AL11" s="21"/>
      <c r="AM11" s="29">
        <f>'T2 2023-24'!Q11</f>
        <v>6.4534908699999995</v>
      </c>
      <c r="AN11" s="29">
        <f>'T2 2023-24'!R11</f>
        <v>3.7156435078999994</v>
      </c>
      <c r="AO11" s="29">
        <f>'T3 2024-25'!Q11</f>
        <v>6.7733188699999989</v>
      </c>
      <c r="AP11" s="29">
        <f>'T3 2024-25'!R11</f>
        <v>4.1452609999999996</v>
      </c>
      <c r="AQ11" s="29">
        <f>'T4 2025-26'!Q11</f>
        <v>5.5792424999999994</v>
      </c>
      <c r="AR11" s="29">
        <f>'T4 2025-26'!R11</f>
        <v>2.6235276550000006</v>
      </c>
      <c r="AS11" s="29">
        <f>'T5 2026-27'!Q11</f>
        <v>3.3570526799999989</v>
      </c>
      <c r="AT11" s="29">
        <f>'T5 2026-27'!R11</f>
        <v>0.16097957559999987</v>
      </c>
      <c r="AU11" s="29">
        <f>'T6 2027-28'!Q11</f>
        <v>1.1209335299999994</v>
      </c>
      <c r="AV11" s="29">
        <f>'T6 2027-28'!R11</f>
        <v>-3.1445075998999998</v>
      </c>
      <c r="AW11" s="21"/>
      <c r="AX11" s="29">
        <f>'T2 2023-24'!T11</f>
        <v>6.1520963742249988</v>
      </c>
      <c r="AY11" s="29">
        <f>'T2 2023-24'!U11</f>
        <v>3.3072792630249994</v>
      </c>
      <c r="AZ11" s="29">
        <f>'T3 2024-25'!T11</f>
        <v>6.468902166725</v>
      </c>
      <c r="BA11" s="29">
        <f>'T3 2024-25'!U11</f>
        <v>3.595558895525</v>
      </c>
      <c r="BB11" s="29">
        <f>'T4 2025-26'!T11</f>
        <v>5.2538641762499996</v>
      </c>
      <c r="BC11" s="29">
        <f>'T4 2025-26'!U11</f>
        <v>2.1826673362500002</v>
      </c>
      <c r="BD11" s="29">
        <f>'T5 2026-27'!T11</f>
        <v>3.0052146429000004</v>
      </c>
      <c r="BE11" s="29">
        <f>'T5 2026-27'!U11</f>
        <v>-0.31573143389999991</v>
      </c>
      <c r="BF11" s="29">
        <f>'T6 2027-28'!T11</f>
        <v>0.65137467277499983</v>
      </c>
      <c r="BG11" s="29">
        <f>'T6 2027-28'!U11</f>
        <v>-3.7807204400250001</v>
      </c>
      <c r="BH11" s="21"/>
      <c r="BI11" s="21"/>
      <c r="BJ11" s="21"/>
      <c r="BK11" s="21"/>
      <c r="BL11" s="21"/>
      <c r="BM11" s="21"/>
      <c r="BN11" s="21"/>
      <c r="BO11" s="21"/>
      <c r="BP11" s="21"/>
    </row>
    <row r="12" spans="1:72" ht="16.5" customHeight="1" x14ac:dyDescent="0.35">
      <c r="A12" s="13">
        <v>7</v>
      </c>
      <c r="B12" s="14" t="s">
        <v>228</v>
      </c>
      <c r="C12" s="38">
        <v>14.4510498</v>
      </c>
      <c r="D12" s="30">
        <f>'T2 2023-24'!I12</f>
        <v>15.0713448</v>
      </c>
      <c r="E12" s="30">
        <f>'T3 2024-25'!I12</f>
        <v>16.008455600000001</v>
      </c>
      <c r="F12" s="30">
        <f>'T4 2025-26'!I12</f>
        <v>16.012081000000002</v>
      </c>
      <c r="G12" s="30">
        <f>'T5 2026-27'!I12</f>
        <v>15.145259000000003</v>
      </c>
      <c r="H12" s="30">
        <f>'T6 2027-28'!I12</f>
        <v>16.327939600000001</v>
      </c>
      <c r="I12" s="25"/>
      <c r="J12" s="30">
        <f>INDEX($AB$6:$AC$32, MATCH($B12, $B$6:$B$32, 0), MATCH($J$5, $AB$5:$AC$5, 0))</f>
        <v>1.9056941781000001</v>
      </c>
      <c r="K12" s="30">
        <f>INDEX(AD$6:AE$32, MATCH($B12, $B$6:$B$32, 0), MATCH($J$5, $AD$5:$AE$5, 0))</f>
        <v>2.9163619999999999</v>
      </c>
      <c r="L12" s="30">
        <f>INDEX(AF$6:AG$32, MATCH($B12, $B$6:$B$32, 0), MATCH($J$5, $AF$5:$AG$5, 0))</f>
        <v>1.3839162100000002</v>
      </c>
      <c r="M12" s="30">
        <f>INDEX(AH$6:AI$32, MATCH($B12, $B$6:$B$32, 0), MATCH($J$5, $AH$5:$AI$5, 0))</f>
        <v>-2.0605655469999995</v>
      </c>
      <c r="N12" s="30">
        <f>INDEX(AJ$6:AK$32, MATCH($B12, $B$6:$B$32, 0), MATCH($J$5, $AJ$5:$AK$5, 0))</f>
        <v>-5.5044958823000005</v>
      </c>
      <c r="O12" s="25"/>
      <c r="P12" s="30">
        <f t="shared" si="0"/>
        <v>1.9056941781000001</v>
      </c>
      <c r="Q12" s="30">
        <f t="shared" si="1"/>
        <v>2.9163619999999999</v>
      </c>
      <c r="R12" s="30">
        <f t="shared" si="2"/>
        <v>1.3839162100000002</v>
      </c>
      <c r="S12" s="30">
        <f t="shared" si="3"/>
        <v>-2.0605655469999995</v>
      </c>
      <c r="T12" s="30">
        <f t="shared" si="4"/>
        <v>-5.5044958823000005</v>
      </c>
      <c r="U12" s="25"/>
      <c r="V12" s="30">
        <f>INDEX($AX$6:$AY$32, MATCH($B12, $B$6:$B$32, 0), MATCH($V$5, $AX$5:$AY$5, 0))</f>
        <v>1.4461814154749995</v>
      </c>
      <c r="W12" s="30">
        <f>INDEX(AZ$6:BA$32, MATCH($B12, $B$6:$B$32, 0), MATCH($V$5, $AZ$5:$BA$5, 0))</f>
        <v>2.3002153449499994</v>
      </c>
      <c r="X12" s="30">
        <f>INDEX(BB$6:BC$32, MATCH($B12, $B$6:$B$32, 0), MATCH($V$5, $BB$5:$BC$5, 0))</f>
        <v>0.87335819750000043</v>
      </c>
      <c r="Y12" s="30">
        <f>INDEX(BD$6:BE$32, MATCH($B12, $B$6:$B$32, 0), MATCH($V$5, $BD$5:$BE$5, 0))</f>
        <v>-2.6610900632499996</v>
      </c>
      <c r="Z12" s="30">
        <f>INDEX(BF$6:BG$32, MATCH($B12, $B$6:$B$32, 0), MATCH($V$5, $BF$5:$BG$5, 0))</f>
        <v>-6.2665002094250006</v>
      </c>
      <c r="AA12" s="25"/>
      <c r="AB12" s="30">
        <f>'T2 2023-24'!N12</f>
        <v>2.4616873475294838</v>
      </c>
      <c r="AC12" s="30">
        <f>'T2 2023-24'!O12</f>
        <v>1.9056941781000001</v>
      </c>
      <c r="AD12" s="30">
        <f>'T3 2024-25'!N12</f>
        <v>3.3219131333847511</v>
      </c>
      <c r="AE12" s="30">
        <f>'T3 2024-25'!O12</f>
        <v>2.9163619999999999</v>
      </c>
      <c r="AF12" s="30">
        <f>'T4 2025-26'!N12</f>
        <v>2.001672212958185</v>
      </c>
      <c r="AG12" s="30">
        <f>'T4 2025-26'!O12</f>
        <v>1.3839162100000002</v>
      </c>
      <c r="AH12" s="30">
        <f>'T5 2026-27'!N12</f>
        <v>-1.333953456396491</v>
      </c>
      <c r="AI12" s="30">
        <f>'T5 2026-27'!O12</f>
        <v>-2.0605655469999995</v>
      </c>
      <c r="AJ12" s="30">
        <f>'T6 2027-28'!N12</f>
        <v>-4.5824992906559094</v>
      </c>
      <c r="AK12" s="30">
        <f>'T6 2027-28'!O12</f>
        <v>-5.5044958823000005</v>
      </c>
      <c r="AL12" s="21"/>
      <c r="AM12" s="30">
        <f>'T2 2023-24'!Q12</f>
        <v>4.9864629299999992</v>
      </c>
      <c r="AN12" s="30">
        <f>'T2 2023-24'!R12</f>
        <v>1.9056941781000001</v>
      </c>
      <c r="AO12" s="30">
        <f>'T3 2024-25'!Q12</f>
        <v>5.8620830599999998</v>
      </c>
      <c r="AP12" s="30">
        <f>'T3 2024-25'!R12</f>
        <v>2.9163619999999999</v>
      </c>
      <c r="AQ12" s="30">
        <f>'T4 2025-26'!Q12</f>
        <v>4.8069140000000008</v>
      </c>
      <c r="AR12" s="30">
        <f>'T4 2025-26'!R12</f>
        <v>1.3839162100000002</v>
      </c>
      <c r="AS12" s="30">
        <f>'T5 2026-27'!Q12</f>
        <v>1.9656058999999999</v>
      </c>
      <c r="AT12" s="30">
        <f>'T5 2026-27'!R12</f>
        <v>-2.0605655469999995</v>
      </c>
      <c r="AU12" s="30">
        <f>'T6 2027-28'!Q12</f>
        <v>-0.39569519000000053</v>
      </c>
      <c r="AV12" s="30">
        <f>'T6 2027-28'!R12</f>
        <v>-5.5044958823000005</v>
      </c>
      <c r="AW12" s="21"/>
      <c r="AX12" s="30">
        <f>'T2 2023-24'!T12</f>
        <v>4.6473181122750002</v>
      </c>
      <c r="AY12" s="30">
        <f>'T2 2023-24'!U12</f>
        <v>1.4461814154749995</v>
      </c>
      <c r="AZ12" s="30">
        <f>'T3 2024-25'!T12</f>
        <v>5.52087037055</v>
      </c>
      <c r="BA12" s="30">
        <f>'T3 2024-25'!U12</f>
        <v>2.3002153449499994</v>
      </c>
      <c r="BB12" s="30">
        <f>'T4 2025-26'!T12</f>
        <v>4.4300950775000008</v>
      </c>
      <c r="BC12" s="30">
        <f>'T4 2025-26'!U12</f>
        <v>0.87335819750000043</v>
      </c>
      <c r="BD12" s="30">
        <f>'T5 2026-27'!T12</f>
        <v>1.5223869207500007</v>
      </c>
      <c r="BE12" s="30">
        <f>'T5 2026-27'!U12</f>
        <v>-2.6610900632499996</v>
      </c>
      <c r="BF12" s="30">
        <f>'T6 2027-28'!T12</f>
        <v>-0.9580948438250001</v>
      </c>
      <c r="BG12" s="30">
        <f>'T6 2027-28'!U12</f>
        <v>-6.2665002094250006</v>
      </c>
      <c r="BH12" s="21"/>
      <c r="BI12" s="21"/>
      <c r="BJ12" s="21"/>
      <c r="BK12" s="21"/>
      <c r="BL12" s="21"/>
      <c r="BM12" s="21"/>
      <c r="BN12" s="21"/>
      <c r="BO12" s="21"/>
      <c r="BP12" s="21"/>
    </row>
    <row r="13" spans="1:72" ht="16.5" customHeight="1" x14ac:dyDescent="0.35">
      <c r="A13" s="13">
        <v>8</v>
      </c>
      <c r="B13" s="14" t="s">
        <v>229</v>
      </c>
      <c r="C13" s="38">
        <v>12.257952400000001</v>
      </c>
      <c r="D13" s="29">
        <f>'T2 2023-24'!I13</f>
        <v>13.008284</v>
      </c>
      <c r="E13" s="29">
        <f>'T3 2024-25'!I13</f>
        <v>12.8834704</v>
      </c>
      <c r="F13" s="29">
        <f>'T4 2025-26'!I13</f>
        <v>12.270022400000002</v>
      </c>
      <c r="G13" s="29">
        <f>'T5 2026-27'!I13</f>
        <v>10.900166800000001</v>
      </c>
      <c r="H13" s="29">
        <f>'T6 2027-28'!I13</f>
        <v>11.967981999999999</v>
      </c>
      <c r="I13" s="25"/>
      <c r="J13" s="29">
        <f>INDEX($AB$6:$AC$32, MATCH($B13, $B$6:$B$32, 0), MATCH($J$5, $AB$5:$AC$5, 0))</f>
        <v>3.0967864174999997</v>
      </c>
      <c r="K13" s="29">
        <f>INDEX(AD$6:AE$32, MATCH($B13, $B$6:$B$32, 0), MATCH($J$5, $AD$5:$AE$5, 0))</f>
        <v>2.6016080000000001</v>
      </c>
      <c r="L13" s="29">
        <f>INDEX(AF$6:AG$32, MATCH($B13, $B$6:$B$32, 0), MATCH($J$5, $AF$5:$AG$5, 0))</f>
        <v>1.0885616483000002</v>
      </c>
      <c r="M13" s="29">
        <f>INDEX(AH$6:AI$32, MATCH($B13, $B$6:$B$32, 0), MATCH($J$5, $AH$5:$AI$5, 0))</f>
        <v>-1.0371120763999997</v>
      </c>
      <c r="N13" s="29">
        <f>INDEX(AJ$6:AK$32, MATCH($B13, $B$6:$B$32, 0), MATCH($J$5, $AJ$5:$AK$5, 0))</f>
        <v>-4.6439817200000002</v>
      </c>
      <c r="O13" s="25"/>
      <c r="P13" s="29">
        <f t="shared" si="0"/>
        <v>3.0967864174999997</v>
      </c>
      <c r="Q13" s="29">
        <f t="shared" si="1"/>
        <v>2.6016080000000001</v>
      </c>
      <c r="R13" s="29">
        <f t="shared" si="2"/>
        <v>1.0885616483000002</v>
      </c>
      <c r="S13" s="29">
        <f t="shared" si="3"/>
        <v>-1.0371120763999997</v>
      </c>
      <c r="T13" s="29">
        <f t="shared" si="4"/>
        <v>-4.6439817200000002</v>
      </c>
      <c r="U13" s="25"/>
      <c r="V13" s="29">
        <f>INDEX($AX$6:$AY$32, MATCH($B13, $B$6:$B$32, 0), MATCH($V$5, $AX$5:$AY$5, 0))</f>
        <v>2.7508513956249998</v>
      </c>
      <c r="W13" s="29">
        <f>INDEX(AZ$6:BA$32, MATCH($B13, $B$6:$B$32, 0), MATCH($V$5, $AZ$5:$BA$5, 0))</f>
        <v>2.1177178507999996</v>
      </c>
      <c r="X13" s="29">
        <f>INDEX(BB$6:BC$32, MATCH($B13, $B$6:$B$32, 0), MATCH($V$5, $BB$5:$BC$5, 0))</f>
        <v>0.69830186792500015</v>
      </c>
      <c r="Y13" s="29">
        <f>INDEX(BD$6:BE$32, MATCH($B13, $B$6:$B$32, 0), MATCH($V$5, $BD$5:$BE$5, 0))</f>
        <v>-1.4537517208999997</v>
      </c>
      <c r="Z13" s="29">
        <f>INDEX(BF$6:BG$32, MATCH($B13, $B$6:$B$32, 0), MATCH($V$5, $BF$5:$BG$5, 0))</f>
        <v>-5.22377907</v>
      </c>
      <c r="AA13" s="25"/>
      <c r="AB13" s="29">
        <f>'T2 2023-24'!N13</f>
        <v>3.5153547900740225</v>
      </c>
      <c r="AC13" s="29">
        <f>'T2 2023-24'!O13</f>
        <v>3.0967864174999997</v>
      </c>
      <c r="AD13" s="29">
        <f>'T3 2024-25'!N13</f>
        <v>2.9201071703409505</v>
      </c>
      <c r="AE13" s="29">
        <f>'T3 2024-25'!O13</f>
        <v>2.6016080000000001</v>
      </c>
      <c r="AF13" s="29">
        <f>'T4 2025-26'!N13</f>
        <v>1.560761312466076</v>
      </c>
      <c r="AG13" s="29">
        <f>'T4 2025-26'!O13</f>
        <v>1.0885616483000002</v>
      </c>
      <c r="AH13" s="29">
        <f>'T5 2026-27'!N13</f>
        <v>-0.53299376827680911</v>
      </c>
      <c r="AI13" s="29">
        <f>'T5 2026-27'!O13</f>
        <v>-1.0371120763999997</v>
      </c>
      <c r="AJ13" s="29">
        <f>'T6 2027-28'!N13</f>
        <v>-3.9424487214129931</v>
      </c>
      <c r="AK13" s="29">
        <f>'T6 2027-28'!O13</f>
        <v>-4.6439817200000002</v>
      </c>
      <c r="AL13" s="21"/>
      <c r="AM13" s="29">
        <f>'T2 2023-24'!Q13</f>
        <v>5.4160817499999991</v>
      </c>
      <c r="AN13" s="29">
        <f>'T2 2023-24'!R13</f>
        <v>3.0967864174999997</v>
      </c>
      <c r="AO13" s="29">
        <f>'T3 2024-25'!Q13</f>
        <v>4.91502704</v>
      </c>
      <c r="AP13" s="29">
        <f>'T3 2024-25'!R13</f>
        <v>2.6016080000000001</v>
      </c>
      <c r="AQ13" s="29">
        <f>'T4 2025-26'!Q13</f>
        <v>3.7050289900000002</v>
      </c>
      <c r="AR13" s="29">
        <f>'T4 2025-26'!R13</f>
        <v>1.0885616483000002</v>
      </c>
      <c r="AS13" s="29">
        <f>'T5 2026-27'!Q13</f>
        <v>1.7562170799999999</v>
      </c>
      <c r="AT13" s="29">
        <f>'T5 2026-27'!R13</f>
        <v>-1.0371120763999997</v>
      </c>
      <c r="AU13" s="29">
        <f>'T6 2027-28'!Q13</f>
        <v>-0.75677400000000095</v>
      </c>
      <c r="AV13" s="29">
        <f>'T6 2027-28'!R13</f>
        <v>-4.6439817200000002</v>
      </c>
      <c r="AW13" s="21"/>
      <c r="AX13" s="29">
        <f>'T2 2023-24'!T13</f>
        <v>5.160763335625</v>
      </c>
      <c r="AY13" s="29">
        <f>'T2 2023-24'!U13</f>
        <v>2.7508513956249998</v>
      </c>
      <c r="AZ13" s="29">
        <f>'T3 2024-25'!T13</f>
        <v>4.6470560011999993</v>
      </c>
      <c r="BA13" s="29">
        <f>'T3 2024-25'!U13</f>
        <v>2.1177178507999996</v>
      </c>
      <c r="BB13" s="29">
        <f>'T4 2025-26'!T13</f>
        <v>3.4169965503250004</v>
      </c>
      <c r="BC13" s="29">
        <f>'T4 2025-26'!U13</f>
        <v>0.69830186792500015</v>
      </c>
      <c r="BD13" s="29">
        <f>'T5 2026-27'!T13</f>
        <v>1.4487148999000006</v>
      </c>
      <c r="BE13" s="29">
        <f>'T5 2026-27'!U13</f>
        <v>-1.4537517208999997</v>
      </c>
      <c r="BF13" s="29">
        <f>'T6 2027-28'!T13</f>
        <v>-1.18469523</v>
      </c>
      <c r="BG13" s="29">
        <f>'T6 2027-28'!U13</f>
        <v>-5.22377907</v>
      </c>
      <c r="BH13" s="21"/>
      <c r="BI13" s="21"/>
      <c r="BJ13" s="21"/>
      <c r="BK13" s="21"/>
      <c r="BL13" s="21"/>
      <c r="BM13" s="21"/>
      <c r="BN13" s="21"/>
      <c r="BO13" s="21"/>
      <c r="BP13" s="21"/>
    </row>
    <row r="14" spans="1:72" ht="16.5" customHeight="1" x14ac:dyDescent="0.35">
      <c r="A14" s="13">
        <v>9</v>
      </c>
      <c r="B14" s="14" t="s">
        <v>230</v>
      </c>
      <c r="C14" s="38">
        <v>11.302339399999999</v>
      </c>
      <c r="D14" s="30">
        <f>'T2 2023-24'!I14</f>
        <v>11.339578200000002</v>
      </c>
      <c r="E14" s="30">
        <f>'T3 2024-25'!I14</f>
        <v>10.6677614</v>
      </c>
      <c r="F14" s="30">
        <f>'T4 2025-26'!I14</f>
        <v>9.8920230000000018</v>
      </c>
      <c r="G14" s="30">
        <f>'T5 2026-27'!I14</f>
        <v>8.9049068000000009</v>
      </c>
      <c r="H14" s="30">
        <f>'T6 2027-28'!I14</f>
        <v>10.580269800000003</v>
      </c>
      <c r="I14" s="25"/>
      <c r="J14" s="30">
        <f>INDEX($AB$6:$AC$32, MATCH($B14, $B$6:$B$32, 0), MATCH($J$5, $AB$5:$AC$5, 0))</f>
        <v>2.0171850054</v>
      </c>
      <c r="K14" s="30">
        <f>INDEX(AD$6:AE$32, MATCH($B14, $B$6:$B$32, 0), MATCH($J$5, $AD$5:$AE$5, 0))</f>
        <v>0.9496570000000002</v>
      </c>
      <c r="L14" s="30">
        <f>INDEX(AF$6:AG$32, MATCH($B14, $B$6:$B$32, 0), MATCH($J$5, $AF$5:$AG$5, 0))</f>
        <v>-0.68854283399999971</v>
      </c>
      <c r="M14" s="30">
        <f>INDEX(AH$6:AI$32, MATCH($B14, $B$6:$B$32, 0), MATCH($J$5, $AH$5:$AI$5, 0))</f>
        <v>-2.3313305014000001</v>
      </c>
      <c r="N14" s="30">
        <f>INDEX(AJ$6:AK$32, MATCH($B14, $B$6:$B$32, 0), MATCH($J$5, $AJ$5:$AK$5, 0))</f>
        <v>-5.1407699379</v>
      </c>
      <c r="O14" s="25"/>
      <c r="P14" s="30">
        <f t="shared" si="0"/>
        <v>2.0171850054</v>
      </c>
      <c r="Q14" s="30">
        <f t="shared" si="1"/>
        <v>0.9496570000000002</v>
      </c>
      <c r="R14" s="30">
        <f t="shared" si="2"/>
        <v>-0.68854283399999971</v>
      </c>
      <c r="S14" s="30">
        <f t="shared" si="3"/>
        <v>-2.3313305014000001</v>
      </c>
      <c r="T14" s="30">
        <f t="shared" si="4"/>
        <v>-5.1407699379</v>
      </c>
      <c r="U14" s="25"/>
      <c r="V14" s="30">
        <f>INDEX($AX$6:$AY$32, MATCH($B14, $B$6:$B$32, 0), MATCH($V$5, $AX$5:$AY$5, 0))</f>
        <v>1.6918111386499999</v>
      </c>
      <c r="W14" s="30">
        <f>INDEX(AZ$6:BA$32, MATCH($B14, $B$6:$B$32, 0), MATCH($V$5, $AZ$5:$BA$5, 0))</f>
        <v>0.49229871167500017</v>
      </c>
      <c r="X14" s="30">
        <f>INDEX(BB$6:BC$32, MATCH($B14, $B$6:$B$32, 0), MATCH($V$5, $BB$5:$BC$5, 0))</f>
        <v>-1.0578299414999996</v>
      </c>
      <c r="Y14" s="30">
        <f>INDEX(BD$6:BE$32, MATCH($B14, $B$6:$B$32, 0), MATCH($V$5, $BD$5:$BE$5, 0))</f>
        <v>-2.7235021146499996</v>
      </c>
      <c r="Z14" s="30">
        <f>INDEX(BF$6:BG$32, MATCH($B14, $B$6:$B$32, 0), MATCH($V$5, $BF$5:$BG$5, 0))</f>
        <v>-5.689471905525</v>
      </c>
      <c r="AA14" s="25"/>
      <c r="AB14" s="30">
        <f>'T2 2023-24'!N14</f>
        <v>2.4108751531783175</v>
      </c>
      <c r="AC14" s="30">
        <f>'T2 2023-24'!O14</f>
        <v>2.0171850054</v>
      </c>
      <c r="AD14" s="30">
        <f>'T3 2024-25'!N14</f>
        <v>1.2506927528891594</v>
      </c>
      <c r="AE14" s="30">
        <f>'T3 2024-25'!O14</f>
        <v>0.9496570000000002</v>
      </c>
      <c r="AF14" s="30">
        <f>'T4 2025-26'!N14</f>
        <v>-0.2417193156379418</v>
      </c>
      <c r="AG14" s="30">
        <f>'T4 2025-26'!O14</f>
        <v>-0.68854283399999971</v>
      </c>
      <c r="AH14" s="30">
        <f>'T5 2026-27'!N14</f>
        <v>-1.8568175913220619</v>
      </c>
      <c r="AI14" s="30">
        <f>'T5 2026-27'!O14</f>
        <v>-2.3313305014000001</v>
      </c>
      <c r="AJ14" s="30">
        <f>'T6 2027-28'!N14</f>
        <v>-4.4768611830935887</v>
      </c>
      <c r="AK14" s="30">
        <f>'T6 2027-28'!O14</f>
        <v>-5.1407699379</v>
      </c>
      <c r="AL14" s="21"/>
      <c r="AM14" s="30">
        <f>'T2 2023-24'!Q14</f>
        <v>4.1986296200000002</v>
      </c>
      <c r="AN14" s="30">
        <f>'T2 2023-24'!R14</f>
        <v>2.0171850054</v>
      </c>
      <c r="AO14" s="30">
        <f>'T3 2024-25'!Q14</f>
        <v>3.1362304900000004</v>
      </c>
      <c r="AP14" s="30">
        <f>'T3 2024-25'!R14</f>
        <v>0.9496570000000002</v>
      </c>
      <c r="AQ14" s="30">
        <f>'T4 2025-26'!Q14</f>
        <v>1.7873148000000012</v>
      </c>
      <c r="AR14" s="30">
        <f>'T4 2025-26'!R14</f>
        <v>-0.68854283399999971</v>
      </c>
      <c r="AS14" s="30">
        <f>'T5 2026-27'!Q14</f>
        <v>0.29795457999999986</v>
      </c>
      <c r="AT14" s="30">
        <f>'T5 2026-27'!R14</f>
        <v>-2.3313305014000001</v>
      </c>
      <c r="AU14" s="30">
        <f>'T6 2027-28'!Q14</f>
        <v>-1.4620388700000002</v>
      </c>
      <c r="AV14" s="30">
        <f>'T6 2027-28'!R14</f>
        <v>-5.1407699379</v>
      </c>
      <c r="AW14" s="21"/>
      <c r="AX14" s="30">
        <f>'T2 2023-24'!T14</f>
        <v>3.9584864298499998</v>
      </c>
      <c r="AY14" s="30">
        <f>'T2 2023-24'!U14</f>
        <v>1.6918111386499999</v>
      </c>
      <c r="AZ14" s="30">
        <f>'T3 2024-25'!T14</f>
        <v>2.8829523940750001</v>
      </c>
      <c r="BA14" s="30">
        <f>'T3 2024-25'!U14</f>
        <v>0.49229871167500017</v>
      </c>
      <c r="BB14" s="30">
        <f>'T4 2025-26'!T14</f>
        <v>1.514761306500001</v>
      </c>
      <c r="BC14" s="30">
        <f>'T4 2025-26'!U14</f>
        <v>-1.0578299414999996</v>
      </c>
      <c r="BD14" s="30">
        <f>'T5 2026-27'!T14</f>
        <v>8.5111061500002805E-3</v>
      </c>
      <c r="BE14" s="30">
        <f>'T5 2026-27'!U14</f>
        <v>-2.7235021146499996</v>
      </c>
      <c r="BF14" s="30">
        <f>'T6 2027-28'!T14</f>
        <v>-1.8670100567250003</v>
      </c>
      <c r="BG14" s="30">
        <f>'T6 2027-28'!U14</f>
        <v>-5.689471905525</v>
      </c>
      <c r="BH14" s="21"/>
      <c r="BI14" s="21"/>
      <c r="BJ14" s="21"/>
      <c r="BK14" s="21"/>
      <c r="BL14" s="21"/>
      <c r="BM14" s="21"/>
      <c r="BN14" s="21"/>
      <c r="BO14" s="21"/>
      <c r="BP14" s="21"/>
    </row>
    <row r="15" spans="1:72" ht="16.5" customHeight="1" x14ac:dyDescent="0.35">
      <c r="A15" s="13">
        <v>10</v>
      </c>
      <c r="B15" s="14" t="s">
        <v>231</v>
      </c>
      <c r="C15" s="38">
        <v>10.717503000000001</v>
      </c>
      <c r="D15" s="29">
        <f>'T2 2023-24'!I15</f>
        <v>9.954927200000002</v>
      </c>
      <c r="E15" s="29">
        <f>'T3 2024-25'!I15</f>
        <v>10.1261054</v>
      </c>
      <c r="F15" s="29">
        <f>'T4 2025-26'!I15</f>
        <v>10.1572572</v>
      </c>
      <c r="G15" s="29">
        <f>'T5 2026-27'!I15</f>
        <v>9.9691977999999999</v>
      </c>
      <c r="H15" s="29">
        <f>'T6 2027-28'!I15</f>
        <v>11.191255000000002</v>
      </c>
      <c r="I15" s="25"/>
      <c r="J15" s="29">
        <f>INDEX($AB$6:$AC$32, MATCH($B15, $B$6:$B$32, 0), MATCH($J$5, $AB$5:$AC$5, 0))</f>
        <v>0.5789092319000001</v>
      </c>
      <c r="K15" s="29">
        <f>INDEX(AD$6:AE$32, MATCH($B15, $B$6:$B$32, 0), MATCH($J$5, $AD$5:$AE$5, 0))</f>
        <v>0.17829899999999999</v>
      </c>
      <c r="L15" s="29">
        <f>INDEX(AF$6:AG$32, MATCH($B15, $B$6:$B$32, 0), MATCH($J$5, $AF$5:$AG$5, 0))</f>
        <v>-0.86821072259999976</v>
      </c>
      <c r="M15" s="29">
        <f>INDEX(AH$6:AI$32, MATCH($B15, $B$6:$B$32, 0), MATCH($J$5, $AH$5:$AI$5, 0))</f>
        <v>-1.5398538418999999</v>
      </c>
      <c r="N15" s="29">
        <f>INDEX(AJ$6:AK$32, MATCH($B15, $B$6:$B$32, 0), MATCH($J$5, $AJ$5:$AK$5, 0))</f>
        <v>-4.3159222370000005</v>
      </c>
      <c r="O15" s="25"/>
      <c r="P15" s="29">
        <f t="shared" si="0"/>
        <v>0.5789092319000001</v>
      </c>
      <c r="Q15" s="29">
        <f t="shared" si="1"/>
        <v>0.17829899999999999</v>
      </c>
      <c r="R15" s="29">
        <f t="shared" si="2"/>
        <v>-0.86821072259999976</v>
      </c>
      <c r="S15" s="29">
        <f t="shared" si="3"/>
        <v>-1.5398538418999999</v>
      </c>
      <c r="T15" s="29">
        <f t="shared" si="4"/>
        <v>-4.3159222370000005</v>
      </c>
      <c r="U15" s="25"/>
      <c r="V15" s="29">
        <f>INDEX($AX$6:$AY$32, MATCH($B15, $B$6:$B$32, 0), MATCH($V$5, $AX$5:$AY$5, 0))</f>
        <v>0.25166373202500003</v>
      </c>
      <c r="W15" s="29">
        <f>INDEX(AZ$6:BA$32, MATCH($B15, $B$6:$B$32, 0), MATCH($V$5, $AZ$5:$BA$5, 0))</f>
        <v>-0.28986963869999993</v>
      </c>
      <c r="X15" s="29">
        <f>INDEX(BB$6:BC$32, MATCH($B15, $B$6:$B$32, 0), MATCH($V$5, $BB$5:$BC$5, 0))</f>
        <v>-1.25302597935</v>
      </c>
      <c r="Y15" s="29">
        <f>INDEX(BD$6:BE$32, MATCH($B15, $B$6:$B$32, 0), MATCH($V$5, $BD$5:$BE$5, 0))</f>
        <v>-1.9415473295249999</v>
      </c>
      <c r="Z15" s="29">
        <f>INDEX(BF$6:BG$32, MATCH($B15, $B$6:$B$32, 0), MATCH($V$5, $BF$5:$BG$5, 0))</f>
        <v>-4.8571598907500002</v>
      </c>
      <c r="AA15" s="25"/>
      <c r="AB15" s="29">
        <f>'T2 2023-24'!N15</f>
        <v>0.97486398540381092</v>
      </c>
      <c r="AC15" s="29">
        <f>'T2 2023-24'!O15</f>
        <v>0.5789092319000001</v>
      </c>
      <c r="AD15" s="29">
        <f>'T3 2024-25'!N15</f>
        <v>0.48645018524756711</v>
      </c>
      <c r="AE15" s="29">
        <f>'T3 2024-25'!O15</f>
        <v>0.17829899999999999</v>
      </c>
      <c r="AF15" s="29">
        <f>'T4 2025-26'!N15</f>
        <v>-0.40259872735742652</v>
      </c>
      <c r="AG15" s="29">
        <f>'T4 2025-26'!O15</f>
        <v>-0.86821072259999976</v>
      </c>
      <c r="AH15" s="29">
        <f>'T5 2026-27'!N15</f>
        <v>-1.0538198217609995</v>
      </c>
      <c r="AI15" s="29">
        <f>'T5 2026-27'!O15</f>
        <v>-1.5398538418999999</v>
      </c>
      <c r="AJ15" s="29">
        <f>'T6 2027-28'!N15</f>
        <v>-3.661045021394524</v>
      </c>
      <c r="AK15" s="29">
        <f>'T6 2027-28'!O15</f>
        <v>-4.3159222370000005</v>
      </c>
      <c r="AL15" s="21"/>
      <c r="AM15" s="29">
        <f>'T2 2023-24'!Q15</f>
        <v>2.7729020699999998</v>
      </c>
      <c r="AN15" s="29">
        <f>'T2 2023-24'!R15</f>
        <v>0.5789092319000001</v>
      </c>
      <c r="AO15" s="29">
        <f>'T3 2024-25'!Q15</f>
        <v>2.4165554400000002</v>
      </c>
      <c r="AP15" s="29">
        <f>'T3 2024-25'!R15</f>
        <v>0.17829899999999999</v>
      </c>
      <c r="AQ15" s="29">
        <f>'T4 2025-26'!Q15</f>
        <v>1.71175422</v>
      </c>
      <c r="AR15" s="29">
        <f>'T4 2025-26'!R15</f>
        <v>-0.86821072259999976</v>
      </c>
      <c r="AS15" s="29">
        <f>'T5 2026-27'!Q15</f>
        <v>1.1532699300000004</v>
      </c>
      <c r="AT15" s="29">
        <f>'T5 2026-27'!R15</f>
        <v>-1.5398538418999999</v>
      </c>
      <c r="AU15" s="29">
        <f>'T6 2027-28'!Q15</f>
        <v>-0.68723510000000054</v>
      </c>
      <c r="AV15" s="29">
        <f>'T6 2027-28'!R15</f>
        <v>-4.3159222370000005</v>
      </c>
      <c r="AW15" s="21"/>
      <c r="AX15" s="29">
        <f>'T2 2023-24'!T15</f>
        <v>2.531377515225</v>
      </c>
      <c r="AY15" s="29">
        <f>'T2 2023-24'!U15</f>
        <v>0.25166373202500003</v>
      </c>
      <c r="AZ15" s="29">
        <f>'T3 2024-25'!T15</f>
        <v>2.1572907357000006</v>
      </c>
      <c r="BA15" s="29">
        <f>'T3 2024-25'!U15</f>
        <v>-0.28986963869999993</v>
      </c>
      <c r="BB15" s="29">
        <f>'T4 2025-26'!T15</f>
        <v>1.4277401278500004</v>
      </c>
      <c r="BC15" s="29">
        <f>'T4 2025-26'!U15</f>
        <v>-1.25302597935</v>
      </c>
      <c r="BD15" s="29">
        <f>'T5 2026-27'!T15</f>
        <v>0.85679880727500013</v>
      </c>
      <c r="BE15" s="29">
        <f>'T5 2026-27'!U15</f>
        <v>-1.9415473295249999</v>
      </c>
      <c r="BF15" s="29">
        <f>'T6 2027-28'!T15</f>
        <v>-1.0866972267500001</v>
      </c>
      <c r="BG15" s="29">
        <f>'T6 2027-28'!U15</f>
        <v>-4.8571598907500002</v>
      </c>
      <c r="BH15" s="21"/>
      <c r="BI15" s="21"/>
      <c r="BJ15" s="21"/>
      <c r="BK15" s="21"/>
      <c r="BL15" s="21"/>
      <c r="BM15" s="21"/>
      <c r="BN15" s="21"/>
      <c r="BO15" s="21"/>
      <c r="BP15" s="21"/>
    </row>
    <row r="16" spans="1:72" ht="16.5" customHeight="1" x14ac:dyDescent="0.35">
      <c r="A16" s="13">
        <v>11</v>
      </c>
      <c r="B16" s="14" t="s">
        <v>232</v>
      </c>
      <c r="C16" s="38">
        <v>11.1462694</v>
      </c>
      <c r="D16" s="30">
        <f>'T2 2023-24'!I16</f>
        <v>10.490602200000003</v>
      </c>
      <c r="E16" s="30">
        <f>'T3 2024-25'!I16</f>
        <v>8.9065980000000007</v>
      </c>
      <c r="F16" s="30">
        <f>'T4 2025-26'!I16</f>
        <v>7.8258934</v>
      </c>
      <c r="G16" s="30">
        <f>'T5 2026-27'!I16</f>
        <v>6.868132000000001</v>
      </c>
      <c r="H16" s="30">
        <f>'T6 2027-28'!I16</f>
        <v>8.8304368000000011</v>
      </c>
      <c r="I16" s="25"/>
      <c r="J16" s="30">
        <f>INDEX($AB$6:$AC$32, MATCH($B16, $B$6:$B$32, 0), MATCH($J$5, $AB$5:$AC$5, 0))</f>
        <v>3.0979602503999999</v>
      </c>
      <c r="K16" s="30">
        <f>INDEX(AD$6:AE$32, MATCH($B16, $B$6:$B$32, 0), MATCH($J$5, $AD$5:$AE$5, 0))</f>
        <v>1.2340100000000001</v>
      </c>
      <c r="L16" s="30">
        <f>INDEX(AF$6:AG$32, MATCH($B16, $B$6:$B$32, 0), MATCH($J$5, $AF$5:$AG$5, 0))</f>
        <v>-0.61379365069999992</v>
      </c>
      <c r="M16" s="30">
        <f>INDEX(AH$6:AI$32, MATCH($B16, $B$6:$B$32, 0), MATCH($J$5, $AH$5:$AI$5, 0))</f>
        <v>-2.0839554334999999</v>
      </c>
      <c r="N16" s="30">
        <f>INDEX(AJ$6:AK$32, MATCH($B16, $B$6:$B$32, 0), MATCH($J$5, $AJ$5:$AK$5, 0))</f>
        <v>-5.0059656254</v>
      </c>
      <c r="O16" s="25"/>
      <c r="P16" s="30">
        <f t="shared" si="0"/>
        <v>3.0979602503999999</v>
      </c>
      <c r="Q16" s="30">
        <f t="shared" si="1"/>
        <v>1.2340100000000001</v>
      </c>
      <c r="R16" s="30">
        <f t="shared" si="2"/>
        <v>-0.61379365069999992</v>
      </c>
      <c r="S16" s="30">
        <f t="shared" si="3"/>
        <v>-2.0839554334999999</v>
      </c>
      <c r="T16" s="30">
        <f t="shared" si="4"/>
        <v>-5.0059656254</v>
      </c>
      <c r="U16" s="25"/>
      <c r="V16" s="30">
        <f>INDEX($AX$6:$AY$32, MATCH($B16, $B$6:$B$32, 0), MATCH($V$5, $AX$5:$AY$5, 0))</f>
        <v>2.8399393274000002</v>
      </c>
      <c r="W16" s="30">
        <f>INDEX(AZ$6:BA$32, MATCH($B16, $B$6:$B$32, 0), MATCH($V$5, $AZ$5:$BA$5, 0))</f>
        <v>0.87291882724999992</v>
      </c>
      <c r="X16" s="30">
        <f>INDEX(BB$6:BC$32, MATCH($B16, $B$6:$B$32, 0), MATCH($V$5, $BB$5:$BC$5, 0))</f>
        <v>-0.90835895732499994</v>
      </c>
      <c r="Y16" s="30">
        <f>INDEX(BD$6:BE$32, MATCH($B16, $B$6:$B$32, 0), MATCH($V$5, $BD$5:$BE$5, 0))</f>
        <v>-2.3964047416250001</v>
      </c>
      <c r="Z16" s="30">
        <f>INDEX(BF$6:BG$32, MATCH($B16, $B$6:$B$32, 0), MATCH($V$5, $BF$5:$BG$5, 0))</f>
        <v>-5.4888892336500001</v>
      </c>
      <c r="AA16" s="25"/>
      <c r="AB16" s="30">
        <f>'T2 2023-24'!N16</f>
        <v>3.4101558680763784</v>
      </c>
      <c r="AC16" s="30">
        <f>'T2 2023-24'!O16</f>
        <v>3.0979602503999999</v>
      </c>
      <c r="AD16" s="30">
        <f>'T3 2024-25'!N16</f>
        <v>1.471682205413674</v>
      </c>
      <c r="AE16" s="30">
        <f>'T3 2024-25'!O16</f>
        <v>1.2340100000000001</v>
      </c>
      <c r="AF16" s="30">
        <f>'T4 2025-26'!N16</f>
        <v>-0.25738070256158974</v>
      </c>
      <c r="AG16" s="30">
        <f>'T4 2025-26'!O16</f>
        <v>-0.61379365069999992</v>
      </c>
      <c r="AH16" s="30">
        <f>'T5 2026-27'!N16</f>
        <v>-1.705903515816404</v>
      </c>
      <c r="AI16" s="30">
        <f>'T5 2026-27'!O16</f>
        <v>-2.0839554334999999</v>
      </c>
      <c r="AJ16" s="30">
        <f>'T6 2027-28'!N16</f>
        <v>-4.4216462127913028</v>
      </c>
      <c r="AK16" s="30">
        <f>'T6 2027-28'!O16</f>
        <v>-5.0059656254</v>
      </c>
      <c r="AL16" s="21"/>
      <c r="AM16" s="30">
        <f>'T2 2023-24'!Q16</f>
        <v>4.8278421200000006</v>
      </c>
      <c r="AN16" s="30">
        <f>'T2 2023-24'!R16</f>
        <v>3.0979602503999999</v>
      </c>
      <c r="AO16" s="30">
        <f>'T3 2024-25'!Q16</f>
        <v>2.9603423000000002</v>
      </c>
      <c r="AP16" s="30">
        <f>'T3 2024-25'!R16</f>
        <v>1.2340100000000001</v>
      </c>
      <c r="AQ16" s="30">
        <f>'T4 2025-26'!Q16</f>
        <v>1.3610972900000005</v>
      </c>
      <c r="AR16" s="30">
        <f>'T4 2025-26'!R16</f>
        <v>-0.61379365069999992</v>
      </c>
      <c r="AS16" s="30">
        <f>'T5 2026-27'!Q16</f>
        <v>1.0837450000000359E-2</v>
      </c>
      <c r="AT16" s="30">
        <f>'T5 2026-27'!R16</f>
        <v>-2.0839554334999999</v>
      </c>
      <c r="AU16" s="30">
        <f>'T6 2027-28'!Q16</f>
        <v>-1.7682406200000003</v>
      </c>
      <c r="AV16" s="30">
        <f>'T6 2027-28'!R16</f>
        <v>-5.0059656254</v>
      </c>
      <c r="AW16" s="21"/>
      <c r="AX16" s="30">
        <f>'T2 2023-24'!T16</f>
        <v>4.6374089785999999</v>
      </c>
      <c r="AY16" s="30">
        <f>'T2 2023-24'!U16</f>
        <v>2.8399393274000002</v>
      </c>
      <c r="AZ16" s="30">
        <f>'T3 2024-25'!T16</f>
        <v>2.7603754752499996</v>
      </c>
      <c r="BA16" s="30">
        <f>'T3 2024-25'!U16</f>
        <v>0.87291882724999992</v>
      </c>
      <c r="BB16" s="30">
        <f>'T4 2025-26'!T16</f>
        <v>1.1436924530750003</v>
      </c>
      <c r="BC16" s="30">
        <f>'T4 2025-26'!U16</f>
        <v>-0.90835895732499994</v>
      </c>
      <c r="BD16" s="30">
        <f>'T5 2026-27'!T16</f>
        <v>-0.21976672962499944</v>
      </c>
      <c r="BE16" s="30">
        <f>'T5 2026-27'!U16</f>
        <v>-2.3964047416250001</v>
      </c>
      <c r="BF16" s="30">
        <f>'T6 2027-28'!T16</f>
        <v>-2.1246638848499999</v>
      </c>
      <c r="BG16" s="30">
        <f>'T6 2027-28'!U16</f>
        <v>-5.4888892336500001</v>
      </c>
      <c r="BH16" s="21"/>
      <c r="BI16" s="21"/>
      <c r="BJ16" s="21"/>
      <c r="BK16" s="21"/>
      <c r="BL16" s="21"/>
      <c r="BM16" s="21"/>
      <c r="BN16" s="21"/>
      <c r="BO16" s="21"/>
      <c r="BP16" s="21"/>
    </row>
    <row r="17" spans="1:68" ht="16.5" customHeight="1" x14ac:dyDescent="0.35">
      <c r="A17" s="13">
        <v>12</v>
      </c>
      <c r="B17" s="14" t="s">
        <v>233</v>
      </c>
      <c r="C17" s="38">
        <v>7.4698678000000003</v>
      </c>
      <c r="D17" s="29">
        <f>'T2 2023-24'!I17</f>
        <v>6.7278511999999999</v>
      </c>
      <c r="E17" s="29">
        <f>'T3 2024-25'!I17</f>
        <v>6.4596608</v>
      </c>
      <c r="F17" s="29">
        <f>'T4 2025-26'!I17</f>
        <v>6.1984296000000008</v>
      </c>
      <c r="G17" s="29">
        <f>'T5 2026-27'!I17</f>
        <v>5.1303964000000004</v>
      </c>
      <c r="H17" s="29">
        <f>'T6 2027-28'!I17</f>
        <v>5.5542249999999997</v>
      </c>
      <c r="I17" s="25"/>
      <c r="J17" s="29">
        <f>INDEX($AB$6:$AC$32, MATCH($B17, $B$6:$B$32, 0), MATCH($J$5, $AB$5:$AC$5, 0))</f>
        <v>0.92134388990000005</v>
      </c>
      <c r="K17" s="29">
        <f>INDEX(AD$6:AE$32, MATCH($B17, $B$6:$B$32, 0), MATCH($J$5, $AD$5:$AE$5, 0))</f>
        <v>0.24084200000000022</v>
      </c>
      <c r="L17" s="29">
        <f>INDEX(AF$6:AG$32, MATCH($B17, $B$6:$B$32, 0), MATCH($J$5, $AF$5:$AG$5, 0))</f>
        <v>-1.1152739957999998</v>
      </c>
      <c r="M17" s="29">
        <f>INDEX(AH$6:AI$32, MATCH($B17, $B$6:$B$32, 0), MATCH($J$5, $AH$5:$AI$5, 0))</f>
        <v>-2.5616377531999999</v>
      </c>
      <c r="N17" s="29">
        <f>INDEX(AJ$6:AK$32, MATCH($B17, $B$6:$B$32, 0), MATCH($J$5, $AJ$5:$AK$5, 0))</f>
        <v>-5.2557814519999999</v>
      </c>
      <c r="O17" s="25"/>
      <c r="P17" s="29">
        <f t="shared" si="0"/>
        <v>0.92134388990000005</v>
      </c>
      <c r="Q17" s="29">
        <f t="shared" si="1"/>
        <v>0.24084200000000022</v>
      </c>
      <c r="R17" s="29">
        <f t="shared" si="2"/>
        <v>-1.1152739957999998</v>
      </c>
      <c r="S17" s="29">
        <f t="shared" si="3"/>
        <v>-2.5616377531999999</v>
      </c>
      <c r="T17" s="29">
        <f t="shared" si="4"/>
        <v>-5.2557814519999999</v>
      </c>
      <c r="U17" s="25"/>
      <c r="V17" s="29">
        <f>INDEX($AX$6:$AY$32, MATCH($B17, $B$6:$B$32, 0), MATCH($V$5, $AX$5:$AY$5, 0))</f>
        <v>0.71868286752499999</v>
      </c>
      <c r="W17" s="29">
        <f>INDEX(AZ$6:BA$32, MATCH($B17, $B$6:$B$32, 0), MATCH($V$5, $AZ$5:$BA$5, 0))</f>
        <v>-5.1831159774999858E-2</v>
      </c>
      <c r="X17" s="29">
        <f>INDEX(BB$6:BC$32, MATCH($B17, $B$6:$B$32, 0), MATCH($V$5, $BB$5:$BC$5, 0))</f>
        <v>-1.3705397810499997</v>
      </c>
      <c r="Y17" s="29">
        <f>INDEX(BD$6:BE$32, MATCH($B17, $B$6:$B$32, 0), MATCH($V$5, $BD$5:$BE$5, 0))</f>
        <v>-2.8301081817</v>
      </c>
      <c r="Z17" s="29">
        <f>INDEX(BF$6:BG$32, MATCH($B17, $B$6:$B$32, 0), MATCH($V$5, $BF$5:$BG$5, 0))</f>
        <v>-5.6330765870000006</v>
      </c>
      <c r="AA17" s="25"/>
      <c r="AB17" s="29">
        <f>'T2 2023-24'!N17</f>
        <v>1.1665561088303593</v>
      </c>
      <c r="AC17" s="29">
        <f>'T2 2023-24'!O17</f>
        <v>0.92134388990000005</v>
      </c>
      <c r="AD17" s="29">
        <f>'T3 2024-25'!N17</f>
        <v>0.43348109117288969</v>
      </c>
      <c r="AE17" s="29">
        <f>'T3 2024-25'!O17</f>
        <v>0.24084200000000022</v>
      </c>
      <c r="AF17" s="29">
        <f>'T4 2025-26'!N17</f>
        <v>-0.80641199123392227</v>
      </c>
      <c r="AG17" s="29">
        <f>'T4 2025-26'!O17</f>
        <v>-1.1152739957999998</v>
      </c>
      <c r="AH17" s="29">
        <f>'T5 2026-27'!N17</f>
        <v>-2.2367986266714919</v>
      </c>
      <c r="AI17" s="29">
        <f>'T5 2026-27'!O17</f>
        <v>-2.5616377531999999</v>
      </c>
      <c r="AJ17" s="29">
        <f>'T6 2027-28'!N17</f>
        <v>-4.7992685213892621</v>
      </c>
      <c r="AK17" s="29">
        <f>'T6 2027-28'!O17</f>
        <v>-5.2557814519999999</v>
      </c>
      <c r="AL17" s="21"/>
      <c r="AM17" s="29">
        <f>'T2 2023-24'!Q17</f>
        <v>2.2800694699999999</v>
      </c>
      <c r="AN17" s="29">
        <f>'T2 2023-24'!R17</f>
        <v>0.92134388990000005</v>
      </c>
      <c r="AO17" s="29">
        <f>'T3 2024-25'!Q17</f>
        <v>1.6400762300000005</v>
      </c>
      <c r="AP17" s="29">
        <f>'T3 2024-25'!R17</f>
        <v>0.24084200000000022</v>
      </c>
      <c r="AQ17" s="29">
        <f>'T4 2025-26'!Q17</f>
        <v>0.5961362600000002</v>
      </c>
      <c r="AR17" s="29">
        <f>'T4 2025-26'!R17</f>
        <v>-1.1152739957999998</v>
      </c>
      <c r="AS17" s="29">
        <f>'T5 2026-27'!Q17</f>
        <v>-0.76169796000000023</v>
      </c>
      <c r="AT17" s="29">
        <f>'T5 2026-27'!R17</f>
        <v>-2.5616377531999999</v>
      </c>
      <c r="AU17" s="29">
        <f>'T6 2027-28'!Q17</f>
        <v>-2.7262346000000002</v>
      </c>
      <c r="AV17" s="29">
        <f>'T6 2027-28'!R17</f>
        <v>-5.2557814519999999</v>
      </c>
      <c r="AW17" s="21"/>
      <c r="AX17" s="29">
        <f>'T2 2023-24'!T17</f>
        <v>2.1304948747250005</v>
      </c>
      <c r="AY17" s="29">
        <f>'T2 2023-24'!U17</f>
        <v>0.71868286752499999</v>
      </c>
      <c r="AZ17" s="29">
        <f>'T3 2024-25'!T17</f>
        <v>1.4779982650250005</v>
      </c>
      <c r="BA17" s="29">
        <f>'T3 2024-25'!U17</f>
        <v>-5.1831159774999858E-2</v>
      </c>
      <c r="BB17" s="29">
        <f>'T4 2025-26'!T17</f>
        <v>0.40773655655000018</v>
      </c>
      <c r="BC17" s="29">
        <f>'T4 2025-26'!U17</f>
        <v>-1.3705397810499997</v>
      </c>
      <c r="BD17" s="29">
        <f>'T5 2026-27'!T17</f>
        <v>-0.95984339129999974</v>
      </c>
      <c r="BE17" s="29">
        <f>'T5 2026-27'!U17</f>
        <v>-2.8301081817</v>
      </c>
      <c r="BF17" s="29">
        <f>'T6 2027-28'!T17</f>
        <v>-3.0046984430000001</v>
      </c>
      <c r="BG17" s="29">
        <f>'T6 2027-28'!U17</f>
        <v>-5.6330765870000006</v>
      </c>
      <c r="BH17" s="21"/>
      <c r="BI17" s="21"/>
      <c r="BJ17" s="21"/>
      <c r="BK17" s="21"/>
      <c r="BL17" s="21"/>
      <c r="BM17" s="21"/>
      <c r="BN17" s="21"/>
      <c r="BO17" s="21"/>
      <c r="BP17" s="21"/>
    </row>
    <row r="18" spans="1:68" ht="16.5" customHeight="1" x14ac:dyDescent="0.35">
      <c r="A18" s="13">
        <v>13</v>
      </c>
      <c r="B18" s="14" t="s">
        <v>234</v>
      </c>
      <c r="C18" s="38">
        <v>8.3445270000000011</v>
      </c>
      <c r="D18" s="30">
        <f>'T2 2023-24'!I18</f>
        <v>7.8285267999999997</v>
      </c>
      <c r="E18" s="30">
        <f>'T3 2024-25'!I18</f>
        <v>5.988336799999999</v>
      </c>
      <c r="F18" s="30">
        <f>'T4 2025-26'!I18</f>
        <v>5.0788729999999997</v>
      </c>
      <c r="G18" s="30">
        <f>'T5 2026-27'!I18</f>
        <v>3.2575910000000006</v>
      </c>
      <c r="H18" s="30">
        <f>'T6 2027-28'!I18</f>
        <v>0.1568240000000003</v>
      </c>
      <c r="I18" s="25"/>
      <c r="J18" s="30">
        <f>INDEX($AB$6:$AC$32, MATCH($B18, $B$6:$B$32, 0), MATCH($J$5, $AB$5:$AC$5, 0))</f>
        <v>3.4476262320999993</v>
      </c>
      <c r="K18" s="30">
        <f>INDEX(AD$6:AE$32, MATCH($B18, $B$6:$B$32, 0), MATCH($J$5, $AD$5:$AE$5, 0))</f>
        <v>1.7790260000000004</v>
      </c>
      <c r="L18" s="30">
        <f>INDEX(AF$6:AG$32, MATCH($B18, $B$6:$B$32, 0), MATCH($J$5, $AF$5:$AG$5, 0))</f>
        <v>8.6194025000003727E-3</v>
      </c>
      <c r="M18" s="30">
        <f>INDEX(AH$6:AI$32, MATCH($B18, $B$6:$B$32, 0), MATCH($J$5, $AH$5:$AI$5, 0))</f>
        <v>-1.5528411505000004</v>
      </c>
      <c r="N18" s="30">
        <f>INDEX(AJ$6:AK$32, MATCH($B18, $B$6:$B$32, 0), MATCH($J$5, $AJ$5:$AK$5, 0))</f>
        <v>-4.6136258140000006</v>
      </c>
      <c r="O18" s="25"/>
      <c r="P18" s="30">
        <f t="shared" si="0"/>
        <v>3.4476262320999993</v>
      </c>
      <c r="Q18" s="30">
        <f t="shared" si="1"/>
        <v>1.7790260000000004</v>
      </c>
      <c r="R18" s="30">
        <f t="shared" si="2"/>
        <v>8.6194025000003727E-3</v>
      </c>
      <c r="S18" s="30">
        <f t="shared" si="3"/>
        <v>-1.5528411505000004</v>
      </c>
      <c r="T18" s="30">
        <f t="shared" si="4"/>
        <v>-4.6136258140000006</v>
      </c>
      <c r="U18" s="25"/>
      <c r="V18" s="30">
        <f>INDEX($AX$6:$AY$32, MATCH($B18, $B$6:$B$32, 0), MATCH($V$5, $AX$5:$AY$5, 0))</f>
        <v>3.2947223019749998</v>
      </c>
      <c r="W18" s="30">
        <f>INDEX(AZ$6:BA$32, MATCH($B18, $B$6:$B$32, 0), MATCH($V$5, $AZ$5:$BA$5, 0))</f>
        <v>1.5809253104750005</v>
      </c>
      <c r="X18" s="30">
        <f>INDEX(BB$6:BC$32, MATCH($B18, $B$6:$B$32, 0), MATCH($V$5, $BB$5:$BC$5, 0))</f>
        <v>-0.16834460062499979</v>
      </c>
      <c r="Y18" s="30">
        <f>INDEX(BD$6:BE$32, MATCH($B18, $B$6:$B$32, 0), MATCH($V$5, $BD$5:$BE$5, 0))</f>
        <v>-1.7207367623749996</v>
      </c>
      <c r="Z18" s="30">
        <f>INDEX(BF$6:BG$32, MATCH($B18, $B$6:$B$32, 0), MATCH($V$5, $BF$5:$BG$5, 0))</f>
        <v>-4.7801259465000001</v>
      </c>
      <c r="AA18" s="25"/>
      <c r="AB18" s="30">
        <f>'T2 2023-24'!N18</f>
        <v>3.6326342398053288</v>
      </c>
      <c r="AC18" s="30">
        <f>'T2 2023-24'!O18</f>
        <v>3.4476262320999993</v>
      </c>
      <c r="AD18" s="30">
        <f>'T3 2024-25'!N18</f>
        <v>1.9094169686154916</v>
      </c>
      <c r="AE18" s="30">
        <f>'T3 2024-25'!O18</f>
        <v>1.7790260000000004</v>
      </c>
      <c r="AF18" s="30">
        <f>'T4 2025-26'!N18</f>
        <v>0.22273919410346599</v>
      </c>
      <c r="AG18" s="30">
        <f>'T4 2025-26'!O18</f>
        <v>8.6194025000003727E-3</v>
      </c>
      <c r="AH18" s="30">
        <f>'T5 2026-27'!N18</f>
        <v>-1.3496937714230359</v>
      </c>
      <c r="AI18" s="30">
        <f>'T5 2026-27'!O18</f>
        <v>-1.5528411505000004</v>
      </c>
      <c r="AJ18" s="30">
        <f>'T6 2027-28'!N18</f>
        <v>-4.412166912509921</v>
      </c>
      <c r="AK18" s="30">
        <f>'T6 2027-28'!O18</f>
        <v>-4.6136258140000006</v>
      </c>
      <c r="AL18" s="21"/>
      <c r="AM18" s="30">
        <f>'T2 2023-24'!Q18</f>
        <v>4.4727591299999991</v>
      </c>
      <c r="AN18" s="30">
        <f>'T2 2023-24'!R18</f>
        <v>3.4476262320999993</v>
      </c>
      <c r="AO18" s="30">
        <f>'T3 2024-25'!Q18</f>
        <v>2.72612093</v>
      </c>
      <c r="AP18" s="30">
        <f>'T3 2024-25'!R18</f>
        <v>1.7790260000000004</v>
      </c>
      <c r="AQ18" s="30">
        <f>'T4 2025-26'!Q18</f>
        <v>1.1950612500000002</v>
      </c>
      <c r="AR18" s="30">
        <f>'T4 2025-26'!R18</f>
        <v>8.6194025000003727E-3</v>
      </c>
      <c r="AS18" s="30">
        <f>'T5 2026-27'!Q18</f>
        <v>-0.4271976500000001</v>
      </c>
      <c r="AT18" s="30">
        <f>'T5 2026-27'!R18</f>
        <v>-1.5528411505000004</v>
      </c>
      <c r="AU18" s="30">
        <f>'T6 2027-28'!Q18</f>
        <v>-3.4973382000000006</v>
      </c>
      <c r="AV18" s="30">
        <f>'T6 2027-28'!R18</f>
        <v>-4.6136258140000006</v>
      </c>
      <c r="AW18" s="21"/>
      <c r="AX18" s="30">
        <f>'T2 2023-24'!T18</f>
        <v>4.3599079107750001</v>
      </c>
      <c r="AY18" s="30">
        <f>'T2 2023-24'!U18</f>
        <v>3.2947223019749998</v>
      </c>
      <c r="AZ18" s="30">
        <f>'T3 2024-25'!T18</f>
        <v>2.6164157672750004</v>
      </c>
      <c r="BA18" s="30">
        <f>'T3 2024-25'!U18</f>
        <v>1.5809253104750005</v>
      </c>
      <c r="BB18" s="30">
        <f>'T4 2025-26'!T18</f>
        <v>1.0644524193750002</v>
      </c>
      <c r="BC18" s="30">
        <f>'T4 2025-26'!U18</f>
        <v>-0.16834460062499979</v>
      </c>
      <c r="BD18" s="30">
        <f>'T5 2026-27'!T18</f>
        <v>-0.551113526375</v>
      </c>
      <c r="BE18" s="30">
        <f>'T5 2026-27'!U18</f>
        <v>-1.7207367623749996</v>
      </c>
      <c r="BF18" s="30">
        <f>'T6 2027-28'!T18</f>
        <v>-3.6202241385000002</v>
      </c>
      <c r="BG18" s="30">
        <f>'T6 2027-28'!U18</f>
        <v>-4.7801259465000001</v>
      </c>
      <c r="BH18" s="21"/>
      <c r="BI18" s="21"/>
      <c r="BJ18" s="21"/>
      <c r="BK18" s="21"/>
      <c r="BL18" s="21"/>
      <c r="BM18" s="21"/>
      <c r="BN18" s="21"/>
      <c r="BO18" s="21"/>
      <c r="BP18" s="21"/>
    </row>
    <row r="19" spans="1:68" ht="16.5" customHeight="1" x14ac:dyDescent="0.35">
      <c r="A19" s="13">
        <v>14</v>
      </c>
      <c r="B19" s="14" t="s">
        <v>235</v>
      </c>
      <c r="C19" s="38">
        <v>4.3623702</v>
      </c>
      <c r="D19" s="29">
        <f>'T2 2023-24'!I19</f>
        <v>3.7609224000000001</v>
      </c>
      <c r="E19" s="29">
        <f>'T3 2024-25'!I19</f>
        <v>3.5452382000000005</v>
      </c>
      <c r="F19" s="29">
        <f>'T4 2025-26'!I19</f>
        <v>2.8821120000000007</v>
      </c>
      <c r="G19" s="29">
        <f>'T5 2026-27'!I19</f>
        <v>1.3432824000000005</v>
      </c>
      <c r="H19" s="29">
        <f>'T6 2027-28'!I19</f>
        <v>0.27677059999999987</v>
      </c>
      <c r="I19" s="25"/>
      <c r="J19" s="29">
        <f>INDEX($AB$6:$AC$32, MATCH($B19, $B$6:$B$32, 0), MATCH($J$5, $AB$5:$AC$5, 0))</f>
        <v>0.69097099380000004</v>
      </c>
      <c r="K19" s="29">
        <f>INDEX(AD$6:AE$32, MATCH($B19, $B$6:$B$32, 0), MATCH($J$5, $AD$5:$AE$5, 0))</f>
        <v>0.1020850000000002</v>
      </c>
      <c r="L19" s="29">
        <f>INDEX(AF$6:AG$32, MATCH($B19, $B$6:$B$32, 0), MATCH($J$5, $AF$5:$AG$5, 0))</f>
        <v>-1.2695555609999998</v>
      </c>
      <c r="M19" s="29">
        <f>INDEX(AH$6:AI$32, MATCH($B19, $B$6:$B$32, 0), MATCH($J$5, $AH$5:$AI$5, 0))</f>
        <v>-3.0546839621999999</v>
      </c>
      <c r="N19" s="29">
        <f>INDEX(AJ$6:AK$32, MATCH($B19, $B$6:$B$32, 0), MATCH($J$5, $AJ$5:$AK$5, 0))</f>
        <v>-5.5193848888000003</v>
      </c>
      <c r="O19" s="25"/>
      <c r="P19" s="29">
        <f t="shared" si="0"/>
        <v>0.69097099380000004</v>
      </c>
      <c r="Q19" s="29">
        <f t="shared" si="1"/>
        <v>0.1020850000000002</v>
      </c>
      <c r="R19" s="29">
        <f t="shared" si="2"/>
        <v>-1.2695555609999998</v>
      </c>
      <c r="S19" s="29">
        <f t="shared" si="3"/>
        <v>-3.0546839621999999</v>
      </c>
      <c r="T19" s="29">
        <f t="shared" si="4"/>
        <v>-5.5193848888000003</v>
      </c>
      <c r="U19" s="25"/>
      <c r="V19" s="29">
        <f>INDEX($AX$6:$AY$32, MATCH($B19, $B$6:$B$32, 0), MATCH($V$5, $AX$5:$AY$5, 0))</f>
        <v>0.58382233155000007</v>
      </c>
      <c r="W19" s="29">
        <f>INDEX(AZ$6:BA$32, MATCH($B19, $B$6:$B$32, 0), MATCH($V$5, $AZ$5:$BA$5, 0))</f>
        <v>-5.9958397474999536E-2</v>
      </c>
      <c r="X19" s="29">
        <f>INDEX(BB$6:BC$32, MATCH($B19, $B$6:$B$32, 0), MATCH($V$5, $BB$5:$BC$5, 0))</f>
        <v>-1.4144587097499999</v>
      </c>
      <c r="Y19" s="29">
        <f>INDEX(BD$6:BE$32, MATCH($B19, $B$6:$B$32, 0), MATCH($V$5, $BD$5:$BE$5, 0))</f>
        <v>-3.2081835294499998</v>
      </c>
      <c r="Z19" s="29">
        <f>INDEX(BF$6:BG$32, MATCH($B19, $B$6:$B$32, 0), MATCH($V$5, $BF$5:$BG$5, 0))</f>
        <v>-5.7216846078000003</v>
      </c>
      <c r="AA19" s="25"/>
      <c r="AB19" s="29">
        <f>'T2 2023-24'!N19</f>
        <v>0.82061684734318863</v>
      </c>
      <c r="AC19" s="29">
        <f>'T2 2023-24'!O19</f>
        <v>0.69097099380000004</v>
      </c>
      <c r="AD19" s="29">
        <f>'T3 2024-25'!N19</f>
        <v>0.2087428597236225</v>
      </c>
      <c r="AE19" s="29">
        <f>'T3 2024-25'!O19</f>
        <v>0.1020850000000002</v>
      </c>
      <c r="AF19" s="29">
        <f>'T4 2025-26'!N19</f>
        <v>-1.0942281980044866</v>
      </c>
      <c r="AG19" s="29">
        <f>'T4 2025-26'!O19</f>
        <v>-1.2695555609999998</v>
      </c>
      <c r="AH19" s="29">
        <f>'T5 2026-27'!N19</f>
        <v>-2.8689552559637597</v>
      </c>
      <c r="AI19" s="29">
        <f>'T5 2026-27'!O19</f>
        <v>-3.0546839621999999</v>
      </c>
      <c r="AJ19" s="29">
        <f>'T6 2027-28'!N19</f>
        <v>-5.274609833371791</v>
      </c>
      <c r="AK19" s="29">
        <f>'T6 2027-28'!O19</f>
        <v>-5.5193848888000003</v>
      </c>
      <c r="AL19" s="21"/>
      <c r="AM19" s="29">
        <f>'T2 2023-24'!Q19</f>
        <v>1.40934114</v>
      </c>
      <c r="AN19" s="29">
        <f>'T2 2023-24'!R19</f>
        <v>0.69097099380000004</v>
      </c>
      <c r="AO19" s="29">
        <f>'T3 2024-25'!Q19</f>
        <v>0.8767944700000001</v>
      </c>
      <c r="AP19" s="29">
        <f>'T3 2024-25'!R19</f>
        <v>0.1020850000000002</v>
      </c>
      <c r="AQ19" s="29">
        <f>'T4 2025-26'!Q19</f>
        <v>-0.29806329999999992</v>
      </c>
      <c r="AR19" s="29">
        <f>'T4 2025-26'!R19</f>
        <v>-1.2695555609999998</v>
      </c>
      <c r="AS19" s="29">
        <f>'T5 2026-27'!Q19</f>
        <v>-2.02555766</v>
      </c>
      <c r="AT19" s="29">
        <f>'T5 2026-27'!R19</f>
        <v>-3.0546839621999999</v>
      </c>
      <c r="AU19" s="29">
        <f>'T6 2027-28'!Q19</f>
        <v>-4.1630816400000006</v>
      </c>
      <c r="AV19" s="29">
        <f>'T6 2027-28'!R19</f>
        <v>-5.5193848888000003</v>
      </c>
      <c r="AW19" s="21"/>
      <c r="AX19" s="29">
        <f>'T2 2023-24'!T19</f>
        <v>1.3302597379500001</v>
      </c>
      <c r="AY19" s="29">
        <f>'T2 2023-24'!U19</f>
        <v>0.58382233155000007</v>
      </c>
      <c r="AZ19" s="29">
        <f>'T3 2024-25'!T19</f>
        <v>0.78705728972499989</v>
      </c>
      <c r="BA19" s="29">
        <f>'T3 2024-25'!U19</f>
        <v>-5.9958397474999536E-2</v>
      </c>
      <c r="BB19" s="29">
        <f>'T4 2025-26'!T19</f>
        <v>-0.40500951774999994</v>
      </c>
      <c r="BC19" s="29">
        <f>'T4 2025-26'!U19</f>
        <v>-1.4144587097499999</v>
      </c>
      <c r="BD19" s="29">
        <f>'T5 2026-27'!T19</f>
        <v>-2.1388484910499996</v>
      </c>
      <c r="BE19" s="29">
        <f>'T5 2026-27'!U19</f>
        <v>-3.2081835294499998</v>
      </c>
      <c r="BF19" s="29">
        <f>'T6 2027-28'!T19</f>
        <v>-4.3123895742</v>
      </c>
      <c r="BG19" s="29">
        <f>'T6 2027-28'!U19</f>
        <v>-5.7216846078000003</v>
      </c>
      <c r="BH19" s="21"/>
      <c r="BI19" s="21"/>
      <c r="BJ19" s="21"/>
      <c r="BK19" s="21"/>
      <c r="BL19" s="21"/>
      <c r="BM19" s="21"/>
      <c r="BN19" s="21"/>
      <c r="BO19" s="21"/>
      <c r="BP19" s="21"/>
    </row>
    <row r="20" spans="1:68" ht="16.5" customHeight="1" x14ac:dyDescent="0.35">
      <c r="A20" s="13">
        <v>15</v>
      </c>
      <c r="B20" s="14" t="s">
        <v>236</v>
      </c>
      <c r="C20" s="38">
        <v>5.8236368000000001</v>
      </c>
      <c r="D20" s="30">
        <f>'T2 2023-24'!I20</f>
        <v>5.3634163999999993</v>
      </c>
      <c r="E20" s="30">
        <f>'T3 2024-25'!I20</f>
        <v>3.8008244000000002</v>
      </c>
      <c r="F20" s="30">
        <f>'T4 2025-26'!I20</f>
        <v>2.8124450000000007</v>
      </c>
      <c r="G20" s="30">
        <f>'T5 2026-27'!I20</f>
        <v>1.5945283999999997</v>
      </c>
      <c r="H20" s="30">
        <f>'T6 2027-28'!I20</f>
        <v>-1.1459636</v>
      </c>
      <c r="I20" s="25"/>
      <c r="J20" s="30">
        <f>INDEX($AB$6:$AC$32, MATCH($B20, $B$6:$B$32, 0), MATCH($J$5, $AB$5:$AC$5, 0))</f>
        <v>4.1709532807999992</v>
      </c>
      <c r="K20" s="30">
        <f>INDEX(AD$6:AE$32, MATCH($B20, $B$6:$B$32, 0), MATCH($J$5, $AD$5:$AE$5, 0))</f>
        <v>2.678944</v>
      </c>
      <c r="L20" s="30">
        <f>INDEX(AF$6:AG$32, MATCH($B20, $B$6:$B$32, 0), MATCH($J$5, $AF$5:$AG$5, 0))</f>
        <v>1.0692887840000003</v>
      </c>
      <c r="M20" s="30">
        <f>INDEX(AH$6:AI$32, MATCH($B20, $B$6:$B$32, 0), MATCH($J$5, $AH$5:$AI$5, 0))</f>
        <v>-0.52609191069999994</v>
      </c>
      <c r="N20" s="30">
        <f>INDEX(AJ$6:AK$32, MATCH($B20, $B$6:$B$32, 0), MATCH($J$5, $AJ$5:$AK$5, 0))</f>
        <v>-3.8083922237000003</v>
      </c>
      <c r="O20" s="25"/>
      <c r="P20" s="30">
        <f t="shared" si="0"/>
        <v>4.1709532807999992</v>
      </c>
      <c r="Q20" s="30">
        <f t="shared" si="1"/>
        <v>2.678944</v>
      </c>
      <c r="R20" s="30">
        <f t="shared" si="2"/>
        <v>1.0692887840000003</v>
      </c>
      <c r="S20" s="30">
        <f t="shared" si="3"/>
        <v>-0.52609191069999994</v>
      </c>
      <c r="T20" s="30">
        <f t="shared" si="4"/>
        <v>-3.8083922237000003</v>
      </c>
      <c r="U20" s="25"/>
      <c r="V20" s="30">
        <f>INDEX($AX$6:$AY$32, MATCH($B20, $B$6:$B$32, 0), MATCH($V$5, $AX$5:$AY$5, 0))</f>
        <v>4.1293334597999998</v>
      </c>
      <c r="W20" s="30">
        <f>INDEX(AZ$6:BA$32, MATCH($B20, $B$6:$B$32, 0), MATCH($V$5, $AZ$5:$BA$5, 0))</f>
        <v>2.6261455036750001</v>
      </c>
      <c r="X20" s="30">
        <f>INDEX(BB$6:BC$32, MATCH($B20, $B$6:$B$32, 0), MATCH($V$5, $BB$5:$BC$5, 0))</f>
        <v>1.0084484540000003</v>
      </c>
      <c r="Y20" s="30">
        <f>INDEX(BD$6:BE$32, MATCH($B20, $B$6:$B$32, 0), MATCH($V$5, $BD$5:$BE$5, 0))</f>
        <v>-0.60010664232500011</v>
      </c>
      <c r="Z20" s="30">
        <f>INDEX(BF$6:BG$32, MATCH($B20, $B$6:$B$32, 0), MATCH($V$5, $BF$5:$BG$5, 0))</f>
        <v>-3.9013173640750001</v>
      </c>
      <c r="AA20" s="25"/>
      <c r="AB20" s="30">
        <f>'T2 2023-24'!N20</f>
        <v>4.2213116996971962</v>
      </c>
      <c r="AC20" s="30">
        <f>'T2 2023-24'!O20</f>
        <v>4.1709532807999992</v>
      </c>
      <c r="AD20" s="30">
        <f>'T3 2024-25'!N20</f>
        <v>2.7136962620631233</v>
      </c>
      <c r="AE20" s="30">
        <f>'T3 2024-25'!O20</f>
        <v>2.678944</v>
      </c>
      <c r="AF20" s="30">
        <f>'T4 2025-26'!N20</f>
        <v>1.142903296277304</v>
      </c>
      <c r="AG20" s="30">
        <f>'T4 2025-26'!O20</f>
        <v>1.0692887840000003</v>
      </c>
      <c r="AH20" s="30">
        <f>'T5 2026-27'!N20</f>
        <v>-0.43653686768971545</v>
      </c>
      <c r="AI20" s="30">
        <f>'T5 2026-27'!O20</f>
        <v>-0.52609191069999994</v>
      </c>
      <c r="AJ20" s="30">
        <f>'T6 2027-28'!N20</f>
        <v>-3.6959562969552637</v>
      </c>
      <c r="AK20" s="30">
        <f>'T6 2027-28'!O20</f>
        <v>-3.8083922237000003</v>
      </c>
      <c r="AL20" s="21"/>
      <c r="AM20" s="30">
        <f>'T2 2023-24'!Q20</f>
        <v>4.44999024</v>
      </c>
      <c r="AN20" s="30">
        <f>'T2 2023-24'!R20</f>
        <v>4.1709532807999992</v>
      </c>
      <c r="AO20" s="30">
        <f>'T3 2024-25'!Q20</f>
        <v>2.9313670899999997</v>
      </c>
      <c r="AP20" s="30">
        <f>'T3 2024-25'!R20</f>
        <v>2.678944</v>
      </c>
      <c r="AQ20" s="30">
        <f>'T4 2025-26'!Q20</f>
        <v>1.4771882000000001</v>
      </c>
      <c r="AR20" s="30">
        <f>'T4 2025-26'!R20</f>
        <v>1.0692887840000003</v>
      </c>
      <c r="AS20" s="30">
        <f>'T5 2026-27'!Q20</f>
        <v>-2.9865710000000156E-2</v>
      </c>
      <c r="AT20" s="30">
        <f>'T5 2026-27'!R20</f>
        <v>-0.52609191069999994</v>
      </c>
      <c r="AU20" s="30">
        <f>'T6 2027-28'!Q20</f>
        <v>-3.1853826100000004</v>
      </c>
      <c r="AV20" s="30">
        <f>'T6 2027-28'!R20</f>
        <v>-3.8083922237000003</v>
      </c>
      <c r="AW20" s="21"/>
      <c r="AX20" s="30">
        <f>'T2 2023-24'!T20</f>
        <v>4.4192726021999995</v>
      </c>
      <c r="AY20" s="30">
        <f>'T2 2023-24'!U20</f>
        <v>4.1293334597999998</v>
      </c>
      <c r="AZ20" s="30">
        <f>'T3 2024-25'!T20</f>
        <v>2.9021280820749999</v>
      </c>
      <c r="BA20" s="30">
        <f>'T3 2024-25'!U20</f>
        <v>2.6261455036750001</v>
      </c>
      <c r="BB20" s="30">
        <f>'T4 2025-26'!T20</f>
        <v>1.4322848060000006</v>
      </c>
      <c r="BC20" s="30">
        <f>'T4 2025-26'!U20</f>
        <v>1.0084484540000003</v>
      </c>
      <c r="BD20" s="30">
        <f>'T5 2026-27'!T20</f>
        <v>-8.4492511924999736E-2</v>
      </c>
      <c r="BE20" s="30">
        <f>'T5 2026-27'!U20</f>
        <v>-0.60010664232500011</v>
      </c>
      <c r="BF20" s="30">
        <f>'T6 2027-28'!T20</f>
        <v>-3.2539662976750003</v>
      </c>
      <c r="BG20" s="30">
        <f>'T6 2027-28'!U20</f>
        <v>-3.9013173640750001</v>
      </c>
      <c r="BH20" s="21"/>
      <c r="BI20" s="21"/>
      <c r="BJ20" s="21"/>
      <c r="BK20" s="21"/>
      <c r="BL20" s="21"/>
      <c r="BM20" s="21"/>
      <c r="BN20" s="21"/>
      <c r="BO20" s="21"/>
      <c r="BP20" s="21"/>
    </row>
    <row r="21" spans="1:68" ht="16.5" customHeight="1" x14ac:dyDescent="0.35">
      <c r="A21" s="13">
        <v>16</v>
      </c>
      <c r="B21" s="14" t="s">
        <v>237</v>
      </c>
      <c r="C21" s="38">
        <v>4.0211186000000003</v>
      </c>
      <c r="D21" s="29">
        <f>'T2 2023-24'!I21</f>
        <v>3.4006236000000003</v>
      </c>
      <c r="E21" s="29">
        <f>'T3 2024-25'!I21</f>
        <v>2.0608046000000004</v>
      </c>
      <c r="F21" s="29">
        <f>'T4 2025-26'!I21</f>
        <v>1.5271950000000003</v>
      </c>
      <c r="G21" s="29">
        <f>'T5 2026-27'!I21</f>
        <v>0.15328760000000052</v>
      </c>
      <c r="H21" s="29">
        <f>'T6 2027-28'!I21</f>
        <v>-2.1536868</v>
      </c>
      <c r="I21" s="25"/>
      <c r="J21" s="29">
        <f>INDEX($AB$6:$AC$32, MATCH($B21, $B$6:$B$32, 0), MATCH($J$5, $AB$5:$AC$5, 0))</f>
        <v>2.8984864091999998</v>
      </c>
      <c r="K21" s="29">
        <f>INDEX(AD$6:AE$32, MATCH($B21, $B$6:$B$32, 0), MATCH($J$5, $AD$5:$AE$5, 0))</f>
        <v>1.4157350000000002</v>
      </c>
      <c r="L21" s="29">
        <f>INDEX(AF$6:AG$32, MATCH($B21, $B$6:$B$32, 0), MATCH($J$5, $AF$5:$AG$5, 0))</f>
        <v>-0.27662979299999968</v>
      </c>
      <c r="M21" s="29">
        <f>INDEX(AH$6:AI$32, MATCH($B21, $B$6:$B$32, 0), MATCH($J$5, $AH$5:$AI$5, 0))</f>
        <v>-1.9844284527999998</v>
      </c>
      <c r="N21" s="29">
        <f>INDEX(AJ$6:AK$32, MATCH($B21, $B$6:$B$32, 0), MATCH($J$5, $AJ$5:$AK$5, 0))</f>
        <v>-4.8840572691000004</v>
      </c>
      <c r="O21" s="25"/>
      <c r="P21" s="29">
        <f t="shared" si="0"/>
        <v>2.8984864091999998</v>
      </c>
      <c r="Q21" s="29">
        <f t="shared" si="1"/>
        <v>1.4157350000000002</v>
      </c>
      <c r="R21" s="29">
        <f t="shared" si="2"/>
        <v>-0.27662979299999968</v>
      </c>
      <c r="S21" s="29">
        <f t="shared" si="3"/>
        <v>-1.9844284527999998</v>
      </c>
      <c r="T21" s="29">
        <f t="shared" si="4"/>
        <v>-4.8840572691000004</v>
      </c>
      <c r="U21" s="25"/>
      <c r="V21" s="29">
        <f>INDEX($AX$6:$AY$32, MATCH($B21, $B$6:$B$32, 0), MATCH($V$5, $AX$5:$AY$5, 0))</f>
        <v>2.8809606177</v>
      </c>
      <c r="W21" s="29">
        <f>INDEX(AZ$6:BA$32, MATCH($B21, $B$6:$B$32, 0), MATCH($V$5, $AZ$5:$BA$5, 0))</f>
        <v>1.3853764119500003</v>
      </c>
      <c r="X21" s="29">
        <f>INDEX(BB$6:BC$32, MATCH($B21, $B$6:$B$32, 0), MATCH($V$5, $BB$5:$BC$5, 0))</f>
        <v>-0.33958760174999991</v>
      </c>
      <c r="Y21" s="29">
        <f>INDEX(BD$6:BE$32, MATCH($B21, $B$6:$B$32, 0), MATCH($V$5, $BD$5:$BE$5, 0))</f>
        <v>-2.0590398668000001</v>
      </c>
      <c r="Z21" s="29">
        <f>INDEX(BF$6:BG$32, MATCH($B21, $B$6:$B$32, 0), MATCH($V$5, $BF$5:$BG$5, 0))</f>
        <v>-4.9793537427250003</v>
      </c>
      <c r="AA21" s="25"/>
      <c r="AB21" s="29">
        <f>'T2 2023-24'!N21</f>
        <v>2.9196919581105041</v>
      </c>
      <c r="AC21" s="29">
        <f>'T2 2023-24'!O21</f>
        <v>2.8984864091999998</v>
      </c>
      <c r="AD21" s="29">
        <f>'T3 2024-25'!N21</f>
        <v>1.4357171904261401</v>
      </c>
      <c r="AE21" s="29">
        <f>'T3 2024-25'!O21</f>
        <v>1.4157350000000002</v>
      </c>
      <c r="AF21" s="29">
        <f>'T4 2025-26'!N21</f>
        <v>-0.20045321103242975</v>
      </c>
      <c r="AG21" s="29">
        <f>'T4 2025-26'!O21</f>
        <v>-0.27662979299999968</v>
      </c>
      <c r="AH21" s="29">
        <f>'T5 2026-27'!N21</f>
        <v>-1.894151446545596</v>
      </c>
      <c r="AI21" s="29">
        <f>'T5 2026-27'!O21</f>
        <v>-1.9844284527999998</v>
      </c>
      <c r="AJ21" s="29">
        <f>'T6 2027-28'!N21</f>
        <v>-4.7687521182625332</v>
      </c>
      <c r="AK21" s="29">
        <f>'T6 2027-28'!O21</f>
        <v>-4.8840572691000004</v>
      </c>
      <c r="AL21" s="21"/>
      <c r="AM21" s="29">
        <f>'T2 2023-24'!Q21</f>
        <v>3.0159867600000001</v>
      </c>
      <c r="AN21" s="29">
        <f>'T2 2023-24'!R21</f>
        <v>2.8984864091999998</v>
      </c>
      <c r="AO21" s="29">
        <f>'T3 2024-25'!Q21</f>
        <v>1.5608756600000002</v>
      </c>
      <c r="AP21" s="29">
        <f>'T3 2024-25'!R21</f>
        <v>1.4157350000000002</v>
      </c>
      <c r="AQ21" s="29">
        <f>'T4 2025-26'!Q21</f>
        <v>0.14546610000000015</v>
      </c>
      <c r="AR21" s="29">
        <f>'T4 2025-26'!R21</f>
        <v>-0.27662979299999968</v>
      </c>
      <c r="AS21" s="29">
        <f>'T5 2026-27'!Q21</f>
        <v>-1.4842018399999999</v>
      </c>
      <c r="AT21" s="29">
        <f>'T5 2026-27'!R21</f>
        <v>-1.9844284527999998</v>
      </c>
      <c r="AU21" s="29">
        <f>'T6 2027-28'!Q21</f>
        <v>-4.24514923</v>
      </c>
      <c r="AV21" s="29">
        <f>'T6 2027-28'!R21</f>
        <v>-4.8840572691000004</v>
      </c>
      <c r="AW21" s="21"/>
      <c r="AX21" s="29">
        <f>'T2 2023-24'!T21</f>
        <v>3.0030517952999998</v>
      </c>
      <c r="AY21" s="29">
        <f>'T2 2023-24'!U21</f>
        <v>2.8809606177</v>
      </c>
      <c r="AZ21" s="29">
        <f>'T3 2024-25'!T21</f>
        <v>1.5440635335500001</v>
      </c>
      <c r="BA21" s="29">
        <f>'T3 2024-25'!U21</f>
        <v>1.3853764119500003</v>
      </c>
      <c r="BB21" s="29">
        <f>'T4 2025-26'!T21</f>
        <v>9.8999894250000331E-2</v>
      </c>
      <c r="BC21" s="29">
        <f>'T4 2025-26'!U21</f>
        <v>-0.33958760174999991</v>
      </c>
      <c r="BD21" s="29">
        <f>'T5 2026-27'!T21</f>
        <v>-1.5392690251999999</v>
      </c>
      <c r="BE21" s="29">
        <f>'T5 2026-27'!U21</f>
        <v>-2.0590398668000001</v>
      </c>
      <c r="BF21" s="29">
        <f>'T6 2027-28'!T21</f>
        <v>-4.3154830875250001</v>
      </c>
      <c r="BG21" s="29">
        <f>'T6 2027-28'!U21</f>
        <v>-4.9793537427250003</v>
      </c>
      <c r="BH21" s="21"/>
      <c r="BI21" s="21"/>
      <c r="BJ21" s="21"/>
      <c r="BK21" s="21"/>
      <c r="BL21" s="21"/>
      <c r="BM21" s="21"/>
      <c r="BN21" s="21"/>
      <c r="BO21" s="21"/>
      <c r="BP21" s="21"/>
    </row>
    <row r="22" spans="1:68" ht="16.5" customHeight="1" x14ac:dyDescent="0.35">
      <c r="A22" s="13">
        <v>17</v>
      </c>
      <c r="B22" s="14" t="s">
        <v>238</v>
      </c>
      <c r="C22" s="38">
        <v>3.6136271999999998</v>
      </c>
      <c r="D22" s="30">
        <f>'T2 2023-24'!I22</f>
        <v>2.2759502</v>
      </c>
      <c r="E22" s="30">
        <f>'T3 2024-25'!I22</f>
        <v>2.0979928000000005</v>
      </c>
      <c r="F22" s="30">
        <f>'T4 2025-26'!I22</f>
        <v>0.85860360000000036</v>
      </c>
      <c r="G22" s="30">
        <f>'T5 2026-27'!I22</f>
        <v>-0.16499659999999938</v>
      </c>
      <c r="H22" s="30">
        <f>'T6 2027-28'!I22</f>
        <v>-3.9621128000000003</v>
      </c>
      <c r="I22" s="25"/>
      <c r="J22" s="30">
        <f>INDEX($AB$6:$AC$32, MATCH($B22, $B$6:$B$32, 0), MATCH($J$5, $AB$5:$AC$5, 0))</f>
        <v>1.2834100948999998</v>
      </c>
      <c r="K22" s="30">
        <f>INDEX(AD$6:AE$32, MATCH($B22, $B$6:$B$32, 0), MATCH($J$5, $AD$5:$AE$5, 0))</f>
        <v>1.1362220000000001</v>
      </c>
      <c r="L22" s="30">
        <f>INDEX(AF$6:AG$32, MATCH($B22, $B$6:$B$32, 0), MATCH($J$5, $AF$5:$AG$5, 0))</f>
        <v>-0.65896433729999959</v>
      </c>
      <c r="M22" s="30">
        <f>INDEX(AH$6:AI$32, MATCH($B22, $B$6:$B$32, 0), MATCH($J$5, $AH$5:$AI$5, 0))</f>
        <v>-1.8885272941999998</v>
      </c>
      <c r="N22" s="30">
        <f>INDEX(AJ$6:AK$32, MATCH($B22, $B$6:$B$32, 0), MATCH($J$5, $AJ$5:$AK$5, 0))</f>
        <v>-6.1220626661000006</v>
      </c>
      <c r="O22" s="25"/>
      <c r="P22" s="30">
        <f t="shared" si="0"/>
        <v>1.2834100948999998</v>
      </c>
      <c r="Q22" s="30">
        <f t="shared" si="1"/>
        <v>1.1362220000000001</v>
      </c>
      <c r="R22" s="30">
        <f t="shared" si="2"/>
        <v>-0.65896433729999959</v>
      </c>
      <c r="S22" s="30">
        <f t="shared" si="3"/>
        <v>-1.8885272941999998</v>
      </c>
      <c r="T22" s="30">
        <f t="shared" si="4"/>
        <v>-6.1220626661000006</v>
      </c>
      <c r="U22" s="25"/>
      <c r="V22" s="30">
        <f>INDEX($AX$6:$AY$32, MATCH($B22, $B$6:$B$32, 0), MATCH($V$5, $AX$5:$AY$5, 0))</f>
        <v>1.2487680662749998</v>
      </c>
      <c r="W22" s="30">
        <f>INDEX(AZ$6:BA$32, MATCH($B22, $B$6:$B$32, 0), MATCH($V$5, $AZ$5:$BA$5, 0))</f>
        <v>1.0909586617250002</v>
      </c>
      <c r="X22" s="30">
        <f>INDEX(BB$6:BC$32, MATCH($B22, $B$6:$B$32, 0), MATCH($V$5, $BB$5:$BC$5, 0))</f>
        <v>-0.71193109567499957</v>
      </c>
      <c r="Y22" s="30">
        <f>INDEX(BD$6:BE$32, MATCH($B22, $B$6:$B$32, 0), MATCH($V$5, $BD$5:$BE$5, 0))</f>
        <v>-1.9486826464499998</v>
      </c>
      <c r="Z22" s="30">
        <f>INDEX(BF$6:BG$32, MATCH($B22, $B$6:$B$32, 0), MATCH($V$5, $BF$5:$BG$5, 0))</f>
        <v>-6.1974500934750001</v>
      </c>
      <c r="AA22" s="25"/>
      <c r="AB22" s="30">
        <f>'T2 2023-24'!N22</f>
        <v>1.3253256473226407</v>
      </c>
      <c r="AC22" s="30">
        <f>'T2 2023-24'!O22</f>
        <v>1.2834100948999998</v>
      </c>
      <c r="AD22" s="30">
        <f>'T3 2024-25'!N22</f>
        <v>1.1660145793928298</v>
      </c>
      <c r="AE22" s="30">
        <f>'T3 2024-25'!O22</f>
        <v>1.1362220000000001</v>
      </c>
      <c r="AF22" s="30">
        <f>'T4 2025-26'!N22</f>
        <v>-0.59487655071689893</v>
      </c>
      <c r="AG22" s="30">
        <f>'T4 2025-26'!O22</f>
        <v>-0.65896433729999959</v>
      </c>
      <c r="AH22" s="30">
        <f>'T5 2026-27'!N22</f>
        <v>-1.8157415792514922</v>
      </c>
      <c r="AI22" s="30">
        <f>'T5 2026-27'!O22</f>
        <v>-1.8885272941999998</v>
      </c>
      <c r="AJ22" s="30">
        <f>'T6 2027-28'!N22</f>
        <v>-6.0308467128326324</v>
      </c>
      <c r="AK22" s="30">
        <f>'T6 2027-28'!O22</f>
        <v>-6.1220626661000006</v>
      </c>
      <c r="AL22" s="21"/>
      <c r="AM22" s="30">
        <f>'T2 2023-24'!Q22</f>
        <v>1.51566497</v>
      </c>
      <c r="AN22" s="30">
        <f>'T2 2023-24'!R22</f>
        <v>1.2834100948999998</v>
      </c>
      <c r="AO22" s="30">
        <f>'T3 2024-25'!Q22</f>
        <v>1.35262043</v>
      </c>
      <c r="AP22" s="30">
        <f>'T3 2024-25'!R22</f>
        <v>1.1362220000000001</v>
      </c>
      <c r="AQ22" s="30">
        <f>'T4 2025-26'!Q22</f>
        <v>-0.30385268999999937</v>
      </c>
      <c r="AR22" s="30">
        <f>'T4 2025-26'!R22</f>
        <v>-0.65896433729999959</v>
      </c>
      <c r="AS22" s="30">
        <f>'T5 2026-27'!Q22</f>
        <v>-1.4852202599999997</v>
      </c>
      <c r="AT22" s="30">
        <f>'T5 2026-27'!R22</f>
        <v>-1.8885272941999998</v>
      </c>
      <c r="AU22" s="30">
        <f>'T6 2027-28'!Q22</f>
        <v>-5.61663333</v>
      </c>
      <c r="AV22" s="30">
        <f>'T6 2027-28'!R22</f>
        <v>-6.1220626661000006</v>
      </c>
      <c r="AW22" s="21"/>
      <c r="AX22" s="30">
        <f>'T2 2023-24'!T22</f>
        <v>1.4900973134750002</v>
      </c>
      <c r="AY22" s="30">
        <f>'T2 2023-24'!U22</f>
        <v>1.2487680662749998</v>
      </c>
      <c r="AZ22" s="30">
        <f>'T3 2024-25'!T22</f>
        <v>1.3275542785250001</v>
      </c>
      <c r="BA22" s="30">
        <f>'T3 2024-25'!U22</f>
        <v>1.0909586617250002</v>
      </c>
      <c r="BB22" s="30">
        <f>'T4 2025-26'!T22</f>
        <v>-0.34294497007499958</v>
      </c>
      <c r="BC22" s="30">
        <f>'T4 2025-26'!U22</f>
        <v>-0.71193109567499957</v>
      </c>
      <c r="BD22" s="30">
        <f>'T5 2026-27'!T22</f>
        <v>-1.5296181040499999</v>
      </c>
      <c r="BE22" s="30">
        <f>'T5 2026-27'!U22</f>
        <v>-1.9486826464499998</v>
      </c>
      <c r="BF22" s="30">
        <f>'T6 2027-28'!T22</f>
        <v>-5.6722732542749998</v>
      </c>
      <c r="BG22" s="30">
        <f>'T6 2027-28'!U22</f>
        <v>-6.1974500934750001</v>
      </c>
      <c r="BH22" s="21"/>
      <c r="BI22" s="21"/>
      <c r="BJ22" s="21"/>
      <c r="BK22" s="21"/>
      <c r="BL22" s="21"/>
      <c r="BM22" s="21"/>
      <c r="BN22" s="21"/>
      <c r="BO22" s="21"/>
      <c r="BP22" s="21"/>
    </row>
    <row r="23" spans="1:68" ht="16.5" customHeight="1" x14ac:dyDescent="0.35">
      <c r="A23" s="13">
        <v>18</v>
      </c>
      <c r="B23" s="14" t="s">
        <v>239</v>
      </c>
      <c r="C23" s="38">
        <v>1.8557283999999998</v>
      </c>
      <c r="D23" s="29">
        <f>'T2 2023-24'!I23</f>
        <v>1.5696098000000003</v>
      </c>
      <c r="E23" s="29">
        <f>'T3 2024-25'!I23</f>
        <v>0.19532900000000053</v>
      </c>
      <c r="F23" s="29">
        <f>'T4 2025-26'!I23</f>
        <v>0.14349360000000022</v>
      </c>
      <c r="G23" s="29">
        <f>'T5 2026-27'!I23</f>
        <v>-1.5674934</v>
      </c>
      <c r="H23" s="29">
        <f>'T6 2027-28'!I23</f>
        <v>-4.3467782000000001</v>
      </c>
      <c r="I23" s="25"/>
      <c r="J23" s="29">
        <f>INDEX($AB$6:$AC$32, MATCH($B23, $B$6:$B$32, 0), MATCH($J$5, $AB$5:$AC$5, 0))</f>
        <v>0.33650832559999999</v>
      </c>
      <c r="K23" s="29">
        <f>INDEX(AD$6:AE$32, MATCH($B23, $B$6:$B$32, 0), MATCH($J$5, $AD$5:$AE$5, 0))</f>
        <v>-1.9039189999999999</v>
      </c>
      <c r="L23" s="29">
        <f>INDEX(AF$6:AG$32, MATCH($B23, $B$6:$B$32, 0), MATCH($J$5, $AF$5:$AG$5, 0))</f>
        <v>-1.7634402542999998</v>
      </c>
      <c r="M23" s="29">
        <f>INDEX(AH$6:AI$32, MATCH($B23, $B$6:$B$32, 0), MATCH($J$5, $AH$5:$AI$5, 0))</f>
        <v>-3.3174765002999997</v>
      </c>
      <c r="N23" s="29">
        <f>INDEX(AJ$6:AK$32, MATCH($B23, $B$6:$B$32, 0), MATCH($J$5, $AJ$5:$AK$5, 0))</f>
        <v>-5.8097978384000006</v>
      </c>
      <c r="O23" s="25"/>
      <c r="P23" s="29">
        <f t="shared" si="0"/>
        <v>0.33650832559999999</v>
      </c>
      <c r="Q23" s="29">
        <f t="shared" si="1"/>
        <v>-1.9039189999999999</v>
      </c>
      <c r="R23" s="29">
        <f t="shared" si="2"/>
        <v>-1.7634402542999998</v>
      </c>
      <c r="S23" s="29">
        <f t="shared" si="3"/>
        <v>-3.3174765002999997</v>
      </c>
      <c r="T23" s="29">
        <f t="shared" si="4"/>
        <v>-5.8097978384000006</v>
      </c>
      <c r="U23" s="25"/>
      <c r="V23" s="29">
        <f>INDEX($AX$6:$AY$32, MATCH($B23, $B$6:$B$32, 0), MATCH($V$5, $AX$5:$AY$5, 0))</f>
        <v>0.29347012859999999</v>
      </c>
      <c r="W23" s="29">
        <f>INDEX(AZ$6:BA$32, MATCH($B23, $B$6:$B$32, 0), MATCH($V$5, $AZ$5:$BA$5, 0))</f>
        <v>-2.0027148590000001</v>
      </c>
      <c r="X23" s="29">
        <f>INDEX(BB$6:BC$32, MATCH($B23, $B$6:$B$32, 0), MATCH($V$5, $BB$5:$BC$5, 0))</f>
        <v>-1.8299968164249998</v>
      </c>
      <c r="Y23" s="29">
        <f>INDEX(BD$6:BE$32, MATCH($B23, $B$6:$B$32, 0), MATCH($V$5, $BD$5:$BE$5, 0))</f>
        <v>-3.3785551049249998</v>
      </c>
      <c r="Z23" s="29">
        <f>INDEX(BF$6:BG$32, MATCH($B23, $B$6:$B$32, 0), MATCH($V$5, $BF$5:$BG$5, 0))</f>
        <v>-5.8608607304000007</v>
      </c>
      <c r="AA23" s="25"/>
      <c r="AB23" s="29">
        <f>'T2 2023-24'!N23</f>
        <v>0.38858292613963397</v>
      </c>
      <c r="AC23" s="29">
        <f>'T2 2023-24'!O23</f>
        <v>0.33650832559999999</v>
      </c>
      <c r="AD23" s="29">
        <f>'T3 2024-25'!N23</f>
        <v>-1.8388910196275043</v>
      </c>
      <c r="AE23" s="29">
        <f>'T3 2024-25'!O23</f>
        <v>-1.9039189999999999</v>
      </c>
      <c r="AF23" s="29">
        <f>'T4 2025-26'!N23</f>
        <v>-1.6829093160278714</v>
      </c>
      <c r="AG23" s="29">
        <f>'T4 2025-26'!O23</f>
        <v>-1.7634402542999998</v>
      </c>
      <c r="AH23" s="29">
        <f>'T5 2026-27'!N23</f>
        <v>-3.2435736846833256</v>
      </c>
      <c r="AI23" s="29">
        <f>'T5 2026-27'!O23</f>
        <v>-3.3174765002999997</v>
      </c>
      <c r="AJ23" s="29">
        <f>'T6 2027-28'!N23</f>
        <v>-5.7480136585632273</v>
      </c>
      <c r="AK23" s="29">
        <f>'T6 2027-28'!O23</f>
        <v>-5.8097978384000006</v>
      </c>
      <c r="AL23" s="21"/>
      <c r="AM23" s="29">
        <f>'T2 2023-24'!Q23</f>
        <v>0.62505467999999997</v>
      </c>
      <c r="AN23" s="29">
        <f>'T2 2023-24'!R23</f>
        <v>0.33650832559999999</v>
      </c>
      <c r="AO23" s="29">
        <f>'T3 2024-25'!Q23</f>
        <v>-1.4315881999999998</v>
      </c>
      <c r="AP23" s="29">
        <f>'T3 2024-25'!R23</f>
        <v>-1.9039189999999999</v>
      </c>
      <c r="AQ23" s="29">
        <f>'T4 2025-26'!Q23</f>
        <v>-1.3172167899999998</v>
      </c>
      <c r="AR23" s="29">
        <f>'T4 2025-26'!R23</f>
        <v>-1.7634402542999998</v>
      </c>
      <c r="AS23" s="29">
        <f>'T5 2026-27'!Q23</f>
        <v>-2.9079795900000001</v>
      </c>
      <c r="AT23" s="29">
        <f>'T5 2026-27'!R23</f>
        <v>-3.3174765002999997</v>
      </c>
      <c r="AU23" s="29">
        <f>'T6 2027-28'!Q23</f>
        <v>-5.4674505200000008</v>
      </c>
      <c r="AV23" s="29">
        <f>'T6 2027-28'!R23</f>
        <v>-5.8097978384000006</v>
      </c>
      <c r="AW23" s="21"/>
      <c r="AX23" s="29">
        <f>'T2 2023-24'!T23</f>
        <v>0.59329020539999988</v>
      </c>
      <c r="AY23" s="29">
        <f>'T2 2023-24'!U23</f>
        <v>0.29347012859999999</v>
      </c>
      <c r="AZ23" s="29">
        <f>'T3 2024-25'!T23</f>
        <v>-1.4862998509999998</v>
      </c>
      <c r="BA23" s="29">
        <f>'T3 2024-25'!U23</f>
        <v>-2.0027148590000001</v>
      </c>
      <c r="BB23" s="29">
        <f>'T4 2025-26'!T23</f>
        <v>-1.3663390668249997</v>
      </c>
      <c r="BC23" s="29">
        <f>'T4 2025-26'!U23</f>
        <v>-1.8299968164249998</v>
      </c>
      <c r="BD23" s="29">
        <f>'T5 2026-27'!T23</f>
        <v>-2.9530588433249996</v>
      </c>
      <c r="BE23" s="29">
        <f>'T5 2026-27'!U23</f>
        <v>-3.3785551049249998</v>
      </c>
      <c r="BF23" s="29">
        <f>'T6 2027-28'!T23</f>
        <v>-5.5051376456000005</v>
      </c>
      <c r="BG23" s="29">
        <f>'T6 2027-28'!U23</f>
        <v>-5.8608607304000007</v>
      </c>
      <c r="BH23" s="21"/>
      <c r="BI23" s="21"/>
      <c r="BJ23" s="21"/>
      <c r="BK23" s="21"/>
      <c r="BL23" s="21"/>
      <c r="BM23" s="21"/>
      <c r="BN23" s="21"/>
      <c r="BO23" s="21"/>
      <c r="BP23" s="21"/>
    </row>
    <row r="24" spans="1:68" ht="16.5" customHeight="1" x14ac:dyDescent="0.35">
      <c r="A24" s="13">
        <v>19</v>
      </c>
      <c r="B24" s="14" t="s">
        <v>240</v>
      </c>
      <c r="C24" s="38">
        <v>5.1311819999999999</v>
      </c>
      <c r="D24" s="30">
        <f>'T2 2023-24'!I24</f>
        <v>4.9596799999999996</v>
      </c>
      <c r="E24" s="30">
        <f>'T3 2024-25'!I24</f>
        <v>4.5998643999999995</v>
      </c>
      <c r="F24" s="30">
        <f>'T4 2025-26'!I24</f>
        <v>2.5188517999999998</v>
      </c>
      <c r="G24" s="30">
        <f>'T5 2026-27'!I24</f>
        <v>1.2419226000000005</v>
      </c>
      <c r="H24" s="30">
        <f>'T6 2027-28'!I24</f>
        <v>-9.4830000000003523E-3</v>
      </c>
      <c r="I24" s="25"/>
      <c r="J24" s="30">
        <f>INDEX($AB$6:$AC$32, MATCH($B24, $B$6:$B$32, 0), MATCH($J$5, $AB$5:$AC$5, 0))</f>
        <v>4.5895636384999996</v>
      </c>
      <c r="K24" s="30">
        <f>INDEX(AD$6:AE$32, MATCH($B24, $B$6:$B$32, 0), MATCH($J$5, $AD$5:$AE$5, 0))</f>
        <v>3.9020199999999998</v>
      </c>
      <c r="L24" s="30">
        <f>INDEX(AF$6:AG$32, MATCH($B24, $B$6:$B$32, 0), MATCH($J$5, $AF$5:$AG$5, 0))</f>
        <v>0.20634257960000024</v>
      </c>
      <c r="M24" s="30">
        <f>INDEX(AH$6:AI$32, MATCH($B24, $B$6:$B$32, 0), MATCH($J$5, $AH$5:$AI$5, 0))</f>
        <v>-1.3795495742999995</v>
      </c>
      <c r="N24" s="30">
        <f>INDEX(AJ$6:AK$32, MATCH($B24, $B$6:$B$32, 0), MATCH($J$5, $AJ$5:$AK$5, 0))</f>
        <v>-3.2019285975000003</v>
      </c>
      <c r="O24" s="25"/>
      <c r="P24" s="30">
        <f t="shared" si="0"/>
        <v>4.5895636384999996</v>
      </c>
      <c r="Q24" s="30">
        <f t="shared" si="1"/>
        <v>3.9020199999999998</v>
      </c>
      <c r="R24" s="30">
        <f t="shared" si="2"/>
        <v>0.20634257960000024</v>
      </c>
      <c r="S24" s="30">
        <f t="shared" si="3"/>
        <v>-1.3795495742999995</v>
      </c>
      <c r="T24" s="30">
        <f t="shared" si="4"/>
        <v>-3.2019285975000003</v>
      </c>
      <c r="U24" s="25"/>
      <c r="V24" s="30">
        <f>INDEX($AX$6:$AY$32, MATCH($B24, $B$6:$B$32, 0), MATCH($V$5, $AX$5:$AY$5, 0))</f>
        <v>4.5766456903749999</v>
      </c>
      <c r="W24" s="30">
        <f>INDEX(AZ$6:BA$32, MATCH($B24, $B$6:$B$32, 0), MATCH($V$5, $AZ$5:$BA$5, 0))</f>
        <v>3.8691776979250005</v>
      </c>
      <c r="X24" s="30">
        <f>INDEX(BB$6:BC$32, MATCH($B24, $B$6:$B$32, 0), MATCH($V$5, $BB$5:$BC$5, 0))</f>
        <v>0.12563046510000042</v>
      </c>
      <c r="Y24" s="30">
        <f>INDEX(BD$6:BE$32, MATCH($B24, $B$6:$B$32, 0), MATCH($V$5, $BD$5:$BE$5, 0))</f>
        <v>-1.4710452364249997</v>
      </c>
      <c r="Z24" s="30">
        <f>INDEX(BF$6:BG$32, MATCH($B24, $B$6:$B$32, 0), MATCH($V$5, $BF$5:$BG$5, 0))</f>
        <v>-3.3133526006250005</v>
      </c>
      <c r="AA24" s="25"/>
      <c r="AB24" s="30">
        <f>'T2 2023-24'!N24</f>
        <v>4.6051938701382138</v>
      </c>
      <c r="AC24" s="30">
        <f>'T2 2023-24'!O24</f>
        <v>4.5895636384999996</v>
      </c>
      <c r="AD24" s="30">
        <f>'T3 2024-25'!N24</f>
        <v>3.9236369847232226</v>
      </c>
      <c r="AE24" s="30">
        <f>'T3 2024-25'!O24</f>
        <v>3.9020199999999998</v>
      </c>
      <c r="AF24" s="30">
        <f>'T4 2025-26'!N24</f>
        <v>0.30400120413059328</v>
      </c>
      <c r="AG24" s="30">
        <f>'T4 2025-26'!O24</f>
        <v>0.20634257960000024</v>
      </c>
      <c r="AH24" s="30">
        <f>'T5 2026-27'!N24</f>
        <v>-1.2688432625028607</v>
      </c>
      <c r="AI24" s="30">
        <f>'T5 2026-27'!O24</f>
        <v>-1.3795495742999995</v>
      </c>
      <c r="AJ24" s="30">
        <f>'T6 2027-28'!N24</f>
        <v>-3.0671097422105627</v>
      </c>
      <c r="AK24" s="30">
        <f>'T6 2027-28'!O24</f>
        <v>-3.2019285975000003</v>
      </c>
      <c r="AL24" s="21"/>
      <c r="AM24" s="30">
        <f>'T2 2023-24'!Q24</f>
        <v>4.6761710499999998</v>
      </c>
      <c r="AN24" s="30">
        <f>'T2 2023-24'!R24</f>
        <v>4.5895636384999996</v>
      </c>
      <c r="AO24" s="30">
        <f>'T3 2024-25'!Q24</f>
        <v>4.0590349900000007</v>
      </c>
      <c r="AP24" s="30">
        <f>'T3 2024-25'!R24</f>
        <v>3.9020199999999998</v>
      </c>
      <c r="AQ24" s="30">
        <f>'T4 2025-26'!Q24</f>
        <v>0.74747088000000028</v>
      </c>
      <c r="AR24" s="30">
        <f>'T4 2025-26'!R24</f>
        <v>0.20634257960000024</v>
      </c>
      <c r="AS24" s="30">
        <f>'T5 2026-27'!Q24</f>
        <v>-0.76612378999999997</v>
      </c>
      <c r="AT24" s="30">
        <f>'T5 2026-27'!R24</f>
        <v>-1.3795495742999995</v>
      </c>
      <c r="AU24" s="30">
        <f>'T6 2027-28'!Q24</f>
        <v>-2.4548947500000002</v>
      </c>
      <c r="AV24" s="30">
        <f>'T6 2027-28'!R24</f>
        <v>-3.2019285975000003</v>
      </c>
      <c r="AW24" s="21"/>
      <c r="AX24" s="30">
        <f>'T2 2023-24'!T24</f>
        <v>4.6666369183749996</v>
      </c>
      <c r="AY24" s="30">
        <f>'T2 2023-24'!U24</f>
        <v>4.5766456903749999</v>
      </c>
      <c r="AZ24" s="30">
        <f>'T3 2024-25'!T24</f>
        <v>4.0408474203249991</v>
      </c>
      <c r="BA24" s="30">
        <f>'T3 2024-25'!U24</f>
        <v>3.8691776979250005</v>
      </c>
      <c r="BB24" s="30">
        <f>'T4 2025-26'!T24</f>
        <v>0.68790105390000056</v>
      </c>
      <c r="BC24" s="30">
        <f>'T4 2025-26'!U24</f>
        <v>0.12563046510000042</v>
      </c>
      <c r="BD24" s="30">
        <f>'T5 2026-27'!T24</f>
        <v>-0.8336524468249995</v>
      </c>
      <c r="BE24" s="30">
        <f>'T5 2026-27'!U24</f>
        <v>-1.4710452364249997</v>
      </c>
      <c r="BF24" s="30">
        <f>'T6 2027-28'!T24</f>
        <v>-2.5371315806250001</v>
      </c>
      <c r="BG24" s="30">
        <f>'T6 2027-28'!U24</f>
        <v>-3.3133526006250005</v>
      </c>
      <c r="BH24" s="21"/>
      <c r="BI24" s="21"/>
      <c r="BJ24" s="21"/>
      <c r="BK24" s="21"/>
      <c r="BL24" s="21"/>
      <c r="BM24" s="21"/>
      <c r="BN24" s="21"/>
      <c r="BO24" s="21"/>
      <c r="BP24" s="21"/>
    </row>
    <row r="25" spans="1:68" ht="16.5" customHeight="1" x14ac:dyDescent="0.35">
      <c r="A25" s="13">
        <v>20</v>
      </c>
      <c r="B25" s="14" t="s">
        <v>241</v>
      </c>
      <c r="C25" s="38">
        <v>5.3643526000000001</v>
      </c>
      <c r="D25" s="29">
        <f>'T2 2023-24'!I25</f>
        <v>3.8001281999999996</v>
      </c>
      <c r="E25" s="29">
        <f>'T3 2024-25'!I25</f>
        <v>2.5006162000000001</v>
      </c>
      <c r="F25" s="29">
        <f>'T4 2025-26'!I25</f>
        <v>3.4224579999999993</v>
      </c>
      <c r="G25" s="29">
        <f>'T5 2026-27'!I25</f>
        <v>2.4669009999999991</v>
      </c>
      <c r="H25" s="29">
        <f>'T6 2027-28'!I25</f>
        <v>1.8353498000000004</v>
      </c>
      <c r="I25" s="25"/>
      <c r="J25" s="29">
        <f>INDEX($AB$6:$AC$32, MATCH($B25, $B$6:$B$32, 0), MATCH($J$5, $AB$5:$AC$5, 0))</f>
        <v>6.6656154534000001</v>
      </c>
      <c r="K25" s="29">
        <f>INDEX(AD$6:AE$32, MATCH($B25, $B$6:$B$32, 0), MATCH($J$5, $AD$5:$AE$5, 0))</f>
        <v>5.2624189999999995</v>
      </c>
      <c r="L25" s="29">
        <f>INDEX(AF$6:AG$32, MATCH($B25, $B$6:$B$32, 0), MATCH($J$5, $AF$5:$AG$5, 0))</f>
        <v>6.2048251345000001</v>
      </c>
      <c r="M25" s="29">
        <f>INDEX(AH$6:AI$32, MATCH($B25, $B$6:$B$32, 0), MATCH($J$5, $AH$5:$AI$5, 0))</f>
        <v>5.2035248934999991</v>
      </c>
      <c r="N25" s="29">
        <f>INDEX(AJ$6:AK$32, MATCH($B25, $B$6:$B$32, 0), MATCH($J$5, $AJ$5:$AK$5, 0))</f>
        <v>4.1459249590999994</v>
      </c>
      <c r="O25" s="25"/>
      <c r="P25" s="29">
        <f t="shared" si="0"/>
        <v>6.6656154534000001</v>
      </c>
      <c r="Q25" s="29">
        <f t="shared" si="1"/>
        <v>5.2624189999999995</v>
      </c>
      <c r="R25" s="29">
        <f t="shared" si="2"/>
        <v>6.2048251345000001</v>
      </c>
      <c r="S25" s="29">
        <f t="shared" si="3"/>
        <v>5.2035248934999991</v>
      </c>
      <c r="T25" s="29">
        <f t="shared" si="4"/>
        <v>4.1459249590999994</v>
      </c>
      <c r="U25" s="25"/>
      <c r="V25" s="29">
        <f>INDEX($AX$6:$AY$32, MATCH($B25, $B$6:$B$32, 0), MATCH($V$5, $AX$5:$AY$5, 0))</f>
        <v>6.7656278266499994</v>
      </c>
      <c r="W25" s="29">
        <f>INDEX(AZ$6:BA$32, MATCH($B25, $B$6:$B$32, 0), MATCH($V$5, $AZ$5:$BA$5, 0))</f>
        <v>5.3923963442749994</v>
      </c>
      <c r="X25" s="29">
        <f>INDEX(BB$6:BC$32, MATCH($B25, $B$6:$B$32, 0), MATCH($V$5, $BB$5:$BC$5, 0))</f>
        <v>6.3019364163749998</v>
      </c>
      <c r="Y25" s="29">
        <f>INDEX(BD$6:BE$32, MATCH($B25, $B$6:$B$32, 0), MATCH($V$5, $BD$5:$BE$5, 0))</f>
        <v>5.2990396266249995</v>
      </c>
      <c r="Z25" s="29">
        <f>INDEX(BF$6:BG$32, MATCH($B25, $B$6:$B$32, 0), MATCH($V$5, $BF$5:$BG$5, 0))</f>
        <v>4.2265695702250001</v>
      </c>
      <c r="AA25" s="25"/>
      <c r="AB25" s="29">
        <f>'T2 2023-24'!N25</f>
        <v>6.5446042412896386</v>
      </c>
      <c r="AC25" s="29">
        <f>'T2 2023-24'!O25</f>
        <v>6.6656154534000001</v>
      </c>
      <c r="AD25" s="29">
        <f>'T3 2024-25'!N25</f>
        <v>5.1768671937002662</v>
      </c>
      <c r="AE25" s="29">
        <f>'T3 2024-25'!O25</f>
        <v>5.2624189999999995</v>
      </c>
      <c r="AF25" s="29">
        <f>'T4 2025-26'!N25</f>
        <v>6.0873241338997097</v>
      </c>
      <c r="AG25" s="29">
        <f>'T4 2025-26'!O25</f>
        <v>6.2048251345000001</v>
      </c>
      <c r="AH25" s="29">
        <f>'T5 2026-27'!N25</f>
        <v>5.0879556568720314</v>
      </c>
      <c r="AI25" s="29">
        <f>'T5 2026-27'!O25</f>
        <v>5.2035248934999991</v>
      </c>
      <c r="AJ25" s="29">
        <f>'T6 2027-28'!N25</f>
        <v>4.0483480111156664</v>
      </c>
      <c r="AK25" s="29">
        <f>'T6 2027-28'!O25</f>
        <v>4.1459249590999994</v>
      </c>
      <c r="AL25" s="21"/>
      <c r="AM25" s="29">
        <f>'T2 2023-24'!Q25</f>
        <v>5.9950900200000001</v>
      </c>
      <c r="AN25" s="29">
        <f>'T2 2023-24'!R25</f>
        <v>6.6656154534000001</v>
      </c>
      <c r="AO25" s="29">
        <f>'T3 2024-25'!Q25</f>
        <v>4.6410133699999996</v>
      </c>
      <c r="AP25" s="29">
        <f>'T3 2024-25'!R25</f>
        <v>5.2624189999999995</v>
      </c>
      <c r="AQ25" s="29">
        <f>'T4 2025-26'!Q25</f>
        <v>5.5537498499999991</v>
      </c>
      <c r="AR25" s="29">
        <f>'T4 2025-26'!R25</f>
        <v>6.2048251345000001</v>
      </c>
      <c r="AS25" s="29">
        <f>'T5 2026-27'!Q25</f>
        <v>4.5631535499999991</v>
      </c>
      <c r="AT25" s="29">
        <f>'T5 2026-27'!R25</f>
        <v>5.2035248934999991</v>
      </c>
      <c r="AU25" s="29">
        <f>'T6 2027-28'!Q25</f>
        <v>3.605249230000001</v>
      </c>
      <c r="AV25" s="29">
        <f>'T6 2027-28'!R25</f>
        <v>4.1459249590999994</v>
      </c>
      <c r="AW25" s="21"/>
      <c r="AX25" s="29">
        <f>'T2 2023-24'!T25</f>
        <v>6.0689044618499999</v>
      </c>
      <c r="AY25" s="29">
        <f>'T2 2023-24'!U25</f>
        <v>6.7656278266499994</v>
      </c>
      <c r="AZ25" s="29">
        <f>'T3 2024-25'!T25</f>
        <v>4.7129928554749991</v>
      </c>
      <c r="BA25" s="29">
        <f>'T3 2024-25'!U25</f>
        <v>5.3923963442749994</v>
      </c>
      <c r="BB25" s="29">
        <f>'T4 2025-26'!T25</f>
        <v>5.6254231323749995</v>
      </c>
      <c r="BC25" s="29">
        <f>'T4 2025-26'!U25</f>
        <v>6.3019364163749998</v>
      </c>
      <c r="BD25" s="29">
        <f>'T5 2026-27'!T25</f>
        <v>4.6336484946249996</v>
      </c>
      <c r="BE25" s="29">
        <f>'T5 2026-27'!U25</f>
        <v>5.2990396266249995</v>
      </c>
      <c r="BF25" s="29">
        <f>'T6 2027-28'!T25</f>
        <v>3.6647692350249992</v>
      </c>
      <c r="BG25" s="29">
        <f>'T6 2027-28'!U25</f>
        <v>4.2265695702250001</v>
      </c>
      <c r="BH25" s="21"/>
      <c r="BI25" s="21"/>
      <c r="BJ25" s="21"/>
      <c r="BK25" s="21"/>
      <c r="BL25" s="21"/>
      <c r="BM25" s="21"/>
      <c r="BN25" s="21"/>
      <c r="BO25" s="21"/>
      <c r="BP25" s="21"/>
    </row>
    <row r="26" spans="1:68" ht="16.5" customHeight="1" x14ac:dyDescent="0.35">
      <c r="A26" s="13">
        <v>21</v>
      </c>
      <c r="B26" s="14" t="s">
        <v>242</v>
      </c>
      <c r="C26" s="38">
        <v>0.91085660000000024</v>
      </c>
      <c r="D26" s="30">
        <f>'T2 2023-24'!I26</f>
        <v>-1.0014568000000001</v>
      </c>
      <c r="E26" s="30">
        <f>'T3 2024-25'!I26</f>
        <v>-2.8981078</v>
      </c>
      <c r="F26" s="30">
        <f>'T4 2025-26'!I26</f>
        <v>-1.8405076</v>
      </c>
      <c r="G26" s="30">
        <f>'T5 2026-27'!I26</f>
        <v>-2.5131556000000006</v>
      </c>
      <c r="H26" s="30">
        <f>'T6 2027-28'!I26</f>
        <v>-3.2612836000000009</v>
      </c>
      <c r="I26" s="25"/>
      <c r="J26" s="30">
        <f>INDEX($AB$6:$AC$32, MATCH($B26, $B$6:$B$32, 0), MATCH($J$5, $AB$5:$AC$5, 0))</f>
        <v>2.0099268268999997</v>
      </c>
      <c r="K26" s="30">
        <f>INDEX(AD$6:AE$32, MATCH($B26, $B$6:$B$32, 0), MATCH($J$5, $AD$5:$AE$5, 0))</f>
        <v>0.30345300000000019</v>
      </c>
      <c r="L26" s="30">
        <f>INDEX(AF$6:AG$32, MATCH($B26, $B$6:$B$32, 0), MATCH($J$5, $AF$5:$AG$5, 0))</f>
        <v>1.1960026358000002</v>
      </c>
      <c r="M26" s="30">
        <f>INDEX(AH$6:AI$32, MATCH($B26, $B$6:$B$32, 0), MATCH($J$5, $AH$5:$AI$5, 0))</f>
        <v>0.1604965687999993</v>
      </c>
      <c r="N26" s="30">
        <f>INDEX(AJ$6:AK$32, MATCH($B26, $B$6:$B$32, 0), MATCH($J$5, $AJ$5:$AK$5, 0))</f>
        <v>-0.88859265670000021</v>
      </c>
      <c r="O26" s="25"/>
      <c r="P26" s="30">
        <f t="shared" si="0"/>
        <v>2.0099268268999997</v>
      </c>
      <c r="Q26" s="30">
        <f t="shared" si="1"/>
        <v>0.30345300000000019</v>
      </c>
      <c r="R26" s="30">
        <f t="shared" si="2"/>
        <v>1.1960026358000002</v>
      </c>
      <c r="S26" s="30">
        <f t="shared" si="3"/>
        <v>0.1604965687999993</v>
      </c>
      <c r="T26" s="30">
        <f t="shared" si="4"/>
        <v>-0.88859265670000021</v>
      </c>
      <c r="U26" s="25"/>
      <c r="V26" s="30">
        <f>INDEX($AX$6:$AY$32, MATCH($B26, $B$6:$B$32, 0), MATCH($V$5, $AX$5:$AY$5, 0))</f>
        <v>2.1150313332749997</v>
      </c>
      <c r="W26" s="30">
        <f>INDEX(AZ$6:BA$32, MATCH($B26, $B$6:$B$32, 0), MATCH($V$5, $AZ$5:$BA$5, 0))</f>
        <v>0.45412645515000039</v>
      </c>
      <c r="X26" s="30">
        <f>INDEX(BB$6:BC$32, MATCH($B26, $B$6:$B$32, 0), MATCH($V$5, $BB$5:$BC$5, 0))</f>
        <v>1.3019841210499998</v>
      </c>
      <c r="Y26" s="30">
        <f>INDEX(BD$6:BE$32, MATCH($B26, $B$6:$B$32, 0), MATCH($V$5, $BD$5:$BE$5, 0))</f>
        <v>0.25381343779999987</v>
      </c>
      <c r="Z26" s="30">
        <f>INDEX(BF$6:BG$32, MATCH($B26, $B$6:$B$32, 0), MATCH($V$5, $BF$5:$BG$5, 0))</f>
        <v>-0.80578005582500101</v>
      </c>
      <c r="AA26" s="25"/>
      <c r="AB26" s="30">
        <f>'T2 2023-24'!N26</f>
        <v>1.882754325124576</v>
      </c>
      <c r="AC26" s="30">
        <f>'T2 2023-24'!O26</f>
        <v>2.0099268268999997</v>
      </c>
      <c r="AD26" s="30">
        <f>'T3 2024-25'!N26</f>
        <v>0.20427889914876651</v>
      </c>
      <c r="AE26" s="30">
        <f>'T3 2024-25'!O26</f>
        <v>0.30345300000000019</v>
      </c>
      <c r="AF26" s="30">
        <f>'T4 2025-26'!N26</f>
        <v>1.0677690225519627</v>
      </c>
      <c r="AG26" s="30">
        <f>'T4 2025-26'!O26</f>
        <v>1.1960026358000002</v>
      </c>
      <c r="AH26" s="30">
        <f>'T5 2026-27'!N26</f>
        <v>4.7586665144315532E-2</v>
      </c>
      <c r="AI26" s="30">
        <f>'T5 2026-27'!O26</f>
        <v>0.1604965687999993</v>
      </c>
      <c r="AJ26" s="30">
        <f>'T6 2027-28'!N26</f>
        <v>-0.98879279078586357</v>
      </c>
      <c r="AK26" s="30">
        <f>'T6 2027-28'!O26</f>
        <v>-0.88859265670000021</v>
      </c>
      <c r="AL26" s="21"/>
      <c r="AM26" s="30">
        <f>'T2 2023-24'!Q26</f>
        <v>1.3052615699999999</v>
      </c>
      <c r="AN26" s="30">
        <f>'T2 2023-24'!R26</f>
        <v>2.0099268268999997</v>
      </c>
      <c r="AO26" s="30">
        <f>'T3 2024-25'!Q26</f>
        <v>-0.41689817999999979</v>
      </c>
      <c r="AP26" s="30">
        <f>'T3 2024-25'!R26</f>
        <v>0.30345300000000019</v>
      </c>
      <c r="AQ26" s="30">
        <f>'T4 2025-26'!Q26</f>
        <v>0.48545774000000019</v>
      </c>
      <c r="AR26" s="30">
        <f>'T4 2025-26'!R26</f>
        <v>1.1960026358000002</v>
      </c>
      <c r="AS26" s="30">
        <f>'T5 2026-27'!Q26</f>
        <v>-0.46513936000000022</v>
      </c>
      <c r="AT26" s="30">
        <f>'T5 2026-27'!R26</f>
        <v>0.1604965687999993</v>
      </c>
      <c r="AU26" s="30">
        <f>'T6 2027-28'!Q26</f>
        <v>-1.4438035100000004</v>
      </c>
      <c r="AV26" s="30">
        <f>'T6 2027-28'!R26</f>
        <v>-0.88859265670000021</v>
      </c>
      <c r="AW26" s="21"/>
      <c r="AX26" s="30">
        <f>'T2 2023-24'!T26</f>
        <v>1.3828342764749997</v>
      </c>
      <c r="AY26" s="30">
        <f>'T2 2023-24'!U26</f>
        <v>2.1150313332749997</v>
      </c>
      <c r="AZ26" s="30">
        <f>'T3 2024-25'!T26</f>
        <v>-0.33345750164999988</v>
      </c>
      <c r="BA26" s="30">
        <f>'T3 2024-25'!U26</f>
        <v>0.45412645515000039</v>
      </c>
      <c r="BB26" s="30">
        <f>'T4 2025-26'!T26</f>
        <v>0.56367770345000023</v>
      </c>
      <c r="BC26" s="30">
        <f>'T4 2025-26'!U26</f>
        <v>1.3019841210499998</v>
      </c>
      <c r="BD26" s="30">
        <f>'T5 2026-27'!T26</f>
        <v>-0.39626655580000048</v>
      </c>
      <c r="BE26" s="30">
        <f>'T5 2026-27'!U26</f>
        <v>0.25381343779999987</v>
      </c>
      <c r="BF26" s="30">
        <f>'T6 2027-28'!T26</f>
        <v>-1.3826834134250006</v>
      </c>
      <c r="BG26" s="30">
        <f>'T6 2027-28'!U26</f>
        <v>-0.80578005582500101</v>
      </c>
      <c r="BH26" s="21"/>
      <c r="BI26" s="21"/>
      <c r="BJ26" s="21"/>
      <c r="BK26" s="21"/>
      <c r="BL26" s="21"/>
      <c r="BM26" s="21"/>
      <c r="BN26" s="21"/>
      <c r="BO26" s="21"/>
      <c r="BP26" s="21"/>
    </row>
    <row r="27" spans="1:68" ht="16.5" customHeight="1" x14ac:dyDescent="0.35">
      <c r="A27" s="13">
        <v>22</v>
      </c>
      <c r="B27" s="14" t="s">
        <v>243</v>
      </c>
      <c r="C27" s="38">
        <v>0.17743659999999958</v>
      </c>
      <c r="D27" s="29">
        <f>'T2 2023-24'!I27</f>
        <v>-1.2363936000000004</v>
      </c>
      <c r="E27" s="29">
        <f>'T3 2024-25'!I27</f>
        <v>-3.1198143999999997</v>
      </c>
      <c r="F27" s="29">
        <f>'T4 2025-26'!I27</f>
        <v>-4.1971904000000002</v>
      </c>
      <c r="G27" s="29">
        <f>'T5 2026-27'!I27</f>
        <v>-5.2060703999999998</v>
      </c>
      <c r="H27" s="29">
        <f>'T6 2027-28'!I27</f>
        <v>-4.5515496000000004</v>
      </c>
      <c r="I27" s="25"/>
      <c r="J27" s="29">
        <f>INDEX($AB$6:$AC$32, MATCH($B27, $B$6:$B$32, 0), MATCH($J$5, $AB$5:$AC$5, 0))</f>
        <v>1.1141440653000001</v>
      </c>
      <c r="K27" s="29">
        <f>INDEX(AD$6:AE$32, MATCH($B27, $B$6:$B$32, 0), MATCH($J$5, $AD$5:$AE$5, 0))</f>
        <v>-0.40014799999999995</v>
      </c>
      <c r="L27" s="29">
        <f>INDEX(AF$6:AG$32, MATCH($B27, $B$6:$B$32, 0), MATCH($J$5, $AF$5:$AG$5, 0))</f>
        <v>-0.90733917829999977</v>
      </c>
      <c r="M27" s="29">
        <f>INDEX(AH$6:AI$32, MATCH($B27, $B$6:$B$32, 0), MATCH($J$5, $AH$5:$AI$5, 0))</f>
        <v>-1.9465069262999999</v>
      </c>
      <c r="N27" s="29">
        <f>INDEX(AJ$6:AK$32, MATCH($B27, $B$6:$B$32, 0), MATCH($J$5, $AJ$5:$AK$5, 0))</f>
        <v>-1.6742645322000005</v>
      </c>
      <c r="O27" s="25"/>
      <c r="P27" s="29">
        <f t="shared" si="0"/>
        <v>1.1141440653000001</v>
      </c>
      <c r="Q27" s="29">
        <f t="shared" si="1"/>
        <v>-0.40014799999999995</v>
      </c>
      <c r="R27" s="29">
        <f t="shared" si="2"/>
        <v>-0.90733917829999977</v>
      </c>
      <c r="S27" s="29">
        <f t="shared" si="3"/>
        <v>-1.9465069262999999</v>
      </c>
      <c r="T27" s="29">
        <f t="shared" si="4"/>
        <v>-1.6742645322000005</v>
      </c>
      <c r="U27" s="25"/>
      <c r="V27" s="29">
        <f>INDEX($AX$6:$AY$32, MATCH($B27, $B$6:$B$32, 0), MATCH($V$5, $AX$5:$AY$5, 0))</f>
        <v>1.1961834636750002</v>
      </c>
      <c r="W27" s="29">
        <f>INDEX(AZ$6:BA$32, MATCH($B27, $B$6:$B$32, 0), MATCH($V$5, $AZ$5:$BA$5, 0))</f>
        <v>-0.27215370005000006</v>
      </c>
      <c r="X27" s="29">
        <f>INDEX(BB$6:BC$32, MATCH($B27, $B$6:$B$32, 0), MATCH($V$5, $BB$5:$BC$5, 0))</f>
        <v>-0.79251548542499983</v>
      </c>
      <c r="Y27" s="29">
        <f>INDEX(BD$6:BE$32, MATCH($B27, $B$6:$B$32, 0), MATCH($V$5, $BD$5:$BE$5, 0))</f>
        <v>-1.8327403484249998</v>
      </c>
      <c r="Z27" s="29">
        <f>INDEX(BF$6:BG$32, MATCH($B27, $B$6:$B$32, 0), MATCH($V$5, $BF$5:$BG$5, 0))</f>
        <v>-1.5738403869500002</v>
      </c>
      <c r="AA27" s="25"/>
      <c r="AB27" s="29">
        <f>'T2 2023-24'!N27</f>
        <v>1.0148794771740146</v>
      </c>
      <c r="AC27" s="29">
        <f>'T2 2023-24'!O27</f>
        <v>1.1141440653000001</v>
      </c>
      <c r="AD27" s="29">
        <f>'T3 2024-25'!N27</f>
        <v>-0.48439455556605759</v>
      </c>
      <c r="AE27" s="29">
        <f>'T3 2024-25'!O27</f>
        <v>-0.40014799999999995</v>
      </c>
      <c r="AF27" s="29">
        <f>'T4 2025-26'!N27</f>
        <v>-1.0462715303906611</v>
      </c>
      <c r="AG27" s="29">
        <f>'T4 2025-26'!O27</f>
        <v>-0.90733917829999977</v>
      </c>
      <c r="AH27" s="29">
        <f>'T5 2026-27'!N27</f>
        <v>-2.0841602089782167</v>
      </c>
      <c r="AI27" s="29">
        <f>'T5 2026-27'!O27</f>
        <v>-1.9465069262999999</v>
      </c>
      <c r="AJ27" s="29">
        <f>'T6 2027-28'!N27</f>
        <v>-1.7957739729516176</v>
      </c>
      <c r="AK27" s="29">
        <f>'T6 2027-28'!O27</f>
        <v>-1.6742645322000005</v>
      </c>
      <c r="AL27" s="21"/>
      <c r="AM27" s="29">
        <f>'T2 2023-24'!Q27</f>
        <v>0.56411708999999999</v>
      </c>
      <c r="AN27" s="29">
        <f>'T2 2023-24'!R27</f>
        <v>1.1141440653000001</v>
      </c>
      <c r="AO27" s="29">
        <f>'T3 2024-25'!Q27</f>
        <v>-1.0120729399999999</v>
      </c>
      <c r="AP27" s="29">
        <f>'T3 2024-25'!R27</f>
        <v>-0.40014799999999995</v>
      </c>
      <c r="AQ27" s="29">
        <f>'T4 2025-26'!Q27</f>
        <v>-1.67716599</v>
      </c>
      <c r="AR27" s="29">
        <f>'T4 2025-26'!R27</f>
        <v>-0.90733917829999977</v>
      </c>
      <c r="AS27" s="29">
        <f>'T5 2026-27'!Q27</f>
        <v>-2.7092463900000001</v>
      </c>
      <c r="AT27" s="29">
        <f>'T5 2026-27'!R27</f>
        <v>-1.9465069262999999</v>
      </c>
      <c r="AU27" s="29">
        <f>'T6 2027-28'!Q27</f>
        <v>-2.3475506600000005</v>
      </c>
      <c r="AV27" s="29">
        <f>'T6 2027-28'!R27</f>
        <v>-1.6742645322000005</v>
      </c>
      <c r="AW27" s="21"/>
      <c r="AX27" s="29">
        <f>'T2 2023-24'!T27</f>
        <v>0.62466652207500017</v>
      </c>
      <c r="AY27" s="29">
        <f>'T2 2023-24'!U27</f>
        <v>1.1961834636750002</v>
      </c>
      <c r="AZ27" s="29">
        <f>'T3 2024-25'!T27</f>
        <v>-0.94119163444999998</v>
      </c>
      <c r="BA27" s="29">
        <f>'T3 2024-25'!U27</f>
        <v>-0.27215370005000006</v>
      </c>
      <c r="BB27" s="29">
        <f>'T4 2025-26'!T27</f>
        <v>-1.5924200078249999</v>
      </c>
      <c r="BC27" s="29">
        <f>'T4 2025-26'!U27</f>
        <v>-0.79251548542499983</v>
      </c>
      <c r="BD27" s="29">
        <f>'T5 2026-27'!T27</f>
        <v>-2.6252806148249999</v>
      </c>
      <c r="BE27" s="29">
        <f>'T5 2026-27'!U27</f>
        <v>-1.8327403484249998</v>
      </c>
      <c r="BF27" s="29">
        <f>'T6 2027-28'!T27</f>
        <v>-2.2734323085500003</v>
      </c>
      <c r="BG27" s="29">
        <f>'T6 2027-28'!U27</f>
        <v>-1.5738403869500002</v>
      </c>
      <c r="BH27" s="21"/>
      <c r="BI27" s="21"/>
      <c r="BJ27" s="21"/>
      <c r="BK27" s="21"/>
      <c r="BL27" s="21"/>
      <c r="BM27" s="21"/>
      <c r="BN27" s="21"/>
      <c r="BO27" s="21"/>
      <c r="BP27" s="21"/>
    </row>
    <row r="28" spans="1:68" ht="16.5" customHeight="1" x14ac:dyDescent="0.35">
      <c r="A28" s="13">
        <v>23</v>
      </c>
      <c r="B28" s="14" t="s">
        <v>244</v>
      </c>
      <c r="C28" s="38">
        <v>-5.5940327999999999</v>
      </c>
      <c r="D28" s="30">
        <f>'T2 2023-24'!I28</f>
        <v>-5.1354986</v>
      </c>
      <c r="E28" s="30">
        <f>'T3 2024-25'!I28</f>
        <v>-6.3277365999999997</v>
      </c>
      <c r="F28" s="30">
        <f>'T4 2025-26'!I28</f>
        <v>-6.195667199999999</v>
      </c>
      <c r="G28" s="30">
        <f>'T5 2026-27'!I28</f>
        <v>-7.1378287999999994</v>
      </c>
      <c r="H28" s="30">
        <f>'T6 2027-28'!I28</f>
        <v>-7.7136810000000002</v>
      </c>
      <c r="I28" s="25"/>
      <c r="J28" s="30">
        <f>INDEX($AB$6:$AC$32, MATCH($B28, $B$6:$B$32, 0), MATCH($J$5, $AB$5:$AC$5, 0))</f>
        <v>-4.5526581586999999</v>
      </c>
      <c r="K28" s="30">
        <f>INDEX(AD$6:AE$32, MATCH($B28, $B$6:$B$32, 0), MATCH($J$5, $AD$5:$AE$5, 0))</f>
        <v>-5.9699969999999993</v>
      </c>
      <c r="L28" s="30">
        <f>INDEX(AF$6:AG$32, MATCH($B28, $B$6:$B$32, 0), MATCH($J$5, $AF$5:$AG$5, 0))</f>
        <v>-5.4795473123999994</v>
      </c>
      <c r="M28" s="30">
        <f>INDEX(AH$6:AI$32, MATCH($B28, $B$6:$B$32, 0), MATCH($J$5, $AH$5:$AI$5, 0))</f>
        <v>-6.2980653731</v>
      </c>
      <c r="N28" s="30">
        <f>INDEX(AJ$6:AK$32, MATCH($B28, $B$6:$B$32, 0), MATCH($J$5, $AJ$5:$AK$5, 0))</f>
        <v>-5.6667245880000001</v>
      </c>
      <c r="O28" s="25"/>
      <c r="P28" s="30">
        <f t="shared" si="0"/>
        <v>-4.5526581586999999</v>
      </c>
      <c r="Q28" s="30">
        <f t="shared" si="1"/>
        <v>-5.9699969999999993</v>
      </c>
      <c r="R28" s="30">
        <f t="shared" si="2"/>
        <v>-5.4795473123999994</v>
      </c>
      <c r="S28" s="30">
        <f t="shared" si="3"/>
        <v>-6.2980653731</v>
      </c>
      <c r="T28" s="30">
        <f t="shared" si="4"/>
        <v>-5.6667245880000001</v>
      </c>
      <c r="U28" s="25"/>
      <c r="V28" s="30">
        <f>INDEX($AX$6:$AY$32, MATCH($B28, $B$6:$B$32, 0), MATCH($V$5, $AX$5:$AY$5, 0))</f>
        <v>-4.5323156303249998</v>
      </c>
      <c r="W28" s="30">
        <f>INDEX(AZ$6:BA$32, MATCH($B28, $B$6:$B$32, 0), MATCH($V$5, $AZ$5:$BA$5, 0))</f>
        <v>-5.953160880075</v>
      </c>
      <c r="X28" s="30">
        <f>INDEX(BB$6:BC$32, MATCH($B28, $B$6:$B$32, 0), MATCH($V$5, $BB$5:$BC$5, 0))</f>
        <v>-5.4545530118999999</v>
      </c>
      <c r="Y28" s="30">
        <f>INDEX(BD$6:BE$32, MATCH($B28, $B$6:$B$32, 0), MATCH($V$5, $BD$5:$BE$5, 0))</f>
        <v>-6.2687556167250005</v>
      </c>
      <c r="Z28" s="30">
        <f>INDEX(BF$6:BG$32, MATCH($B28, $B$6:$B$32, 0), MATCH($V$5, $BF$5:$BG$5, 0))</f>
        <v>-5.5952809029999999</v>
      </c>
      <c r="AA28" s="25"/>
      <c r="AB28" s="30">
        <f>'T2 2023-24'!N28</f>
        <v>-4.5772718533465087</v>
      </c>
      <c r="AC28" s="30">
        <f>'T2 2023-24'!O28</f>
        <v>-4.5526581586999999</v>
      </c>
      <c r="AD28" s="30">
        <f>'T3 2024-25'!N28</f>
        <v>-5.9810786271766192</v>
      </c>
      <c r="AE28" s="30">
        <f>'T3 2024-25'!O28</f>
        <v>-5.9699969999999993</v>
      </c>
      <c r="AF28" s="30">
        <f>'T4 2025-26'!N28</f>
        <v>-5.5097894764549924</v>
      </c>
      <c r="AG28" s="30">
        <f>'T4 2025-26'!O28</f>
        <v>-5.4795473123999994</v>
      </c>
      <c r="AH28" s="30">
        <f>'T5 2026-27'!N28</f>
        <v>-6.3335290765432948</v>
      </c>
      <c r="AI28" s="30">
        <f>'T5 2026-27'!O28</f>
        <v>-6.2980653731</v>
      </c>
      <c r="AJ28" s="30">
        <f>'T6 2027-28'!N28</f>
        <v>-5.7531687612411435</v>
      </c>
      <c r="AK28" s="30">
        <f>'T6 2027-28'!O28</f>
        <v>-5.6667245880000001</v>
      </c>
      <c r="AL28" s="21"/>
      <c r="AM28" s="30">
        <f>'T2 2023-24'!Q28</f>
        <v>-4.6890431100000001</v>
      </c>
      <c r="AN28" s="30">
        <f>'T2 2023-24'!R28</f>
        <v>-4.5526581586999999</v>
      </c>
      <c r="AO28" s="30">
        <f>'T3 2024-25'!Q28</f>
        <v>-6.0504884099999998</v>
      </c>
      <c r="AP28" s="30">
        <f>'T3 2024-25'!R28</f>
        <v>-5.9699969999999993</v>
      </c>
      <c r="AQ28" s="30">
        <f>'T4 2025-26'!Q28</f>
        <v>-5.6471197199999992</v>
      </c>
      <c r="AR28" s="30">
        <f>'T4 2025-26'!R28</f>
        <v>-5.4795473123999994</v>
      </c>
      <c r="AS28" s="30">
        <f>'T5 2026-27'!Q28</f>
        <v>-6.4945704299999996</v>
      </c>
      <c r="AT28" s="30">
        <f>'T5 2026-27'!R28</f>
        <v>-6.2980653731</v>
      </c>
      <c r="AU28" s="30">
        <f>'T6 2027-28'!Q28</f>
        <v>-6.1457134</v>
      </c>
      <c r="AV28" s="30">
        <f>'T6 2027-28'!R28</f>
        <v>-5.6667245880000001</v>
      </c>
      <c r="AW28" s="21"/>
      <c r="AX28" s="30">
        <f>'T2 2023-24'!T28</f>
        <v>-4.6740292439250002</v>
      </c>
      <c r="AY28" s="30">
        <f>'T2 2023-24'!U28</f>
        <v>-4.5323156303249998</v>
      </c>
      <c r="AZ28" s="30">
        <f>'T3 2024-25'!T28</f>
        <v>-6.0411648216750002</v>
      </c>
      <c r="BA28" s="30">
        <f>'T3 2024-25'!U28</f>
        <v>-5.953160880075</v>
      </c>
      <c r="BB28" s="30">
        <f>'T4 2025-26'!T28</f>
        <v>-5.6286725990999997</v>
      </c>
      <c r="BC28" s="30">
        <f>'T4 2025-26'!U28</f>
        <v>-5.4545530118999999</v>
      </c>
      <c r="BD28" s="30">
        <f>'T5 2026-27'!T28</f>
        <v>-6.4729382735249992</v>
      </c>
      <c r="BE28" s="30">
        <f>'T5 2026-27'!U28</f>
        <v>-6.2687556167250005</v>
      </c>
      <c r="BF28" s="30">
        <f>'T6 2027-28'!T28</f>
        <v>-6.092984167</v>
      </c>
      <c r="BG28" s="30">
        <f>'T6 2027-28'!U28</f>
        <v>-5.5952809029999999</v>
      </c>
      <c r="BH28" s="21"/>
      <c r="BI28" s="21"/>
      <c r="BJ28" s="21"/>
      <c r="BK28" s="21"/>
      <c r="BL28" s="21"/>
      <c r="BM28" s="21"/>
      <c r="BN28" s="21"/>
      <c r="BO28" s="21"/>
      <c r="BP28" s="21"/>
    </row>
    <row r="29" spans="1:68" ht="16.5" customHeight="1" x14ac:dyDescent="0.35">
      <c r="A29" s="13">
        <v>24</v>
      </c>
      <c r="B29" s="14" t="s">
        <v>245</v>
      </c>
      <c r="C29" s="38">
        <v>-1.9402999999999997</v>
      </c>
      <c r="D29" s="29">
        <f>'T2 2023-24'!I29</f>
        <v>-2.4401869999999999</v>
      </c>
      <c r="E29" s="29">
        <f>'T3 2024-25'!I29</f>
        <v>-3.6412467999999998</v>
      </c>
      <c r="F29" s="29">
        <f>'T4 2025-26'!I29</f>
        <v>-3.5016679999999996</v>
      </c>
      <c r="G29" s="29">
        <f>'T5 2026-27'!I29</f>
        <v>-4.4496547999999994</v>
      </c>
      <c r="H29" s="29">
        <f>'T6 2027-28'!I29</f>
        <v>-6.1330574000000002</v>
      </c>
      <c r="I29" s="25"/>
      <c r="J29" s="29">
        <f>INDEX($AB$6:$AC$32, MATCH($B29, $B$6:$B$32, 0), MATCH($J$5, $AB$5:$AC$5, 0))</f>
        <v>-4.0162466329999997</v>
      </c>
      <c r="K29" s="29">
        <f>INDEX(AD$6:AE$32, MATCH($B29, $B$6:$B$32, 0), MATCH($J$5, $AD$5:$AE$5, 0))</f>
        <v>-5.3501479999999999</v>
      </c>
      <c r="L29" s="29">
        <f>INDEX(AF$6:AG$32, MATCH($B29, $B$6:$B$32, 0), MATCH($J$5, $AF$5:$AG$5, 0))</f>
        <v>-4.8667696639999996</v>
      </c>
      <c r="M29" s="29">
        <f>INDEX(AH$6:AI$32, MATCH($B29, $B$6:$B$32, 0), MATCH($J$5, $AH$5:$AI$5, 0))</f>
        <v>-5.5889795950999996</v>
      </c>
      <c r="N29" s="29">
        <f>INDEX(AJ$6:AK$32, MATCH($B29, $B$6:$B$32, 0), MATCH($J$5, $AJ$5:$AK$5, 0))</f>
        <v>-5.9443352678000005</v>
      </c>
      <c r="O29" s="25"/>
      <c r="P29" s="29">
        <f t="shared" si="0"/>
        <v>-4.0162466329999997</v>
      </c>
      <c r="Q29" s="29">
        <f t="shared" si="1"/>
        <v>-5.3501479999999999</v>
      </c>
      <c r="R29" s="29">
        <f t="shared" si="2"/>
        <v>-4.8667696639999996</v>
      </c>
      <c r="S29" s="29">
        <f t="shared" si="3"/>
        <v>-5.5889795950999996</v>
      </c>
      <c r="T29" s="29">
        <f t="shared" si="4"/>
        <v>-5.9443352678000005</v>
      </c>
      <c r="U29" s="25"/>
      <c r="V29" s="29">
        <f>INDEX($AX$6:$AY$32, MATCH($B29, $B$6:$B$32, 0), MATCH($V$5, $AX$5:$AY$5, 0))</f>
        <v>-4.0712548917499998</v>
      </c>
      <c r="W29" s="29">
        <f>INDEX(AZ$6:BA$32, MATCH($B29, $B$6:$B$32, 0), MATCH($V$5, $AZ$5:$BA$5, 0))</f>
        <v>-5.4305731627250005</v>
      </c>
      <c r="X29" s="29">
        <f>INDEX(BB$6:BC$32, MATCH($B29, $B$6:$B$32, 0), MATCH($V$5, $BB$5:$BC$5, 0))</f>
        <v>-4.9144149840000004</v>
      </c>
      <c r="Y29" s="29">
        <f>INDEX(BD$6:BE$32, MATCH($B29, $B$6:$B$32, 0), MATCH($V$5, $BD$5:$BE$5, 0))</f>
        <v>-5.6287447612249997</v>
      </c>
      <c r="Z29" s="29">
        <f>INDEX(BF$6:BG$32, MATCH($B29, $B$6:$B$32, 0), MATCH($V$5, $BF$5:$BG$5, 0))</f>
        <v>-5.9377484130500005</v>
      </c>
      <c r="AA29" s="25"/>
      <c r="AB29" s="29">
        <f>'T2 2023-24'!N29</f>
        <v>-3.949688707704313</v>
      </c>
      <c r="AC29" s="29">
        <f>'T2 2023-24'!O29</f>
        <v>-4.0162466329999997</v>
      </c>
      <c r="AD29" s="29">
        <f>'T3 2024-25'!N29</f>
        <v>-5.2972117134382728</v>
      </c>
      <c r="AE29" s="29">
        <f>'T3 2024-25'!O29</f>
        <v>-5.3501479999999999</v>
      </c>
      <c r="AF29" s="29">
        <f>'T4 2025-26'!N29</f>
        <v>-4.809120617814747</v>
      </c>
      <c r="AG29" s="29">
        <f>'T4 2025-26'!O29</f>
        <v>-4.8667696639999996</v>
      </c>
      <c r="AH29" s="29">
        <f>'T5 2026-27'!N29</f>
        <v>-5.5408652388840194</v>
      </c>
      <c r="AI29" s="29">
        <f>'T5 2026-27'!O29</f>
        <v>-5.5889795950999996</v>
      </c>
      <c r="AJ29" s="29">
        <f>'T6 2027-28'!N29</f>
        <v>-5.9523051144438748</v>
      </c>
      <c r="AK29" s="29">
        <f>'T6 2027-28'!O29</f>
        <v>-5.9443352678000005</v>
      </c>
      <c r="AL29" s="21"/>
      <c r="AM29" s="29">
        <f>'T2 2023-24'!Q29</f>
        <v>-3.6474479000000004</v>
      </c>
      <c r="AN29" s="29">
        <f>'T2 2023-24'!R29</f>
        <v>-4.0162466329999997</v>
      </c>
      <c r="AO29" s="29">
        <f>'T3 2024-25'!Q29</f>
        <v>-4.9656452299999998</v>
      </c>
      <c r="AP29" s="29">
        <f>'T3 2024-25'!R29</f>
        <v>-5.3501479999999999</v>
      </c>
      <c r="AQ29" s="29">
        <f>'T4 2025-26'!Q29</f>
        <v>-4.5473352</v>
      </c>
      <c r="AR29" s="29">
        <f>'T4 2025-26'!R29</f>
        <v>-4.8667696639999996</v>
      </c>
      <c r="AS29" s="29">
        <f>'T5 2026-27'!Q29</f>
        <v>-5.3223770300000002</v>
      </c>
      <c r="AT29" s="29">
        <f>'T5 2026-27'!R29</f>
        <v>-5.5889795950999996</v>
      </c>
      <c r="AU29" s="29">
        <f>'T6 2027-28'!Q29</f>
        <v>-5.9884963400000002</v>
      </c>
      <c r="AV29" s="29">
        <f>'T6 2027-28'!R29</f>
        <v>-5.9443352678000005</v>
      </c>
      <c r="AW29" s="21"/>
      <c r="AX29" s="29">
        <f>'T2 2023-24'!T29</f>
        <v>-3.6880469157500002</v>
      </c>
      <c r="AY29" s="29">
        <f>'T2 2023-24'!U29</f>
        <v>-4.0712548917499998</v>
      </c>
      <c r="AZ29" s="29">
        <f>'T3 2024-25'!T29</f>
        <v>-5.0101834675249997</v>
      </c>
      <c r="BA29" s="29">
        <f>'T3 2024-25'!U29</f>
        <v>-5.4305731627250005</v>
      </c>
      <c r="BB29" s="29">
        <f>'T4 2025-26'!T29</f>
        <v>-4.5824999759999994</v>
      </c>
      <c r="BC29" s="29">
        <f>'T4 2025-26'!U29</f>
        <v>-4.9144149840000004</v>
      </c>
      <c r="BD29" s="29">
        <f>'T5 2026-27'!T29</f>
        <v>-5.3517258340250002</v>
      </c>
      <c r="BE29" s="29">
        <f>'T5 2026-27'!U29</f>
        <v>-5.6287447612249997</v>
      </c>
      <c r="BF29" s="29">
        <f>'T6 2027-28'!T29</f>
        <v>-5.9836348914500004</v>
      </c>
      <c r="BG29" s="29">
        <f>'T6 2027-28'!U29</f>
        <v>-5.9377484130500005</v>
      </c>
      <c r="BH29" s="21"/>
      <c r="BI29" s="21"/>
      <c r="BJ29" s="21"/>
      <c r="BK29" s="21"/>
      <c r="BL29" s="21"/>
      <c r="BM29" s="21"/>
      <c r="BN29" s="21"/>
      <c r="BO29" s="21"/>
      <c r="BP29" s="21"/>
    </row>
    <row r="30" spans="1:68" ht="16.5" customHeight="1" x14ac:dyDescent="0.35">
      <c r="A30" s="13">
        <v>25</v>
      </c>
      <c r="B30" s="14" t="s">
        <v>246</v>
      </c>
      <c r="C30" s="38">
        <v>-2.307572</v>
      </c>
      <c r="D30" s="30">
        <f>'T2 2023-24'!I30</f>
        <v>-2.2045664</v>
      </c>
      <c r="E30" s="30">
        <f>'T3 2024-25'!I30</f>
        <v>-4.1550094</v>
      </c>
      <c r="F30" s="30">
        <f>'T4 2025-26'!I30</f>
        <v>-4.1602839999999999</v>
      </c>
      <c r="G30" s="30">
        <f>'T5 2026-27'!I30</f>
        <v>-5.1170062000000005</v>
      </c>
      <c r="H30" s="30">
        <f>'T6 2027-28'!I30</f>
        <v>-8.2772000000000006</v>
      </c>
      <c r="I30" s="25"/>
      <c r="J30" s="30">
        <f>INDEX($AB$6:$AC$32, MATCH($B30, $B$6:$B$32, 0), MATCH($J$5, $AB$5:$AC$5, 0))</f>
        <v>-1.4281814213000001</v>
      </c>
      <c r="K30" s="30">
        <f>INDEX(AD$6:AE$32, MATCH($B30, $B$6:$B$32, 0), MATCH($J$5, $AD$5:$AE$5, 0))</f>
        <v>-3.1207309999999997</v>
      </c>
      <c r="L30" s="30">
        <f>INDEX(AF$6:AG$32, MATCH($B30, $B$6:$B$32, 0), MATCH($J$5, $AF$5:$AG$5, 0))</f>
        <v>-2.8027016619999996</v>
      </c>
      <c r="M30" s="30">
        <f>INDEX(AH$6:AI$32, MATCH($B30, $B$6:$B$32, 0), MATCH($J$5, $AH$5:$AI$5, 0))</f>
        <v>-3.7279066353999997</v>
      </c>
      <c r="N30" s="30">
        <f>INDEX(AJ$6:AK$32, MATCH($B30, $B$6:$B$32, 0), MATCH($J$5, $AJ$5:$AK$5, 0))</f>
        <v>-5.9946029660000004</v>
      </c>
      <c r="O30" s="25"/>
      <c r="P30" s="30">
        <f t="shared" si="0"/>
        <v>-1.4281814213000001</v>
      </c>
      <c r="Q30" s="30">
        <f t="shared" si="1"/>
        <v>-3.1207309999999997</v>
      </c>
      <c r="R30" s="30">
        <f t="shared" si="2"/>
        <v>-2.8027016619999996</v>
      </c>
      <c r="S30" s="30">
        <f t="shared" si="3"/>
        <v>-3.7279066353999997</v>
      </c>
      <c r="T30" s="30">
        <f t="shared" si="4"/>
        <v>-5.9946029660000004</v>
      </c>
      <c r="U30" s="25"/>
      <c r="V30" s="30">
        <f>INDEX($AX$6:$AY$32, MATCH($B30, $B$6:$B$32, 0), MATCH($V$5, $AX$5:$AY$5, 0))</f>
        <v>-1.4010837246750001</v>
      </c>
      <c r="W30" s="30">
        <f>INDEX(AZ$6:BA$32, MATCH($B30, $B$6:$B$32, 0), MATCH($V$5, $AZ$5:$BA$5, 0))</f>
        <v>-3.0720552727999997</v>
      </c>
      <c r="X30" s="30">
        <f>INDEX(BB$6:BC$32, MATCH($B30, $B$6:$B$32, 0), MATCH($V$5, $BB$5:$BC$5, 0))</f>
        <v>-2.7553187845</v>
      </c>
      <c r="Y30" s="30">
        <f>INDEX(BD$6:BE$32, MATCH($B30, $B$6:$B$32, 0), MATCH($V$5, $BD$5:$BE$5, 0))</f>
        <v>-3.67942373115</v>
      </c>
      <c r="Z30" s="30">
        <f>INDEX(BF$6:BG$32, MATCH($B30, $B$6:$B$32, 0), MATCH($V$5, $BF$5:$BG$5, 0))</f>
        <v>-5.9149348585000006</v>
      </c>
      <c r="AA30" s="25"/>
      <c r="AB30" s="30">
        <f>'T2 2023-24'!N30</f>
        <v>-1.4609686155983825</v>
      </c>
      <c r="AC30" s="30">
        <f>'T2 2023-24'!O30</f>
        <v>-1.4281814213000001</v>
      </c>
      <c r="AD30" s="30">
        <f>'T3 2024-25'!N30</f>
        <v>-3.1527696326412578</v>
      </c>
      <c r="AE30" s="30">
        <f>'T3 2024-25'!O30</f>
        <v>-3.1207309999999997</v>
      </c>
      <c r="AF30" s="30">
        <f>'T4 2025-26'!N30</f>
        <v>-2.8600331626256166</v>
      </c>
      <c r="AG30" s="30">
        <f>'T4 2025-26'!O30</f>
        <v>-2.8027016619999996</v>
      </c>
      <c r="AH30" s="30">
        <f>'T5 2026-27'!N30</f>
        <v>-3.7865691270424837</v>
      </c>
      <c r="AI30" s="30">
        <f>'T5 2026-27'!O30</f>
        <v>-3.7279066353999997</v>
      </c>
      <c r="AJ30" s="30">
        <f>'T6 2027-28'!N30</f>
        <v>-6.090998381305412</v>
      </c>
      <c r="AK30" s="30">
        <f>'T6 2027-28'!O30</f>
        <v>-5.9946029660000004</v>
      </c>
      <c r="AL30" s="21"/>
      <c r="AM30" s="30">
        <f>'T2 2023-24'!Q30</f>
        <v>-1.60985589</v>
      </c>
      <c r="AN30" s="30">
        <f>'T2 2023-24'!R30</f>
        <v>-1.4281814213000001</v>
      </c>
      <c r="AO30" s="30">
        <f>'T3 2024-25'!Q30</f>
        <v>-3.3534436400000001</v>
      </c>
      <c r="AP30" s="30">
        <f>'T3 2024-25'!R30</f>
        <v>-3.1207309999999997</v>
      </c>
      <c r="AQ30" s="30">
        <f>'T4 2025-26'!Q30</f>
        <v>-3.1203765999999997</v>
      </c>
      <c r="AR30" s="30">
        <f>'T4 2025-26'!R30</f>
        <v>-2.8027016619999996</v>
      </c>
      <c r="AS30" s="30">
        <f>'T5 2026-27'!Q30</f>
        <v>-4.0529566199999998</v>
      </c>
      <c r="AT30" s="30">
        <f>'T5 2026-27'!R30</f>
        <v>-3.7279066353999997</v>
      </c>
      <c r="AU30" s="30">
        <f>'T6 2027-28'!Q30</f>
        <v>-6.5287318000000001</v>
      </c>
      <c r="AV30" s="30">
        <f>'T6 2027-28'!R30</f>
        <v>-5.9946029660000004</v>
      </c>
      <c r="AW30" s="21"/>
      <c r="AX30" s="30">
        <f>'T2 2023-24'!T30</f>
        <v>-1.5898563510749999</v>
      </c>
      <c r="AY30" s="30">
        <f>'T2 2023-24'!U30</f>
        <v>-1.4010837246750001</v>
      </c>
      <c r="AZ30" s="30">
        <f>'T3 2024-25'!T30</f>
        <v>-3.3264877591999999</v>
      </c>
      <c r="BA30" s="30">
        <f>'T3 2024-25'!U30</f>
        <v>-3.0720552727999997</v>
      </c>
      <c r="BB30" s="30">
        <f>'T4 2025-26'!T30</f>
        <v>-3.0854055204999997</v>
      </c>
      <c r="BC30" s="30">
        <f>'T4 2025-26'!U30</f>
        <v>-2.7553187845</v>
      </c>
      <c r="BD30" s="30">
        <f>'T5 2026-27'!T30</f>
        <v>-4.0171736623500003</v>
      </c>
      <c r="BE30" s="30">
        <f>'T5 2026-27'!U30</f>
        <v>-3.67942373115</v>
      </c>
      <c r="BF30" s="30">
        <f>'T6 2027-28'!T30</f>
        <v>-6.4699325065000002</v>
      </c>
      <c r="BG30" s="30">
        <f>'T6 2027-28'!U30</f>
        <v>-5.9149348585000006</v>
      </c>
      <c r="BH30" s="21"/>
      <c r="BI30" s="21"/>
      <c r="BJ30" s="21"/>
      <c r="BK30" s="21"/>
      <c r="BL30" s="21"/>
      <c r="BM30" s="21"/>
      <c r="BN30" s="21"/>
      <c r="BO30" s="21"/>
      <c r="BP30" s="21"/>
    </row>
    <row r="31" spans="1:68" ht="16.5" customHeight="1" x14ac:dyDescent="0.35">
      <c r="A31" s="13">
        <v>26</v>
      </c>
      <c r="B31" s="14" t="s">
        <v>247</v>
      </c>
      <c r="C31" s="38">
        <v>-4.5256667999999998</v>
      </c>
      <c r="D31" s="29">
        <f>'T2 2023-24'!I31</f>
        <v>-5.0855602000000006</v>
      </c>
      <c r="E31" s="29">
        <f>'T3 2024-25'!I31</f>
        <v>-7.7293968</v>
      </c>
      <c r="F31" s="29">
        <f>'T4 2025-26'!I31</f>
        <v>-7.7116410000000002</v>
      </c>
      <c r="G31" s="29">
        <f>'T5 2026-27'!I31</f>
        <v>-8.4646602000000009</v>
      </c>
      <c r="H31" s="29">
        <f>'T6 2027-28'!I31</f>
        <v>-7.0818822000000008</v>
      </c>
      <c r="I31" s="25"/>
      <c r="J31" s="29">
        <f>INDEX($AB$6:$AC$32, MATCH($B31, $B$6:$B$32, 0), MATCH($J$5, $AB$5:$AC$5, 0))</f>
        <v>-3.4731835984000003</v>
      </c>
      <c r="K31" s="29">
        <f>INDEX(AD$6:AE$32, MATCH($B31, $B$6:$B$32, 0), MATCH($J$5, $AD$5:$AE$5, 0))</f>
        <v>-6.0806240000000003</v>
      </c>
      <c r="L31" s="29">
        <f>INDEX(AF$6:AG$32, MATCH($B31, $B$6:$B$32, 0), MATCH($J$5, $AF$5:$AG$5, 0))</f>
        <v>-5.5176752894999996</v>
      </c>
      <c r="M31" s="29">
        <f>INDEX(AH$6:AI$32, MATCH($B31, $B$6:$B$32, 0), MATCH($J$5, $AH$5:$AI$5, 0))</f>
        <v>-6.1507462659000005</v>
      </c>
      <c r="N31" s="29">
        <f>INDEX(AJ$6:AK$32, MATCH($B31, $B$6:$B$32, 0), MATCH($J$5, $AJ$5:$AK$5, 0))</f>
        <v>-4.0241863239000004</v>
      </c>
      <c r="O31" s="25"/>
      <c r="P31" s="29">
        <f t="shared" si="0"/>
        <v>-3.4731835984000003</v>
      </c>
      <c r="Q31" s="29">
        <f t="shared" si="1"/>
        <v>-6.0806240000000003</v>
      </c>
      <c r="R31" s="29">
        <f t="shared" si="2"/>
        <v>-5.5176752894999996</v>
      </c>
      <c r="S31" s="29">
        <f t="shared" si="3"/>
        <v>-6.1507462659000005</v>
      </c>
      <c r="T31" s="29">
        <f t="shared" si="4"/>
        <v>-4.0241863239000004</v>
      </c>
      <c r="U31" s="25"/>
      <c r="V31" s="29">
        <f>INDEX($AX$6:$AY$32, MATCH($B31, $B$6:$B$32, 0), MATCH($V$5, $AX$5:$AY$5, 0))</f>
        <v>-3.4169077904000003</v>
      </c>
      <c r="W31" s="29">
        <f>INDEX(AZ$6:BA$32, MATCH($B31, $B$6:$B$32, 0), MATCH($V$5, $AZ$5:$BA$5, 0))</f>
        <v>-6.0030286300999993</v>
      </c>
      <c r="X31" s="29">
        <f>INDEX(BB$6:BC$32, MATCH($B31, $B$6:$B$32, 0), MATCH($V$5, $BB$5:$BC$5, 0))</f>
        <v>-5.4411006276249996</v>
      </c>
      <c r="Y31" s="29">
        <f>INDEX(BD$6:BE$32, MATCH($B31, $B$6:$B$32, 0), MATCH($V$5, $BD$5:$BE$5, 0))</f>
        <v>-6.069985123525</v>
      </c>
      <c r="Z31" s="29">
        <f>INDEX(BF$6:BG$32, MATCH($B31, $B$6:$B$32, 0), MATCH($V$5, $BF$5:$BG$5, 0))</f>
        <v>-3.9174654090250005</v>
      </c>
      <c r="AA31" s="25"/>
      <c r="AB31" s="29">
        <f>'T2 2023-24'!N31</f>
        <v>-3.5412752106402885</v>
      </c>
      <c r="AC31" s="29">
        <f>'T2 2023-24'!O31</f>
        <v>-3.4731835984000003</v>
      </c>
      <c r="AD31" s="29">
        <f>'T3 2024-25'!N31</f>
        <v>-6.1316977012859386</v>
      </c>
      <c r="AE31" s="29">
        <f>'T3 2024-25'!O31</f>
        <v>-6.0806240000000003</v>
      </c>
      <c r="AF31" s="29">
        <f>'T4 2025-26'!N31</f>
        <v>-5.6103277518835455</v>
      </c>
      <c r="AG31" s="29">
        <f>'T4 2025-26'!O31</f>
        <v>-5.5176752894999996</v>
      </c>
      <c r="AH31" s="29">
        <f>'T5 2026-27'!N31</f>
        <v>-6.2484642123163567</v>
      </c>
      <c r="AI31" s="29">
        <f>'T5 2026-27'!O31</f>
        <v>-6.1507462659000005</v>
      </c>
      <c r="AJ31" s="29">
        <f>'T6 2027-28'!N31</f>
        <v>-4.1533146191987065</v>
      </c>
      <c r="AK31" s="29">
        <f>'T6 2027-28'!O31</f>
        <v>-4.0241863239000004</v>
      </c>
      <c r="AL31" s="24"/>
      <c r="AM31" s="29">
        <f>'T2 2023-24'!Q31</f>
        <v>-3.8504805200000001</v>
      </c>
      <c r="AN31" s="29">
        <f>'T2 2023-24'!R31</f>
        <v>-3.4731835984000003</v>
      </c>
      <c r="AO31" s="29">
        <f>'T3 2024-25'!Q31</f>
        <v>-6.4515978799999996</v>
      </c>
      <c r="AP31" s="29">
        <f>'T3 2024-25'!R31</f>
        <v>-6.0806240000000003</v>
      </c>
      <c r="AQ31" s="29">
        <f>'T4 2025-26'!Q31</f>
        <v>-6.0310643499999994</v>
      </c>
      <c r="AR31" s="29">
        <f>'T4 2025-26'!R31</f>
        <v>-5.5176752894999996</v>
      </c>
      <c r="AS31" s="29">
        <f>'T5 2026-27'!Q31</f>
        <v>-6.6922032700000003</v>
      </c>
      <c r="AT31" s="29">
        <f>'T5 2026-27'!R31</f>
        <v>-6.1507462659000005</v>
      </c>
      <c r="AU31" s="29">
        <f>'T6 2027-28'!Q31</f>
        <v>-4.7396886700000005</v>
      </c>
      <c r="AV31" s="29">
        <f>'T6 2027-28'!R31</f>
        <v>-4.0241863239000004</v>
      </c>
      <c r="AW31" s="24"/>
      <c r="AX31" s="29">
        <f>'T2 2023-24'!T31</f>
        <v>-3.8089459856000003</v>
      </c>
      <c r="AY31" s="29">
        <f>'T2 2023-24'!U31</f>
        <v>-3.4169077904000003</v>
      </c>
      <c r="AZ31" s="29">
        <f>'T3 2024-25'!T31</f>
        <v>-6.4086267389000007</v>
      </c>
      <c r="BA31" s="29">
        <f>'T3 2024-25'!U31</f>
        <v>-6.0030286300999993</v>
      </c>
      <c r="BB31" s="29">
        <f>'T4 2025-26'!T31</f>
        <v>-5.9745481836250001</v>
      </c>
      <c r="BC31" s="29">
        <f>'T4 2025-26'!U31</f>
        <v>-5.4411006276249996</v>
      </c>
      <c r="BD31" s="29">
        <f>'T5 2026-27'!T31</f>
        <v>-6.6325972587250002</v>
      </c>
      <c r="BE31" s="29">
        <f>'T5 2026-27'!U31</f>
        <v>-6.069985123525</v>
      </c>
      <c r="BF31" s="29">
        <f>'T6 2027-28'!T31</f>
        <v>-4.660922968225</v>
      </c>
      <c r="BG31" s="29">
        <f>'T6 2027-28'!U31</f>
        <v>-3.9174654090250005</v>
      </c>
      <c r="BH31" s="21"/>
      <c r="BI31" s="21"/>
      <c r="BJ31" s="21"/>
      <c r="BK31" s="21"/>
      <c r="BL31" s="21"/>
      <c r="BM31" s="21"/>
      <c r="BN31" s="21"/>
      <c r="BO31" s="21"/>
      <c r="BP31" s="21"/>
    </row>
    <row r="32" spans="1:68" ht="16.5" customHeight="1" x14ac:dyDescent="0.35">
      <c r="A32" s="15">
        <v>27</v>
      </c>
      <c r="B32" s="16" t="s">
        <v>248</v>
      </c>
      <c r="C32" s="39">
        <v>-4.2273874000000005</v>
      </c>
      <c r="D32" s="31">
        <f>'T2 2023-24'!I32</f>
        <v>-5.1719372000000003</v>
      </c>
      <c r="E32" s="31">
        <f>'T3 2024-25'!I32</f>
        <v>-8.5375575999999995</v>
      </c>
      <c r="F32" s="31">
        <f>'T4 2025-26'!I32</f>
        <v>-7.1111462000000003</v>
      </c>
      <c r="G32" s="31">
        <f>'T5 2026-27'!I32</f>
        <v>-7.7723447999999999</v>
      </c>
      <c r="H32" s="31">
        <f>'T6 2027-28'!I32</f>
        <v>-4.5009058</v>
      </c>
      <c r="I32" s="25"/>
      <c r="J32" s="31">
        <f>INDEX($AB$6:$AC$32, MATCH($B32, $B$6:$B$32, 0), MATCH($J$5, $AB$5:$AC$5, 0))</f>
        <v>-2.4346018438999999</v>
      </c>
      <c r="K32" s="31">
        <f>INDEX(AD$6:AE$32, MATCH($B32, $B$6:$B$32, 0), MATCH($J$5, $AD$5:$AE$5, 0))</f>
        <v>-5.0040259999999996</v>
      </c>
      <c r="L32" s="31">
        <f>INDEX(AF$6:AG$32, MATCH($B32, $B$6:$B$32, 0), MATCH($J$5, $AF$5:$AG$5, 0))</f>
        <v>-2.7551363008999998</v>
      </c>
      <c r="M32" s="31">
        <f>INDEX(AH$6:AI$32, MATCH($B32, $B$6:$B$32, 0), MATCH($J$5, $AH$5:$AI$5, 0))</f>
        <v>-3.0474553026</v>
      </c>
      <c r="N32" s="31">
        <f>INDEX(AJ$6:AK$32, MATCH($B32, $B$6:$B$32, 0), MATCH($J$5, $AJ$5:$AK$5, 0))</f>
        <v>-0.43096457109999964</v>
      </c>
      <c r="O32" s="25"/>
      <c r="P32" s="31">
        <f t="shared" si="0"/>
        <v>-2.4346018438999999</v>
      </c>
      <c r="Q32" s="31">
        <f t="shared" si="1"/>
        <v>-5.0040259999999996</v>
      </c>
      <c r="R32" s="31">
        <f t="shared" si="2"/>
        <v>-2.7551363008999998</v>
      </c>
      <c r="S32" s="31">
        <f t="shared" si="3"/>
        <v>-3.0474553026</v>
      </c>
      <c r="T32" s="31">
        <f t="shared" si="4"/>
        <v>-0.43096457109999964</v>
      </c>
      <c r="U32" s="25"/>
      <c r="V32" s="31">
        <f>INDEX($AX$6:$AY$32, MATCH($B32, $B$6:$B$32, 0), MATCH($V$5, $AX$5:$AY$5, 0))</f>
        <v>-2.3390622790250002</v>
      </c>
      <c r="W32" s="31">
        <f>INDEX(AZ$6:BA$32, MATCH($B32, $B$6:$B$32, 0), MATCH($V$5, $AZ$5:$BA$5, 0))</f>
        <v>-4.8377291690749997</v>
      </c>
      <c r="X32" s="31">
        <f>INDEX(BB$6:BC$32, MATCH($B32, $B$6:$B$32, 0), MATCH($V$5, $BB$5:$BC$5, 0))</f>
        <v>-2.6031011147749998</v>
      </c>
      <c r="Y32" s="31">
        <f>INDEX(BD$6:BE$32, MATCH($B32, $B$6:$B$32, 0), MATCH($V$5, $BD$5:$BE$5, 0))</f>
        <v>-2.8825453343499996</v>
      </c>
      <c r="Z32" s="31">
        <f>INDEX(BF$6:BG$32, MATCH($B32, $B$6:$B$32, 0), MATCH($V$5, $BF$5:$BG$5, 0))</f>
        <v>-0.28891386722500023</v>
      </c>
      <c r="AA32" s="25"/>
      <c r="AB32" s="31">
        <f>'T2 2023-24'!N32</f>
        <v>-2.5502011260120288</v>
      </c>
      <c r="AC32" s="31">
        <f>'T2 2023-24'!O32</f>
        <v>-2.4346018438999999</v>
      </c>
      <c r="AD32" s="31">
        <f>'T3 2024-25'!N32</f>
        <v>-5.1134834931262967</v>
      </c>
      <c r="AE32" s="31">
        <f>'T3 2024-25'!O32</f>
        <v>-5.0040259999999996</v>
      </c>
      <c r="AF32" s="31">
        <f>'T4 2025-26'!N32</f>
        <v>-2.9390931610219111</v>
      </c>
      <c r="AG32" s="31">
        <f>'T4 2025-26'!O32</f>
        <v>-2.7551363008999998</v>
      </c>
      <c r="AH32" s="31">
        <f>'T5 2026-27'!N32</f>
        <v>-3.2469901651227602</v>
      </c>
      <c r="AI32" s="31">
        <f>'T5 2026-27'!O32</f>
        <v>-3.0474553026</v>
      </c>
      <c r="AJ32" s="31">
        <f>'T6 2027-28'!N32</f>
        <v>-0.60284058302179222</v>
      </c>
      <c r="AK32" s="31">
        <f>'T6 2027-28'!O32</f>
        <v>-0.43096457109999964</v>
      </c>
      <c r="AL32" s="21"/>
      <c r="AM32" s="31">
        <f>'T2 2023-24'!Q32</f>
        <v>-3.07513967</v>
      </c>
      <c r="AN32" s="31">
        <f>'T2 2023-24'!R32</f>
        <v>-2.4346018438999999</v>
      </c>
      <c r="AO32" s="31">
        <f>'T3 2024-25'!Q32</f>
        <v>-5.7990706099999993</v>
      </c>
      <c r="AP32" s="31">
        <f>'T3 2024-25'!R32</f>
        <v>-5.0040259999999996</v>
      </c>
      <c r="AQ32" s="31">
        <f>'T4 2025-26'!Q32</f>
        <v>-3.7744447699999997</v>
      </c>
      <c r="AR32" s="31">
        <f>'T4 2025-26'!R32</f>
        <v>-2.7551363008999998</v>
      </c>
      <c r="AS32" s="31">
        <f>'T5 2026-27'!Q32</f>
        <v>-4.1530817799999999</v>
      </c>
      <c r="AT32" s="31">
        <f>'T5 2026-27'!R32</f>
        <v>-3.0474553026</v>
      </c>
      <c r="AU32" s="31">
        <f>'T6 2027-28'!Q32</f>
        <v>-1.3833328300000001</v>
      </c>
      <c r="AV32" s="31">
        <f>'T6 2027-28'!R32</f>
        <v>-0.43096457109999964</v>
      </c>
      <c r="AW32" s="21"/>
      <c r="AX32" s="31">
        <f>'T2 2023-24'!T32</f>
        <v>-3.0046263982250001</v>
      </c>
      <c r="AY32" s="31">
        <f>'T2 2023-24'!U32</f>
        <v>-2.3390622790250002</v>
      </c>
      <c r="AZ32" s="31">
        <f>'T3 2024-25'!T32</f>
        <v>-5.7069779426749996</v>
      </c>
      <c r="BA32" s="31">
        <f>'T3 2024-25'!U32</f>
        <v>-4.8377291690749997</v>
      </c>
      <c r="BB32" s="31">
        <f>'T4 2025-26'!T32</f>
        <v>-3.6622347299749998</v>
      </c>
      <c r="BC32" s="31">
        <f>'T4 2025-26'!U32</f>
        <v>-2.6031011147749998</v>
      </c>
      <c r="BD32" s="31">
        <f>'T5 2026-27'!T32</f>
        <v>-4.0313694671500002</v>
      </c>
      <c r="BE32" s="31">
        <f>'T5 2026-27'!U32</f>
        <v>-2.8825453343499996</v>
      </c>
      <c r="BF32" s="31">
        <f>'T6 2027-28'!T32</f>
        <v>-1.2784918680250001</v>
      </c>
      <c r="BG32" s="31">
        <f>'T6 2027-28'!U32</f>
        <v>-0.28891386722500023</v>
      </c>
      <c r="BH32" s="21"/>
      <c r="BI32" s="21"/>
      <c r="BJ32" s="21"/>
      <c r="BK32" s="21"/>
      <c r="BL32" s="21"/>
      <c r="BM32" s="21"/>
      <c r="BN32" s="21"/>
      <c r="BO32" s="21"/>
      <c r="BP32" s="21"/>
    </row>
    <row r="33" spans="1:72" x14ac:dyDescent="0.3">
      <c r="A33" s="21"/>
      <c r="B33" s="23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</row>
    <row r="34" spans="1:72" x14ac:dyDescent="0.3">
      <c r="A34" s="24" t="s">
        <v>259</v>
      </c>
      <c r="B34" s="23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</row>
    <row r="60" spans="2:2" x14ac:dyDescent="0.3">
      <c r="B60" s="72"/>
    </row>
  </sheetData>
  <mergeCells count="34">
    <mergeCell ref="P3:T3"/>
    <mergeCell ref="P5:T5"/>
    <mergeCell ref="V3:Z3"/>
    <mergeCell ref="C2:H2"/>
    <mergeCell ref="AB2:AK2"/>
    <mergeCell ref="AD4:AE4"/>
    <mergeCell ref="J5:N5"/>
    <mergeCell ref="V5:Z5"/>
    <mergeCell ref="J2:N2"/>
    <mergeCell ref="J3:N3"/>
    <mergeCell ref="AF4:AG4"/>
    <mergeCell ref="AH4:AI4"/>
    <mergeCell ref="AJ4:AK4"/>
    <mergeCell ref="A1:BG1"/>
    <mergeCell ref="A3:B4"/>
    <mergeCell ref="C3:H3"/>
    <mergeCell ref="AB4:AC4"/>
    <mergeCell ref="AM2:AV2"/>
    <mergeCell ref="AM3:AV3"/>
    <mergeCell ref="AM4:AN4"/>
    <mergeCell ref="AO4:AP4"/>
    <mergeCell ref="AQ4:AR4"/>
    <mergeCell ref="AS4:AT4"/>
    <mergeCell ref="AU4:AV4"/>
    <mergeCell ref="P2:T2"/>
    <mergeCell ref="V2:Z2"/>
    <mergeCell ref="AB3:AK3"/>
    <mergeCell ref="AX2:BG2"/>
    <mergeCell ref="AX3:BG3"/>
    <mergeCell ref="BF4:BG4"/>
    <mergeCell ref="BD4:BE4"/>
    <mergeCell ref="BB4:BC4"/>
    <mergeCell ref="AZ4:BA4"/>
    <mergeCell ref="AX4:AY4"/>
  </mergeCells>
  <phoneticPr fontId="14" type="noConversion"/>
  <conditionalFormatting sqref="C6:H32 J6:N32 AX6:BG32 AM6:AV32 AB6:AK32">
    <cfRule type="cellIs" dxfId="21" priority="8" operator="equal">
      <formula>0</formula>
    </cfRule>
  </conditionalFormatting>
  <conditionalFormatting sqref="P6:T32">
    <cfRule type="cellIs" dxfId="20" priority="1" operator="equal">
      <formula>0</formula>
    </cfRule>
  </conditionalFormatting>
  <conditionalFormatting sqref="V6:Z32">
    <cfRule type="cellIs" dxfId="19" priority="3" operator="equal">
      <formula>0</formula>
    </cfRule>
  </conditionalFormatting>
  <dataValidations count="1">
    <dataValidation type="list" allowBlank="1" showInputMessage="1" showErrorMessage="1" sqref="P5:T5 J5:N5 V5:Z5" xr:uid="{05A40E35-1D06-4380-B283-C66B0BE8CED9}">
      <formula1>$AB$5:$AC$5</formula1>
    </dataValidation>
  </dataValidations>
  <pageMargins left="0.7" right="0.7" top="0.75" bottom="0.75" header="0.3" footer="0.3"/>
  <pageSetup paperSize="8" scale="7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F6F3B-110A-4D2E-8426-DC019C419946}">
  <sheetPr codeName="Sheet10">
    <pageSetUpPr fitToPage="1"/>
  </sheetPr>
  <dimension ref="A1:AC40"/>
  <sheetViews>
    <sheetView showGridLines="0" zoomScale="80" zoomScaleNormal="80" workbookViewId="0">
      <selection activeCell="X12" sqref="X12"/>
    </sheetView>
  </sheetViews>
  <sheetFormatPr defaultColWidth="9.1796875" defaultRowHeight="13" x14ac:dyDescent="0.3"/>
  <cols>
    <col min="1" max="1" width="5.453125" style="1" customWidth="1"/>
    <col min="2" max="2" width="37.1796875" style="1" customWidth="1"/>
    <col min="3" max="6" width="11.1796875" style="1" customWidth="1"/>
    <col min="7" max="7" width="3.54296875" style="1" customWidth="1"/>
    <col min="8" max="8" width="12.1796875" style="1" customWidth="1"/>
    <col min="9" max="11" width="12.453125" style="1" customWidth="1"/>
    <col min="12" max="12" width="3.54296875" style="1" customWidth="1"/>
    <col min="13" max="13" width="12.26953125" style="1" customWidth="1"/>
    <col min="14" max="15" width="11.90625" style="1" customWidth="1"/>
    <col min="16" max="16" width="3.54296875" style="1" customWidth="1"/>
    <col min="17" max="18" width="11.90625" style="1" customWidth="1"/>
    <col min="19" max="19" width="3.54296875" style="1" customWidth="1"/>
    <col min="20" max="21" width="11.90625" style="1" customWidth="1"/>
    <col min="22" max="22" width="9.1796875" style="1" customWidth="1"/>
    <col min="23" max="16384" width="9.1796875" style="1"/>
  </cols>
  <sheetData>
    <row r="1" spans="1:29" ht="14.5" x14ac:dyDescent="0.35">
      <c r="A1" s="3" t="s">
        <v>0</v>
      </c>
      <c r="B1" s="3"/>
      <c r="G1"/>
    </row>
    <row r="2" spans="1:29" ht="29.15" customHeight="1" x14ac:dyDescent="0.3">
      <c r="A2" s="88" t="s">
        <v>209</v>
      </c>
      <c r="B2" s="81"/>
      <c r="C2" s="90" t="s">
        <v>210</v>
      </c>
      <c r="D2" s="90" t="s">
        <v>211</v>
      </c>
      <c r="E2" s="90" t="s">
        <v>212</v>
      </c>
      <c r="F2" s="90" t="s">
        <v>208</v>
      </c>
      <c r="H2" s="59"/>
      <c r="I2" s="65" t="s">
        <v>213</v>
      </c>
      <c r="J2" s="66" t="s">
        <v>214</v>
      </c>
      <c r="K2" s="67" t="s">
        <v>215</v>
      </c>
      <c r="N2" s="84" t="s">
        <v>216</v>
      </c>
      <c r="O2" s="85"/>
      <c r="Q2" s="84" t="s">
        <v>253</v>
      </c>
      <c r="R2" s="85"/>
      <c r="T2" s="84" t="s">
        <v>254</v>
      </c>
      <c r="U2" s="85"/>
    </row>
    <row r="3" spans="1:29" ht="14.5" x14ac:dyDescent="0.3">
      <c r="A3" s="88"/>
      <c r="B3" s="81"/>
      <c r="C3" s="90"/>
      <c r="D3" s="90"/>
      <c r="E3" s="90"/>
      <c r="F3" s="90"/>
      <c r="H3" s="75" t="s">
        <v>217</v>
      </c>
      <c r="I3" s="60">
        <v>0.4</v>
      </c>
      <c r="J3" s="61">
        <v>0.75</v>
      </c>
      <c r="K3" s="62">
        <v>0.45</v>
      </c>
      <c r="M3" s="75" t="s">
        <v>256</v>
      </c>
      <c r="N3" s="63">
        <f>AVERAGE('Storage specific ALFs'!M36,'Storage specific ALFs'!M38,'Storage specific ALFs'!M46)</f>
        <v>1.2390719033195781E-2</v>
      </c>
      <c r="O3" s="77"/>
      <c r="Q3" s="63">
        <v>0.09</v>
      </c>
      <c r="R3" s="77"/>
      <c r="T3" s="63">
        <f>AVERAGE(5.89%, 10.12%, 4.26%, 11.56%)</f>
        <v>7.9575000000000007E-2</v>
      </c>
      <c r="U3" s="68"/>
    </row>
    <row r="4" spans="1:29" ht="14.5" x14ac:dyDescent="0.3">
      <c r="A4" s="27"/>
      <c r="B4" s="58"/>
      <c r="C4" s="4"/>
      <c r="D4" s="4"/>
      <c r="E4" s="4"/>
      <c r="F4" s="4"/>
      <c r="H4" s="76" t="s">
        <v>255</v>
      </c>
      <c r="I4" s="73" t="s">
        <v>251</v>
      </c>
      <c r="J4" s="73" t="s">
        <v>251</v>
      </c>
      <c r="K4" s="74" t="s">
        <v>251</v>
      </c>
      <c r="M4" s="76" t="s">
        <v>255</v>
      </c>
      <c r="N4" s="68"/>
      <c r="O4" s="64">
        <f>AVERAGE(-0.68%, -0.49%, -0.24%)</f>
        <v>-4.7000000000000002E-3</v>
      </c>
      <c r="Q4" s="68"/>
      <c r="R4" s="64">
        <f>AVERAGE(-0.68%, -0.49%, -0.24%)</f>
        <v>-4.7000000000000002E-3</v>
      </c>
      <c r="T4" s="68"/>
      <c r="U4" s="64">
        <f>AVERAGE(-1.24%, -3.66%, -1.87%, -0.76%)</f>
        <v>-1.8825000000000001E-2</v>
      </c>
    </row>
    <row r="5" spans="1:29" ht="29.5" thickBot="1" x14ac:dyDescent="0.35">
      <c r="A5" s="5" t="s">
        <v>218</v>
      </c>
      <c r="B5" s="6" t="s">
        <v>219</v>
      </c>
      <c r="C5" s="6" t="s">
        <v>220</v>
      </c>
      <c r="D5" s="6" t="s">
        <v>220</v>
      </c>
      <c r="E5" s="6" t="s">
        <v>220</v>
      </c>
      <c r="F5" s="6" t="s">
        <v>220</v>
      </c>
      <c r="G5" s="9"/>
      <c r="H5" s="19"/>
      <c r="I5" s="7" t="s">
        <v>221</v>
      </c>
      <c r="J5" s="6" t="s">
        <v>221</v>
      </c>
      <c r="K5" s="8" t="s">
        <v>221</v>
      </c>
      <c r="L5" s="9"/>
      <c r="M5" s="9"/>
      <c r="N5" s="54" t="s">
        <v>252</v>
      </c>
      <c r="O5" s="54" t="s">
        <v>260</v>
      </c>
      <c r="Q5" s="54" t="s">
        <v>252</v>
      </c>
      <c r="R5" s="54" t="s">
        <v>260</v>
      </c>
      <c r="T5" s="54" t="s">
        <v>252</v>
      </c>
      <c r="U5" s="54" t="s">
        <v>260</v>
      </c>
    </row>
    <row r="6" spans="1:29" ht="15.75" customHeight="1" thickTop="1" x14ac:dyDescent="0.35">
      <c r="A6" s="10">
        <v>1</v>
      </c>
      <c r="B6" s="11" t="s">
        <v>222</v>
      </c>
      <c r="C6" s="34">
        <v>4.7706660000000003</v>
      </c>
      <c r="D6" s="34">
        <v>19.798914</v>
      </c>
      <c r="E6" s="34">
        <v>18.616689999999998</v>
      </c>
      <c r="F6" s="34">
        <v>-0.96103700000000003</v>
      </c>
      <c r="H6" s="19"/>
      <c r="I6" s="28">
        <f>$C6+($D6*I$3)+($E6*I$3)+$F6</f>
        <v>19.1758706</v>
      </c>
      <c r="J6" s="34">
        <f>$C6+($D6*J$3)+$E6+$F6</f>
        <v>37.275504500000004</v>
      </c>
      <c r="K6" s="32">
        <f>($D6*K$3)+$E6+$F6</f>
        <v>26.565164299999996</v>
      </c>
      <c r="N6" s="28">
        <f>$C6+($D6*N$3)+($E6*N$3)+$F6</f>
        <v>4.2856259556545115</v>
      </c>
      <c r="O6" s="28">
        <f>$C6+($D6*O$4)+($E6*O$4)+$F6</f>
        <v>3.6290756611999999</v>
      </c>
      <c r="Q6" s="28">
        <f>$C6+($D6*Q$3)+($E6*Q$3)+$F6</f>
        <v>7.2670333600000001</v>
      </c>
      <c r="R6" s="28">
        <f>$C6+($D6*R$4)+($E6*R$4)+$F6</f>
        <v>3.6290756611999999</v>
      </c>
      <c r="T6" s="28">
        <f>$C6+($D6*T$3)+($E6*T$3)+$F6</f>
        <v>6.8665506883000011</v>
      </c>
      <c r="U6" s="28">
        <f>$C6+($D6*U$4)+($E6*U$4)+$F6</f>
        <v>3.0864552546999997</v>
      </c>
      <c r="W6" s="12"/>
      <c r="X6" s="12"/>
      <c r="Y6" s="12"/>
      <c r="Z6" s="12"/>
      <c r="AA6" s="12"/>
      <c r="AB6" s="12"/>
      <c r="AC6" s="12"/>
    </row>
    <row r="7" spans="1:29" ht="15.75" customHeight="1" x14ac:dyDescent="0.35">
      <c r="A7" s="13">
        <v>2</v>
      </c>
      <c r="B7" s="14" t="s">
        <v>223</v>
      </c>
      <c r="C7" s="35">
        <v>3.928442</v>
      </c>
      <c r="D7" s="35">
        <v>9.8267950000000006</v>
      </c>
      <c r="E7" s="35">
        <v>18.616689999999998</v>
      </c>
      <c r="F7" s="35">
        <v>-0.96103700000000003</v>
      </c>
      <c r="H7" s="19"/>
      <c r="I7" s="29">
        <f t="shared" ref="I7:I32" si="0">$C7+($D7*I$3)+($E7*I$3)+$F7</f>
        <v>14.344799000000002</v>
      </c>
      <c r="J7" s="35">
        <f t="shared" ref="J7:J32" si="1">$C7+($D7*J$3)+$E7+$F7</f>
        <v>28.954191249999997</v>
      </c>
      <c r="K7" s="33">
        <f t="shared" ref="K7:K32" si="2">($D7*K$3)+$E7+$F7</f>
        <v>22.077710749999998</v>
      </c>
      <c r="N7" s="29">
        <f t="shared" ref="N7:N32" si="3">$C7+($D7*N$3)+($E7*N$3)+$F7</f>
        <v>3.319840230959918</v>
      </c>
      <c r="O7" s="29">
        <f t="shared" ref="O6:O32" si="4">$C7+($D7*O$4)+($E7*O$4)+$F7</f>
        <v>2.8337206204999998</v>
      </c>
      <c r="Q7" s="29">
        <f t="shared" ref="Q7:Q32" si="5">$C7+($D7*Q$3)+($E7*Q$3)+$F7</f>
        <v>5.5273186499999998</v>
      </c>
      <c r="R7" s="29">
        <f t="shared" ref="R6:R32" si="6">$C7+($D7*R$4)+($E7*R$4)+$F7</f>
        <v>2.8337206204999998</v>
      </c>
      <c r="T7" s="29">
        <f t="shared" ref="T7:U32" si="7">$C7+($D7*T$3)+($E7*T$3)+$F7</f>
        <v>5.2307953188750007</v>
      </c>
      <c r="U7" s="29">
        <f t="shared" ref="U7:U32" si="8">$C7+($D7*U$4)+($E7*U$4)+$F7</f>
        <v>2.4319563948749998</v>
      </c>
      <c r="W7" s="12"/>
      <c r="X7" s="12"/>
      <c r="Y7" s="12"/>
      <c r="Z7" s="12"/>
      <c r="AA7" s="12"/>
      <c r="AB7" s="12"/>
      <c r="AC7" s="12"/>
    </row>
    <row r="8" spans="1:29" ht="15.75" customHeight="1" x14ac:dyDescent="0.35">
      <c r="A8" s="13">
        <v>3</v>
      </c>
      <c r="B8" s="14" t="s">
        <v>224</v>
      </c>
      <c r="C8" s="36">
        <v>4.0690780000000002</v>
      </c>
      <c r="D8" s="36">
        <v>18.004966</v>
      </c>
      <c r="E8" s="36">
        <v>17.884104000000001</v>
      </c>
      <c r="F8" s="36">
        <v>-0.96103700000000003</v>
      </c>
      <c r="H8" s="19"/>
      <c r="I8" s="30">
        <f t="shared" si="0"/>
        <v>17.463668999999999</v>
      </c>
      <c r="J8" s="36">
        <f t="shared" si="1"/>
        <v>34.495869500000005</v>
      </c>
      <c r="K8" s="55">
        <f t="shared" si="2"/>
        <v>25.0253017</v>
      </c>
      <c r="N8" s="30">
        <f>$C8+($D8*N$3)+($E8*N$3)+$F8</f>
        <v>3.552732382732696</v>
      </c>
      <c r="O8" s="30">
        <f t="shared" si="4"/>
        <v>2.9393623710000001</v>
      </c>
      <c r="Q8" s="30">
        <f t="shared" si="5"/>
        <v>6.3380573</v>
      </c>
      <c r="R8" s="30">
        <f t="shared" si="6"/>
        <v>2.9393623710000001</v>
      </c>
      <c r="T8" s="30">
        <f t="shared" si="7"/>
        <v>5.9639137452500011</v>
      </c>
      <c r="U8" s="30">
        <f t="shared" si="8"/>
        <v>2.4324292572499999</v>
      </c>
      <c r="W8" s="12"/>
      <c r="X8" s="12"/>
      <c r="Y8" s="12"/>
      <c r="Z8" s="12"/>
      <c r="AA8" s="12"/>
      <c r="AB8" s="12"/>
      <c r="AC8" s="12"/>
    </row>
    <row r="9" spans="1:29" ht="15.75" customHeight="1" x14ac:dyDescent="0.35">
      <c r="A9" s="13">
        <v>4</v>
      </c>
      <c r="B9" s="14" t="s">
        <v>225</v>
      </c>
      <c r="C9" s="35">
        <v>-0.72222900000000001</v>
      </c>
      <c r="D9" s="35">
        <v>18.004966</v>
      </c>
      <c r="E9" s="35">
        <v>19.521156000000001</v>
      </c>
      <c r="F9" s="35">
        <v>-0.96103700000000003</v>
      </c>
      <c r="H9" s="19"/>
      <c r="I9" s="29">
        <f t="shared" si="0"/>
        <v>13.327182800000001</v>
      </c>
      <c r="J9" s="35">
        <f t="shared" si="1"/>
        <v>31.341614500000002</v>
      </c>
      <c r="K9" s="33">
        <f t="shared" si="2"/>
        <v>26.662353700000001</v>
      </c>
      <c r="N9" s="29">
        <f>$C9+($D9*N$3)+($E9*N$3)+$F9</f>
        <v>-1.2182903658925732</v>
      </c>
      <c r="O9" s="29">
        <f t="shared" si="4"/>
        <v>-1.8596387733999999</v>
      </c>
      <c r="Q9" s="29">
        <f>$C9+($D9*Q$3)+($E9*Q$3)+$F9</f>
        <v>1.6940849799999995</v>
      </c>
      <c r="R9" s="29">
        <f t="shared" si="6"/>
        <v>-1.8596387733999999</v>
      </c>
      <c r="T9" s="29">
        <f t="shared" si="7"/>
        <v>1.30287515815</v>
      </c>
      <c r="U9" s="29">
        <f t="shared" si="8"/>
        <v>-2.3896952466500001</v>
      </c>
      <c r="W9" s="12"/>
      <c r="X9" s="12"/>
      <c r="Y9" s="12"/>
      <c r="Z9" s="12"/>
      <c r="AA9" s="12"/>
      <c r="AB9" s="12"/>
      <c r="AC9" s="12"/>
    </row>
    <row r="10" spans="1:29" ht="15.75" customHeight="1" x14ac:dyDescent="0.35">
      <c r="A10" s="13">
        <v>5</v>
      </c>
      <c r="B10" s="14" t="s">
        <v>226</v>
      </c>
      <c r="C10" s="36">
        <v>5.2804789999999997</v>
      </c>
      <c r="D10" s="36">
        <v>12.939468</v>
      </c>
      <c r="E10" s="36">
        <v>14.938198</v>
      </c>
      <c r="F10" s="36">
        <v>-0.96103700000000003</v>
      </c>
      <c r="H10" s="19"/>
      <c r="I10" s="30">
        <f t="shared" si="0"/>
        <v>15.470508400000002</v>
      </c>
      <c r="J10" s="36">
        <f t="shared" si="1"/>
        <v>28.962240999999999</v>
      </c>
      <c r="K10" s="55">
        <f t="shared" si="2"/>
        <v>19.799921599999998</v>
      </c>
      <c r="N10" s="30">
        <f>$C10+($D10*N$3)+($E10*N$3)+$F10</f>
        <v>4.6648663267072736</v>
      </c>
      <c r="O10" s="30">
        <f t="shared" si="4"/>
        <v>4.1884169697999996</v>
      </c>
      <c r="Q10" s="30">
        <f>$C10+($D10*Q$3)+($E10*Q$3)+$F10</f>
        <v>6.8284319399999989</v>
      </c>
      <c r="R10" s="30">
        <f t="shared" si="6"/>
        <v>4.1884169697999996</v>
      </c>
      <c r="T10" s="30">
        <f t="shared" si="7"/>
        <v>6.5378072719499993</v>
      </c>
      <c r="U10" s="30">
        <f t="shared" si="8"/>
        <v>3.7946449375500002</v>
      </c>
      <c r="W10" s="12"/>
      <c r="X10" s="12"/>
      <c r="Y10" s="12"/>
      <c r="Z10" s="12"/>
      <c r="AA10" s="12"/>
      <c r="AB10" s="12"/>
      <c r="AC10" s="12"/>
    </row>
    <row r="11" spans="1:29" ht="15.75" customHeight="1" x14ac:dyDescent="0.35">
      <c r="A11" s="13">
        <v>6</v>
      </c>
      <c r="B11" s="14" t="s">
        <v>227</v>
      </c>
      <c r="C11" s="35">
        <v>4.8125609999999996</v>
      </c>
      <c r="D11" s="35">
        <v>13.428117</v>
      </c>
      <c r="E11" s="35">
        <v>15.482626</v>
      </c>
      <c r="F11" s="35">
        <v>-0.96103700000000003</v>
      </c>
      <c r="H11" s="19"/>
      <c r="I11" s="29">
        <f t="shared" si="0"/>
        <v>15.415821200000002</v>
      </c>
      <c r="J11" s="35">
        <f t="shared" si="1"/>
        <v>29.405237749999998</v>
      </c>
      <c r="K11" s="33">
        <f t="shared" si="2"/>
        <v>20.56424165</v>
      </c>
      <c r="N11" s="29">
        <f t="shared" si="3"/>
        <v>4.2097488935539307</v>
      </c>
      <c r="O11" s="29">
        <f t="shared" si="4"/>
        <v>3.7156435078999994</v>
      </c>
      <c r="Q11" s="29">
        <f t="shared" si="5"/>
        <v>6.4534908699999995</v>
      </c>
      <c r="R11" s="29">
        <f t="shared" si="6"/>
        <v>3.7156435078999994</v>
      </c>
      <c r="T11" s="29">
        <f t="shared" si="7"/>
        <v>6.1520963742249988</v>
      </c>
      <c r="U11" s="29">
        <f t="shared" si="8"/>
        <v>3.3072792630249994</v>
      </c>
      <c r="W11" s="12"/>
      <c r="X11" s="12"/>
      <c r="Y11" s="12"/>
      <c r="Z11" s="12"/>
      <c r="AA11" s="12"/>
      <c r="AB11" s="12"/>
      <c r="AC11" s="12"/>
    </row>
    <row r="12" spans="1:29" ht="15.75" customHeight="1" x14ac:dyDescent="0.35">
      <c r="A12" s="13">
        <v>7</v>
      </c>
      <c r="B12" s="14" t="s">
        <v>228</v>
      </c>
      <c r="C12" s="36">
        <v>3.019631</v>
      </c>
      <c r="D12" s="36">
        <v>11.357896999999999</v>
      </c>
      <c r="E12" s="36">
        <v>21.17398</v>
      </c>
      <c r="F12" s="36">
        <v>-0.96103700000000003</v>
      </c>
      <c r="H12" s="19"/>
      <c r="I12" s="30">
        <f t="shared" si="0"/>
        <v>15.0713448</v>
      </c>
      <c r="J12" s="36">
        <f t="shared" si="1"/>
        <v>31.750996750000002</v>
      </c>
      <c r="K12" s="55">
        <f t="shared" si="2"/>
        <v>25.323996649999998</v>
      </c>
      <c r="N12" s="30">
        <f t="shared" si="3"/>
        <v>2.4616873475294838</v>
      </c>
      <c r="O12" s="30">
        <f t="shared" si="4"/>
        <v>1.9056941781000001</v>
      </c>
      <c r="Q12" s="30">
        <f t="shared" si="5"/>
        <v>4.9864629299999992</v>
      </c>
      <c r="R12" s="30">
        <f t="shared" si="6"/>
        <v>1.9056941781000001</v>
      </c>
      <c r="T12" s="30">
        <f t="shared" si="7"/>
        <v>4.6473181122750002</v>
      </c>
      <c r="U12" s="30">
        <f t="shared" si="8"/>
        <v>1.4461814154749995</v>
      </c>
      <c r="W12" s="12"/>
      <c r="X12" s="12"/>
      <c r="Y12" s="12"/>
      <c r="Z12" s="12"/>
      <c r="AA12" s="12"/>
      <c r="AB12" s="12"/>
      <c r="AC12" s="12"/>
    </row>
    <row r="13" spans="1:29" ht="15.75" customHeight="1" x14ac:dyDescent="0.35">
      <c r="A13" s="13">
        <v>8</v>
      </c>
      <c r="B13" s="14" t="s">
        <v>229</v>
      </c>
      <c r="C13" s="35">
        <v>4.1729310000000002</v>
      </c>
      <c r="D13" s="35">
        <v>11.357896999999999</v>
      </c>
      <c r="E13" s="35">
        <v>13.133077999999999</v>
      </c>
      <c r="F13" s="35">
        <v>-0.96103700000000003</v>
      </c>
      <c r="H13" s="19"/>
      <c r="I13" s="29">
        <f t="shared" si="0"/>
        <v>13.008284</v>
      </c>
      <c r="J13" s="35">
        <f t="shared" si="1"/>
        <v>24.863394749999998</v>
      </c>
      <c r="K13" s="33">
        <f t="shared" si="2"/>
        <v>17.283094649999999</v>
      </c>
      <c r="N13" s="29">
        <f t="shared" si="3"/>
        <v>3.5153547900740225</v>
      </c>
      <c r="O13" s="29">
        <f t="shared" si="4"/>
        <v>3.0967864174999997</v>
      </c>
      <c r="Q13" s="29">
        <f t="shared" si="5"/>
        <v>5.4160817499999991</v>
      </c>
      <c r="R13" s="29">
        <f t="shared" si="6"/>
        <v>3.0967864174999997</v>
      </c>
      <c r="T13" s="29">
        <f t="shared" si="7"/>
        <v>5.160763335625</v>
      </c>
      <c r="U13" s="29">
        <f t="shared" si="8"/>
        <v>2.7508513956249998</v>
      </c>
      <c r="W13" s="12"/>
      <c r="X13" s="12"/>
      <c r="Y13" s="12"/>
      <c r="Z13" s="12"/>
      <c r="AA13" s="12"/>
      <c r="AB13" s="12"/>
      <c r="AC13" s="12"/>
    </row>
    <row r="14" spans="1:29" ht="15.75" customHeight="1" x14ac:dyDescent="0.35">
      <c r="A14" s="13">
        <v>9</v>
      </c>
      <c r="B14" s="14" t="s">
        <v>230</v>
      </c>
      <c r="C14" s="36">
        <v>3.0864880000000001</v>
      </c>
      <c r="D14" s="36">
        <v>10.563280000000001</v>
      </c>
      <c r="E14" s="36">
        <v>12.472038</v>
      </c>
      <c r="F14" s="36">
        <v>-0.96103700000000003</v>
      </c>
      <c r="H14" s="19"/>
      <c r="I14" s="30">
        <f t="shared" si="0"/>
        <v>11.339578200000002</v>
      </c>
      <c r="J14" s="36">
        <f t="shared" si="1"/>
        <v>22.519949</v>
      </c>
      <c r="K14" s="55">
        <f t="shared" si="2"/>
        <v>16.264476999999999</v>
      </c>
      <c r="N14" s="30">
        <f t="shared" si="3"/>
        <v>2.4108751531783175</v>
      </c>
      <c r="O14" s="30">
        <f t="shared" si="4"/>
        <v>2.0171850054</v>
      </c>
      <c r="Q14" s="30">
        <f t="shared" si="5"/>
        <v>4.1986296200000002</v>
      </c>
      <c r="R14" s="30">
        <f t="shared" si="6"/>
        <v>2.0171850054</v>
      </c>
      <c r="T14" s="30">
        <f t="shared" si="7"/>
        <v>3.9584864298499998</v>
      </c>
      <c r="U14" s="30">
        <f t="shared" si="8"/>
        <v>1.6918111386499999</v>
      </c>
      <c r="W14" s="12"/>
      <c r="X14" s="12"/>
      <c r="Y14" s="12"/>
      <c r="Z14" s="12"/>
      <c r="AA14" s="12"/>
      <c r="AB14" s="12"/>
      <c r="AC14" s="12"/>
    </row>
    <row r="15" spans="1:29" ht="15.75" customHeight="1" x14ac:dyDescent="0.35">
      <c r="A15" s="13">
        <v>10</v>
      </c>
      <c r="B15" s="14" t="s">
        <v>231</v>
      </c>
      <c r="C15" s="35">
        <v>1.6488350000000001</v>
      </c>
      <c r="D15" s="35">
        <v>10.638766</v>
      </c>
      <c r="E15" s="35">
        <v>12.529057</v>
      </c>
      <c r="F15" s="35">
        <v>-0.96103700000000003</v>
      </c>
      <c r="H15" s="19"/>
      <c r="I15" s="29">
        <f t="shared" si="0"/>
        <v>9.954927200000002</v>
      </c>
      <c r="J15" s="35">
        <f t="shared" si="1"/>
        <v>21.195929500000002</v>
      </c>
      <c r="K15" s="33">
        <f t="shared" si="2"/>
        <v>16.355464699999999</v>
      </c>
      <c r="N15" s="29">
        <f t="shared" si="3"/>
        <v>0.97486398540381092</v>
      </c>
      <c r="O15" s="29">
        <f t="shared" si="4"/>
        <v>0.5789092319000001</v>
      </c>
      <c r="Q15" s="29">
        <f t="shared" si="5"/>
        <v>2.7729020699999998</v>
      </c>
      <c r="R15" s="29">
        <f t="shared" si="6"/>
        <v>0.5789092319000001</v>
      </c>
      <c r="T15" s="29">
        <f t="shared" si="7"/>
        <v>2.531377515225</v>
      </c>
      <c r="U15" s="29">
        <f t="shared" si="8"/>
        <v>0.25166373202500003</v>
      </c>
      <c r="W15" s="12"/>
      <c r="X15" s="12"/>
      <c r="Y15" s="12"/>
      <c r="Z15" s="12"/>
      <c r="AA15" s="12"/>
      <c r="AB15" s="12"/>
      <c r="AC15" s="12"/>
    </row>
    <row r="16" spans="1:29" ht="15.75" customHeight="1" x14ac:dyDescent="0.35">
      <c r="A16" s="13">
        <v>11</v>
      </c>
      <c r="B16" s="14" t="s">
        <v>232</v>
      </c>
      <c r="C16" s="36">
        <v>4.1448520000000002</v>
      </c>
      <c r="D16" s="36">
        <v>10.638766</v>
      </c>
      <c r="E16" s="36">
        <v>7.6282019999999999</v>
      </c>
      <c r="F16" s="36">
        <v>-0.96103700000000003</v>
      </c>
      <c r="H16" s="19"/>
      <c r="I16" s="30">
        <f t="shared" si="0"/>
        <v>10.490602200000003</v>
      </c>
      <c r="J16" s="36">
        <f t="shared" si="1"/>
        <v>18.791091499999997</v>
      </c>
      <c r="K16" s="55">
        <f t="shared" si="2"/>
        <v>11.454609700000001</v>
      </c>
      <c r="N16" s="30">
        <f t="shared" si="3"/>
        <v>3.4101558680763784</v>
      </c>
      <c r="O16" s="30">
        <f t="shared" si="4"/>
        <v>3.0979602503999999</v>
      </c>
      <c r="Q16" s="30">
        <f t="shared" si="5"/>
        <v>4.8278421200000006</v>
      </c>
      <c r="R16" s="30">
        <f t="shared" si="6"/>
        <v>3.0979602503999999</v>
      </c>
      <c r="T16" s="30">
        <f t="shared" si="7"/>
        <v>4.6374089785999999</v>
      </c>
      <c r="U16" s="30">
        <f t="shared" si="8"/>
        <v>2.8399393274000002</v>
      </c>
      <c r="W16" s="12"/>
      <c r="X16" s="12"/>
      <c r="Y16" s="12"/>
      <c r="Z16" s="12"/>
      <c r="AA16" s="12"/>
      <c r="AB16" s="12"/>
      <c r="AC16" s="12"/>
    </row>
    <row r="17" spans="1:29" ht="15.75" customHeight="1" x14ac:dyDescent="0.35">
      <c r="A17" s="13">
        <v>12</v>
      </c>
      <c r="B17" s="14" t="s">
        <v>233</v>
      </c>
      <c r="C17" s="35">
        <v>1.9498150000000001</v>
      </c>
      <c r="D17" s="35">
        <v>7.3701879999999997</v>
      </c>
      <c r="E17" s="35">
        <v>6.9774950000000002</v>
      </c>
      <c r="F17" s="35">
        <v>-0.96103700000000003</v>
      </c>
      <c r="H17" s="19"/>
      <c r="I17" s="29">
        <f t="shared" si="0"/>
        <v>6.7278511999999999</v>
      </c>
      <c r="J17" s="35">
        <f t="shared" si="1"/>
        <v>13.493914000000002</v>
      </c>
      <c r="K17" s="33">
        <f t="shared" si="2"/>
        <v>9.3330426000000006</v>
      </c>
      <c r="N17" s="29">
        <f t="shared" si="3"/>
        <v>1.1665561088303593</v>
      </c>
      <c r="O17" s="29">
        <f t="shared" si="4"/>
        <v>0.92134388990000005</v>
      </c>
      <c r="Q17" s="29">
        <f t="shared" si="5"/>
        <v>2.2800694699999999</v>
      </c>
      <c r="R17" s="29">
        <f t="shared" si="6"/>
        <v>0.92134388990000005</v>
      </c>
      <c r="T17" s="29">
        <f t="shared" si="7"/>
        <v>2.1304948747250005</v>
      </c>
      <c r="U17" s="29">
        <f t="shared" si="8"/>
        <v>0.71868286752499999</v>
      </c>
      <c r="W17" s="12"/>
      <c r="X17" s="12"/>
      <c r="Y17" s="12"/>
      <c r="Z17" s="12"/>
      <c r="AA17" s="12"/>
      <c r="AB17" s="12"/>
      <c r="AC17" s="12"/>
    </row>
    <row r="18" spans="1:29" ht="15.75" customHeight="1" x14ac:dyDescent="0.35">
      <c r="A18" s="13">
        <v>13</v>
      </c>
      <c r="B18" s="14" t="s">
        <v>234</v>
      </c>
      <c r="C18" s="36">
        <v>4.4595409999999998</v>
      </c>
      <c r="D18" s="36">
        <v>6.1022600000000002</v>
      </c>
      <c r="E18" s="36">
        <v>4.7227969999999999</v>
      </c>
      <c r="F18" s="36">
        <v>-0.96103700000000003</v>
      </c>
      <c r="H18" s="19"/>
      <c r="I18" s="30">
        <f t="shared" si="0"/>
        <v>7.8285267999999997</v>
      </c>
      <c r="J18" s="36">
        <f t="shared" si="1"/>
        <v>12.797995999999999</v>
      </c>
      <c r="K18" s="55">
        <f t="shared" si="2"/>
        <v>6.5077769999999999</v>
      </c>
      <c r="N18" s="30">
        <f t="shared" si="3"/>
        <v>3.6326342398053288</v>
      </c>
      <c r="O18" s="30">
        <f t="shared" si="4"/>
        <v>3.4476262320999993</v>
      </c>
      <c r="Q18" s="30">
        <f t="shared" si="5"/>
        <v>4.4727591299999991</v>
      </c>
      <c r="R18" s="30">
        <f t="shared" si="6"/>
        <v>3.4476262320999993</v>
      </c>
      <c r="T18" s="30">
        <f t="shared" si="7"/>
        <v>4.3599079107750001</v>
      </c>
      <c r="U18" s="30">
        <f t="shared" si="8"/>
        <v>3.2947223019749998</v>
      </c>
      <c r="W18" s="12"/>
      <c r="X18" s="12"/>
      <c r="Y18" s="12"/>
      <c r="Z18" s="12"/>
      <c r="AA18" s="12"/>
      <c r="AB18" s="12"/>
      <c r="AC18" s="12"/>
    </row>
    <row r="19" spans="1:29" ht="15.75" customHeight="1" x14ac:dyDescent="0.35">
      <c r="A19" s="13">
        <v>14</v>
      </c>
      <c r="B19" s="14" t="s">
        <v>235</v>
      </c>
      <c r="C19" s="35">
        <v>1.6876610000000001</v>
      </c>
      <c r="D19" s="35">
        <v>6.1022600000000002</v>
      </c>
      <c r="E19" s="35">
        <v>1.4834860000000001</v>
      </c>
      <c r="F19" s="35">
        <v>-0.96103700000000003</v>
      </c>
      <c r="H19" s="19"/>
      <c r="I19" s="29">
        <f t="shared" si="0"/>
        <v>3.7609224000000001</v>
      </c>
      <c r="J19" s="35">
        <f t="shared" si="1"/>
        <v>6.7868050000000002</v>
      </c>
      <c r="K19" s="33">
        <f t="shared" si="2"/>
        <v>3.2684660000000001</v>
      </c>
      <c r="N19" s="29">
        <f t="shared" si="3"/>
        <v>0.82061684734318863</v>
      </c>
      <c r="O19" s="29">
        <f t="shared" si="4"/>
        <v>0.69097099380000004</v>
      </c>
      <c r="Q19" s="29">
        <f t="shared" si="5"/>
        <v>1.40934114</v>
      </c>
      <c r="R19" s="29">
        <f t="shared" si="6"/>
        <v>0.69097099380000004</v>
      </c>
      <c r="T19" s="29">
        <f t="shared" si="7"/>
        <v>1.3302597379500001</v>
      </c>
      <c r="U19" s="29">
        <f t="shared" si="8"/>
        <v>0.58382233155000007</v>
      </c>
      <c r="W19" s="12"/>
      <c r="X19" s="12"/>
      <c r="Y19" s="12"/>
      <c r="Z19" s="12"/>
      <c r="AA19" s="12"/>
      <c r="AB19" s="12"/>
      <c r="AC19" s="12"/>
    </row>
    <row r="20" spans="1:29" ht="15.75" customHeight="1" x14ac:dyDescent="0.35">
      <c r="A20" s="13">
        <v>15</v>
      </c>
      <c r="B20" s="14" t="s">
        <v>236</v>
      </c>
      <c r="C20" s="36">
        <v>5.1458389999999996</v>
      </c>
      <c r="D20" s="36">
        <v>2.6044830000000001</v>
      </c>
      <c r="E20" s="36">
        <v>0.342053</v>
      </c>
      <c r="F20" s="36">
        <v>-0.96103700000000003</v>
      </c>
      <c r="H20" s="19"/>
      <c r="I20" s="30">
        <f t="shared" si="0"/>
        <v>5.3634163999999993</v>
      </c>
      <c r="J20" s="36">
        <f t="shared" si="1"/>
        <v>6.4802172499999999</v>
      </c>
      <c r="K20" s="55">
        <f t="shared" si="2"/>
        <v>0.55303335000000009</v>
      </c>
      <c r="N20" s="30">
        <f t="shared" si="3"/>
        <v>4.2213116996971962</v>
      </c>
      <c r="O20" s="30">
        <f t="shared" si="4"/>
        <v>4.1709532807999992</v>
      </c>
      <c r="Q20" s="30">
        <f t="shared" si="5"/>
        <v>4.44999024</v>
      </c>
      <c r="R20" s="30">
        <f t="shared" si="6"/>
        <v>4.1709532807999992</v>
      </c>
      <c r="T20" s="30">
        <f t="shared" si="7"/>
        <v>4.4192726021999995</v>
      </c>
      <c r="U20" s="30">
        <f t="shared" si="8"/>
        <v>4.1293334597999998</v>
      </c>
      <c r="W20" s="12"/>
      <c r="X20" s="12"/>
      <c r="Y20" s="12"/>
      <c r="Z20" s="12"/>
      <c r="AA20" s="12"/>
      <c r="AB20" s="12"/>
      <c r="AC20" s="12"/>
    </row>
    <row r="21" spans="1:29" ht="15.75" customHeight="1" x14ac:dyDescent="0.35">
      <c r="A21" s="13">
        <v>16</v>
      </c>
      <c r="B21" s="14" t="s">
        <v>237</v>
      </c>
      <c r="C21" s="35">
        <v>3.8653550000000001</v>
      </c>
      <c r="D21" s="35">
        <v>1.240764</v>
      </c>
      <c r="E21" s="35">
        <v>0</v>
      </c>
      <c r="F21" s="35">
        <v>-0.96103700000000003</v>
      </c>
      <c r="H21" s="19"/>
      <c r="I21" s="29">
        <f t="shared" si="0"/>
        <v>3.4006236000000003</v>
      </c>
      <c r="J21" s="35">
        <f t="shared" si="1"/>
        <v>3.8348909999999998</v>
      </c>
      <c r="K21" s="33">
        <f t="shared" si="2"/>
        <v>-0.40269319999999997</v>
      </c>
      <c r="N21" s="29">
        <f t="shared" si="3"/>
        <v>2.9196919581105041</v>
      </c>
      <c r="O21" s="29">
        <f t="shared" si="4"/>
        <v>2.8984864091999998</v>
      </c>
      <c r="Q21" s="29">
        <f t="shared" si="5"/>
        <v>3.0159867600000001</v>
      </c>
      <c r="R21" s="29">
        <f t="shared" si="6"/>
        <v>2.8984864091999998</v>
      </c>
      <c r="T21" s="29">
        <f t="shared" si="7"/>
        <v>3.0030517952999998</v>
      </c>
      <c r="U21" s="29">
        <f t="shared" si="8"/>
        <v>2.8809606177</v>
      </c>
      <c r="W21" s="12"/>
      <c r="X21" s="12"/>
      <c r="Y21" s="12"/>
      <c r="Z21" s="12"/>
      <c r="AA21" s="12"/>
      <c r="AB21" s="12"/>
      <c r="AC21" s="12"/>
    </row>
    <row r="22" spans="1:29" ht="15.75" customHeight="1" x14ac:dyDescent="0.35">
      <c r="A22" s="13">
        <v>17</v>
      </c>
      <c r="B22" s="14" t="s">
        <v>238</v>
      </c>
      <c r="C22" s="36">
        <v>2.2559740000000001</v>
      </c>
      <c r="D22" s="36">
        <v>2.4525329999999999</v>
      </c>
      <c r="E22" s="36">
        <v>0</v>
      </c>
      <c r="F22" s="36">
        <v>-0.96103700000000003</v>
      </c>
      <c r="H22" s="19"/>
      <c r="I22" s="30">
        <f t="shared" si="0"/>
        <v>2.2759502</v>
      </c>
      <c r="J22" s="36">
        <f t="shared" si="1"/>
        <v>3.1343367500000001</v>
      </c>
      <c r="K22" s="55">
        <f t="shared" si="2"/>
        <v>0.14260284999999995</v>
      </c>
      <c r="N22" s="30">
        <f t="shared" si="3"/>
        <v>1.3253256473226407</v>
      </c>
      <c r="O22" s="30">
        <f t="shared" si="4"/>
        <v>1.2834100948999998</v>
      </c>
      <c r="Q22" s="30">
        <f t="shared" si="5"/>
        <v>1.51566497</v>
      </c>
      <c r="R22" s="30">
        <f t="shared" si="6"/>
        <v>1.2834100948999998</v>
      </c>
      <c r="T22" s="30">
        <f t="shared" si="7"/>
        <v>1.4900973134750002</v>
      </c>
      <c r="U22" s="30">
        <f t="shared" si="8"/>
        <v>1.2487680662749998</v>
      </c>
      <c r="W22" s="12"/>
      <c r="X22" s="12"/>
      <c r="Y22" s="12"/>
      <c r="Z22" s="12"/>
      <c r="AA22" s="12"/>
      <c r="AB22" s="12"/>
      <c r="AC22" s="12"/>
    </row>
    <row r="23" spans="1:29" ht="15.75" customHeight="1" x14ac:dyDescent="0.35">
      <c r="A23" s="13">
        <v>18</v>
      </c>
      <c r="B23" s="14" t="s">
        <v>239</v>
      </c>
      <c r="C23" s="35">
        <v>1.311866</v>
      </c>
      <c r="D23" s="35">
        <v>3.0469520000000001</v>
      </c>
      <c r="E23" s="35">
        <v>0</v>
      </c>
      <c r="F23" s="35">
        <v>-0.96103700000000003</v>
      </c>
      <c r="H23" s="19"/>
      <c r="I23" s="29">
        <f t="shared" si="0"/>
        <v>1.5696098000000003</v>
      </c>
      <c r="J23" s="35">
        <f t="shared" si="1"/>
        <v>2.6360429999999999</v>
      </c>
      <c r="K23" s="33">
        <f t="shared" si="2"/>
        <v>0.41009140000000011</v>
      </c>
      <c r="N23" s="29">
        <f t="shared" si="3"/>
        <v>0.38858292613963397</v>
      </c>
      <c r="O23" s="29">
        <f t="shared" si="4"/>
        <v>0.33650832559999999</v>
      </c>
      <c r="Q23" s="29">
        <f t="shared" si="5"/>
        <v>0.62505467999999997</v>
      </c>
      <c r="R23" s="29">
        <f t="shared" si="6"/>
        <v>0.33650832559999999</v>
      </c>
      <c r="T23" s="29">
        <f t="shared" si="7"/>
        <v>0.59329020539999988</v>
      </c>
      <c r="U23" s="29">
        <f t="shared" si="8"/>
        <v>0.29347012859999999</v>
      </c>
      <c r="W23" s="12"/>
      <c r="X23" s="12"/>
      <c r="Y23" s="12"/>
      <c r="Z23" s="12"/>
      <c r="AA23" s="12"/>
      <c r="AB23" s="12"/>
      <c r="AC23" s="12"/>
    </row>
    <row r="24" spans="1:29" ht="15.75" customHeight="1" x14ac:dyDescent="0.35">
      <c r="A24" s="13">
        <v>19</v>
      </c>
      <c r="B24" s="14" t="s">
        <v>240</v>
      </c>
      <c r="C24" s="36">
        <v>5.5548989999999998</v>
      </c>
      <c r="D24" s="36">
        <v>0.91454500000000005</v>
      </c>
      <c r="E24" s="36">
        <v>0</v>
      </c>
      <c r="F24" s="36">
        <v>-0.96103700000000003</v>
      </c>
      <c r="H24" s="19"/>
      <c r="I24" s="30">
        <f t="shared" si="0"/>
        <v>4.9596799999999996</v>
      </c>
      <c r="J24" s="36">
        <f t="shared" si="1"/>
        <v>5.27977075</v>
      </c>
      <c r="K24" s="55">
        <f t="shared" si="2"/>
        <v>-0.54949175000000006</v>
      </c>
      <c r="N24" s="30">
        <f t="shared" si="3"/>
        <v>4.6051938701382138</v>
      </c>
      <c r="O24" s="30">
        <f t="shared" si="4"/>
        <v>4.5895636384999996</v>
      </c>
      <c r="Q24" s="30">
        <f t="shared" si="5"/>
        <v>4.6761710499999998</v>
      </c>
      <c r="R24" s="30">
        <f t="shared" si="6"/>
        <v>4.5895636384999996</v>
      </c>
      <c r="T24" s="30">
        <f t="shared" si="7"/>
        <v>4.6666369183749996</v>
      </c>
      <c r="U24" s="30">
        <f t="shared" si="8"/>
        <v>4.5766456903749999</v>
      </c>
      <c r="W24" s="12"/>
      <c r="X24" s="12"/>
      <c r="Y24" s="12"/>
      <c r="Z24" s="12"/>
      <c r="AA24" s="12"/>
      <c r="AB24" s="12"/>
      <c r="AC24" s="12"/>
    </row>
    <row r="25" spans="1:29" ht="15.75" customHeight="1" x14ac:dyDescent="0.35">
      <c r="A25" s="13">
        <v>20</v>
      </c>
      <c r="B25" s="14" t="s">
        <v>241</v>
      </c>
      <c r="C25" s="35">
        <v>7.5933739999999998</v>
      </c>
      <c r="D25" s="35">
        <v>-7.0805220000000002</v>
      </c>
      <c r="E25" s="35">
        <v>0</v>
      </c>
      <c r="F25" s="35">
        <v>-0.96103700000000003</v>
      </c>
      <c r="H25" s="19"/>
      <c r="I25" s="29">
        <f t="shared" si="0"/>
        <v>3.8001281999999996</v>
      </c>
      <c r="J25" s="35">
        <f t="shared" si="1"/>
        <v>1.3219455</v>
      </c>
      <c r="K25" s="33">
        <f t="shared" si="2"/>
        <v>-4.1472718999999998</v>
      </c>
      <c r="N25" s="29">
        <f t="shared" si="3"/>
        <v>6.5446042412896386</v>
      </c>
      <c r="O25" s="29">
        <f t="shared" si="4"/>
        <v>6.6656154534000001</v>
      </c>
      <c r="Q25" s="29">
        <f t="shared" si="5"/>
        <v>5.9950900200000001</v>
      </c>
      <c r="R25" s="29">
        <f t="shared" si="6"/>
        <v>6.6656154534000001</v>
      </c>
      <c r="T25" s="29">
        <f t="shared" si="7"/>
        <v>6.0689044618499999</v>
      </c>
      <c r="U25" s="29">
        <f t="shared" si="8"/>
        <v>6.7656278266499994</v>
      </c>
      <c r="W25" s="12"/>
      <c r="X25" s="12"/>
      <c r="Y25" s="12"/>
      <c r="Z25" s="12"/>
      <c r="AA25" s="12"/>
      <c r="AB25" s="12"/>
      <c r="AC25" s="12"/>
    </row>
    <row r="26" spans="1:29" ht="15.75" customHeight="1" x14ac:dyDescent="0.35">
      <c r="A26" s="13">
        <v>21</v>
      </c>
      <c r="B26" s="14" t="s">
        <v>242</v>
      </c>
      <c r="C26" s="36">
        <v>2.935991</v>
      </c>
      <c r="D26" s="36">
        <v>-7.4410270000000001</v>
      </c>
      <c r="E26" s="36">
        <v>0</v>
      </c>
      <c r="F26" s="36">
        <v>-0.96103700000000003</v>
      </c>
      <c r="H26" s="19"/>
      <c r="I26" s="30">
        <f t="shared" si="0"/>
        <v>-1.0014568000000001</v>
      </c>
      <c r="J26" s="36">
        <f t="shared" si="1"/>
        <v>-3.6058162500000006</v>
      </c>
      <c r="K26" s="55">
        <f t="shared" si="2"/>
        <v>-4.3094991499999997</v>
      </c>
      <c r="N26" s="30">
        <f t="shared" si="3"/>
        <v>1.882754325124576</v>
      </c>
      <c r="O26" s="30">
        <f t="shared" si="4"/>
        <v>2.0099268268999997</v>
      </c>
      <c r="Q26" s="30">
        <f t="shared" si="5"/>
        <v>1.3052615699999999</v>
      </c>
      <c r="R26" s="30">
        <f t="shared" si="6"/>
        <v>2.0099268268999997</v>
      </c>
      <c r="T26" s="30">
        <f t="shared" si="7"/>
        <v>1.3828342764749997</v>
      </c>
      <c r="U26" s="30">
        <f t="shared" si="8"/>
        <v>2.1150313332749997</v>
      </c>
      <c r="W26" s="12"/>
      <c r="X26" s="12"/>
      <c r="Y26" s="12"/>
      <c r="Z26" s="12"/>
      <c r="AA26" s="12"/>
      <c r="AB26" s="12"/>
      <c r="AC26" s="12"/>
    </row>
    <row r="27" spans="1:29" ht="15.75" customHeight="1" x14ac:dyDescent="0.35">
      <c r="A27" s="13">
        <v>22</v>
      </c>
      <c r="B27" s="14" t="s">
        <v>243</v>
      </c>
      <c r="C27" s="35">
        <v>2.0478830000000001</v>
      </c>
      <c r="D27" s="35">
        <v>3.89439</v>
      </c>
      <c r="E27" s="35">
        <v>-9.7024889999999999</v>
      </c>
      <c r="F27" s="35">
        <v>-0.96103700000000003</v>
      </c>
      <c r="H27" s="19"/>
      <c r="I27" s="29">
        <f t="shared" si="0"/>
        <v>-1.2363936000000004</v>
      </c>
      <c r="J27" s="35">
        <f t="shared" si="1"/>
        <v>-5.6948505000000003</v>
      </c>
      <c r="K27" s="33">
        <f t="shared" si="2"/>
        <v>-8.9110505</v>
      </c>
      <c r="N27" s="29">
        <f t="shared" si="3"/>
        <v>1.0148794771740146</v>
      </c>
      <c r="O27" s="29">
        <f t="shared" si="4"/>
        <v>1.1141440653000001</v>
      </c>
      <c r="Q27" s="29">
        <f t="shared" si="5"/>
        <v>0.56411708999999999</v>
      </c>
      <c r="R27" s="29">
        <f t="shared" si="6"/>
        <v>1.1141440653000001</v>
      </c>
      <c r="T27" s="29">
        <f t="shared" si="7"/>
        <v>0.62466652207500017</v>
      </c>
      <c r="U27" s="29">
        <f t="shared" si="8"/>
        <v>1.1961834636750002</v>
      </c>
      <c r="W27" s="12"/>
      <c r="X27" s="12"/>
      <c r="Y27" s="12"/>
      <c r="Z27" s="12"/>
      <c r="AA27" s="12"/>
      <c r="AB27" s="12"/>
      <c r="AC27" s="12"/>
    </row>
    <row r="28" spans="1:29" ht="15.75" customHeight="1" x14ac:dyDescent="0.35">
      <c r="A28" s="13">
        <v>23</v>
      </c>
      <c r="B28" s="14" t="s">
        <v>244</v>
      </c>
      <c r="C28" s="36">
        <v>-3.5983900000000002</v>
      </c>
      <c r="D28" s="36">
        <v>3.89439</v>
      </c>
      <c r="E28" s="36">
        <v>-5.3345690000000001</v>
      </c>
      <c r="F28" s="36">
        <v>-0.96103700000000003</v>
      </c>
      <c r="H28" s="19"/>
      <c r="I28" s="30">
        <f t="shared" si="0"/>
        <v>-5.1354986</v>
      </c>
      <c r="J28" s="36">
        <f t="shared" si="1"/>
        <v>-6.9732035000000003</v>
      </c>
      <c r="K28" s="55">
        <f t="shared" si="2"/>
        <v>-4.5431305000000002</v>
      </c>
      <c r="N28" s="30">
        <f t="shared" si="3"/>
        <v>-4.5772718533465087</v>
      </c>
      <c r="O28" s="30">
        <f t="shared" si="4"/>
        <v>-4.5526581586999999</v>
      </c>
      <c r="Q28" s="30">
        <f t="shared" si="5"/>
        <v>-4.6890431100000001</v>
      </c>
      <c r="R28" s="30">
        <f t="shared" si="6"/>
        <v>-4.5526581586999999</v>
      </c>
      <c r="T28" s="30">
        <f t="shared" si="7"/>
        <v>-4.6740292439250002</v>
      </c>
      <c r="U28" s="30">
        <f t="shared" si="8"/>
        <v>-4.5323156303249998</v>
      </c>
      <c r="W28" s="12"/>
      <c r="X28" s="12"/>
      <c r="Y28" s="12"/>
      <c r="Z28" s="12"/>
      <c r="AA28" s="12"/>
      <c r="AB28" s="12"/>
      <c r="AC28" s="12"/>
    </row>
    <row r="29" spans="1:29" ht="15.75" customHeight="1" x14ac:dyDescent="0.35">
      <c r="A29" s="13">
        <v>24</v>
      </c>
      <c r="B29" s="14" t="s">
        <v>245</v>
      </c>
      <c r="C29" s="35">
        <v>-3.0369060000000001</v>
      </c>
      <c r="D29" s="35">
        <v>3.89439</v>
      </c>
      <c r="E29" s="35">
        <v>0</v>
      </c>
      <c r="F29" s="35">
        <v>-0.96103700000000003</v>
      </c>
      <c r="H29" s="19"/>
      <c r="I29" s="29">
        <f t="shared" si="0"/>
        <v>-2.4401869999999999</v>
      </c>
      <c r="J29" s="36">
        <f t="shared" si="1"/>
        <v>-1.0771505000000001</v>
      </c>
      <c r="K29" s="33">
        <f t="shared" si="2"/>
        <v>0.79143850000000004</v>
      </c>
      <c r="N29" s="29">
        <f t="shared" si="3"/>
        <v>-3.949688707704313</v>
      </c>
      <c r="O29" s="29">
        <f t="shared" si="4"/>
        <v>-4.0162466329999997</v>
      </c>
      <c r="Q29" s="29">
        <f t="shared" si="5"/>
        <v>-3.6474479000000004</v>
      </c>
      <c r="R29" s="29">
        <f t="shared" si="6"/>
        <v>-4.0162466329999997</v>
      </c>
      <c r="T29" s="29">
        <f t="shared" si="7"/>
        <v>-3.6880469157500002</v>
      </c>
      <c r="U29" s="29">
        <f t="shared" si="8"/>
        <v>-4.0712548917499998</v>
      </c>
      <c r="W29" s="12"/>
      <c r="X29" s="12"/>
      <c r="Y29" s="12"/>
      <c r="Z29" s="12"/>
      <c r="AA29" s="12"/>
      <c r="AB29" s="12"/>
      <c r="AC29" s="12"/>
    </row>
    <row r="30" spans="1:29" ht="15.75" customHeight="1" x14ac:dyDescent="0.35">
      <c r="A30" s="13">
        <v>25</v>
      </c>
      <c r="B30" s="14" t="s">
        <v>246</v>
      </c>
      <c r="C30" s="36">
        <v>-0.476161</v>
      </c>
      <c r="D30" s="36">
        <v>-1.9184209999999999</v>
      </c>
      <c r="E30" s="36">
        <v>0</v>
      </c>
      <c r="F30" s="36">
        <v>-0.96103700000000003</v>
      </c>
      <c r="H30" s="19"/>
      <c r="I30" s="30">
        <f t="shared" si="0"/>
        <v>-2.2045664</v>
      </c>
      <c r="J30" s="36">
        <f t="shared" si="1"/>
        <v>-2.8760137499999998</v>
      </c>
      <c r="K30" s="55">
        <f t="shared" si="2"/>
        <v>-1.82432645</v>
      </c>
      <c r="N30" s="30">
        <f t="shared" si="3"/>
        <v>-1.4609686155983825</v>
      </c>
      <c r="O30" s="30">
        <f t="shared" si="4"/>
        <v>-1.4281814213000001</v>
      </c>
      <c r="Q30" s="30">
        <f t="shared" si="5"/>
        <v>-1.60985589</v>
      </c>
      <c r="R30" s="30">
        <f t="shared" si="6"/>
        <v>-1.4281814213000001</v>
      </c>
      <c r="T30" s="30">
        <f t="shared" si="7"/>
        <v>-1.5898563510749999</v>
      </c>
      <c r="U30" s="30">
        <f t="shared" si="8"/>
        <v>-1.4010837246750001</v>
      </c>
      <c r="W30" s="12"/>
      <c r="X30" s="12"/>
      <c r="Y30" s="12"/>
      <c r="Z30" s="12"/>
      <c r="AA30" s="12"/>
      <c r="AB30" s="12"/>
      <c r="AC30" s="12"/>
    </row>
    <row r="31" spans="1:29" ht="15.75" customHeight="1" x14ac:dyDescent="0.35">
      <c r="A31" s="13">
        <v>26</v>
      </c>
      <c r="B31" s="14" t="s">
        <v>247</v>
      </c>
      <c r="C31" s="35">
        <v>-2.530872</v>
      </c>
      <c r="D31" s="35">
        <v>-3.9841280000000001</v>
      </c>
      <c r="E31" s="35">
        <v>0</v>
      </c>
      <c r="F31" s="35">
        <v>-0.96103700000000003</v>
      </c>
      <c r="H31" s="19"/>
      <c r="I31" s="29">
        <f t="shared" si="0"/>
        <v>-5.0855602000000006</v>
      </c>
      <c r="J31" s="35">
        <f t="shared" si="1"/>
        <v>-6.4800050000000002</v>
      </c>
      <c r="K31" s="33">
        <f t="shared" si="2"/>
        <v>-2.7538946000000002</v>
      </c>
      <c r="N31" s="29">
        <f t="shared" si="3"/>
        <v>-3.5412752106402885</v>
      </c>
      <c r="O31" s="29">
        <f t="shared" si="4"/>
        <v>-3.4731835984000003</v>
      </c>
      <c r="Q31" s="29">
        <f t="shared" si="5"/>
        <v>-3.8504805200000001</v>
      </c>
      <c r="R31" s="29">
        <f t="shared" si="6"/>
        <v>-3.4731835984000003</v>
      </c>
      <c r="T31" s="29">
        <f t="shared" si="7"/>
        <v>-3.8089459856000003</v>
      </c>
      <c r="U31" s="29">
        <f t="shared" si="8"/>
        <v>-3.4169077904000003</v>
      </c>
      <c r="W31" s="12"/>
      <c r="X31" s="12"/>
      <c r="Y31" s="12"/>
      <c r="Z31" s="12"/>
      <c r="AA31" s="12"/>
      <c r="AB31" s="12"/>
      <c r="AC31" s="12"/>
    </row>
    <row r="32" spans="1:29" ht="15.75" customHeight="1" x14ac:dyDescent="0.35">
      <c r="A32" s="15">
        <v>27</v>
      </c>
      <c r="B32" s="16" t="s">
        <v>248</v>
      </c>
      <c r="C32" s="56">
        <v>-1.505355</v>
      </c>
      <c r="D32" s="56">
        <v>-6.7638629999999997</v>
      </c>
      <c r="E32" s="56">
        <v>0</v>
      </c>
      <c r="F32" s="56">
        <v>-0.96103700000000003</v>
      </c>
      <c r="H32" s="19"/>
      <c r="I32" s="31">
        <f t="shared" si="0"/>
        <v>-5.1719372000000003</v>
      </c>
      <c r="J32" s="56">
        <f t="shared" si="1"/>
        <v>-7.5392892499999995</v>
      </c>
      <c r="K32" s="57">
        <f t="shared" si="2"/>
        <v>-4.0047753500000001</v>
      </c>
      <c r="N32" s="31">
        <f t="shared" si="3"/>
        <v>-2.5502011260120288</v>
      </c>
      <c r="O32" s="31">
        <f t="shared" si="4"/>
        <v>-2.4346018438999999</v>
      </c>
      <c r="Q32" s="31">
        <f t="shared" si="5"/>
        <v>-3.07513967</v>
      </c>
      <c r="R32" s="31">
        <f t="shared" si="6"/>
        <v>-2.4346018438999999</v>
      </c>
      <c r="T32" s="31">
        <f t="shared" si="7"/>
        <v>-3.0046263982250001</v>
      </c>
      <c r="U32" s="31">
        <f t="shared" si="8"/>
        <v>-2.3390622790250002</v>
      </c>
      <c r="W32" s="12"/>
      <c r="X32" s="12"/>
      <c r="Y32" s="12"/>
      <c r="Z32" s="12"/>
      <c r="AA32" s="12"/>
      <c r="AB32" s="12"/>
      <c r="AC32" s="12"/>
    </row>
    <row r="33" spans="1:21" ht="8.25" customHeight="1" x14ac:dyDescent="0.3">
      <c r="A33" s="17"/>
      <c r="B33" s="18"/>
      <c r="C33" s="19"/>
      <c r="D33" s="19"/>
      <c r="E33" s="19"/>
      <c r="F33" s="19"/>
      <c r="H33" s="19"/>
      <c r="I33" s="19"/>
      <c r="J33" s="19"/>
      <c r="K33" s="20"/>
      <c r="N33" s="19"/>
      <c r="O33" s="19"/>
      <c r="Q33" s="19"/>
      <c r="R33" s="19"/>
      <c r="T33" s="19"/>
      <c r="U33" s="19"/>
    </row>
    <row r="34" spans="1:21" x14ac:dyDescent="0.3">
      <c r="C34" s="19"/>
      <c r="D34" s="19"/>
      <c r="E34" s="19"/>
      <c r="F34" s="19"/>
      <c r="H34" s="19"/>
    </row>
    <row r="35" spans="1:21" x14ac:dyDescent="0.3">
      <c r="C35" s="19"/>
      <c r="D35" s="19"/>
      <c r="E35" s="19"/>
      <c r="F35" s="19"/>
      <c r="H35" s="19"/>
    </row>
    <row r="36" spans="1:21" x14ac:dyDescent="0.3">
      <c r="C36" s="19"/>
      <c r="D36" s="19"/>
      <c r="E36" s="19"/>
      <c r="F36" s="19"/>
      <c r="H36" s="19"/>
    </row>
    <row r="37" spans="1:21" x14ac:dyDescent="0.3">
      <c r="C37" s="19"/>
      <c r="D37" s="19"/>
      <c r="E37" s="19"/>
      <c r="F37" s="19"/>
      <c r="H37" s="19"/>
    </row>
    <row r="38" spans="1:21" x14ac:dyDescent="0.3">
      <c r="C38" s="19"/>
      <c r="D38" s="19"/>
      <c r="E38" s="19"/>
      <c r="F38" s="19"/>
      <c r="H38" s="19"/>
    </row>
    <row r="39" spans="1:21" x14ac:dyDescent="0.3">
      <c r="C39" s="19"/>
      <c r="D39" s="19"/>
      <c r="F39" s="19"/>
      <c r="H39" s="19"/>
    </row>
    <row r="40" spans="1:21" x14ac:dyDescent="0.3">
      <c r="C40" s="19"/>
      <c r="D40" s="19"/>
    </row>
  </sheetData>
  <mergeCells count="8">
    <mergeCell ref="N2:O2"/>
    <mergeCell ref="Q2:R2"/>
    <mergeCell ref="T2:U2"/>
    <mergeCell ref="A2:B3"/>
    <mergeCell ref="C2:C3"/>
    <mergeCell ref="D2:D3"/>
    <mergeCell ref="E2:E3"/>
    <mergeCell ref="F2:F3"/>
  </mergeCells>
  <phoneticPr fontId="14" type="noConversion"/>
  <conditionalFormatting sqref="H5:H32 H33:J33 E34:E38 F34:F39 H34:H39 C34:D40">
    <cfRule type="cellIs" dxfId="18" priority="12" operator="equal">
      <formula>0</formula>
    </cfRule>
  </conditionalFormatting>
  <conditionalFormatting sqref="I6:K32 C6:F33">
    <cfRule type="cellIs" dxfId="17" priority="11" operator="equal">
      <formula>0</formula>
    </cfRule>
  </conditionalFormatting>
  <conditionalFormatting sqref="N6:O33">
    <cfRule type="cellIs" dxfId="16" priority="3" operator="equal">
      <formula>0</formula>
    </cfRule>
  </conditionalFormatting>
  <conditionalFormatting sqref="Q6:R33">
    <cfRule type="cellIs" dxfId="15" priority="2" operator="equal">
      <formula>0</formula>
    </cfRule>
  </conditionalFormatting>
  <conditionalFormatting sqref="T6:U33">
    <cfRule type="cellIs" dxfId="14" priority="1" operator="equal">
      <formula>0</formula>
    </cfRule>
  </conditionalFormatting>
  <pageMargins left="0.7" right="0.7" top="0.75" bottom="0.75" header="0.3" footer="0.3"/>
  <pageSetup paperSize="8" scale="91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238FF-D59D-437D-A415-EB822B34CEFD}">
  <sheetPr codeName="Sheet27">
    <pageSetUpPr fitToPage="1"/>
  </sheetPr>
  <dimension ref="A1:AC40"/>
  <sheetViews>
    <sheetView showGridLines="0" zoomScale="80" zoomScaleNormal="80" workbookViewId="0">
      <selection activeCell="X12" sqref="X12"/>
    </sheetView>
  </sheetViews>
  <sheetFormatPr defaultColWidth="9.1796875" defaultRowHeight="13" x14ac:dyDescent="0.3"/>
  <cols>
    <col min="1" max="1" width="5.453125" style="1" customWidth="1"/>
    <col min="2" max="2" width="37.1796875" style="1" customWidth="1"/>
    <col min="3" max="6" width="11.1796875" style="1" customWidth="1"/>
    <col min="7" max="7" width="3.54296875" style="1" customWidth="1"/>
    <col min="8" max="8" width="12.1796875" style="1" customWidth="1"/>
    <col min="9" max="11" width="12.453125" style="1" customWidth="1"/>
    <col min="12" max="12" width="3.54296875" style="1" customWidth="1"/>
    <col min="13" max="13" width="12.26953125" style="1" customWidth="1"/>
    <col min="14" max="15" width="11.90625" style="1" customWidth="1"/>
    <col min="16" max="16" width="3.54296875" style="1" customWidth="1"/>
    <col min="17" max="18" width="11.90625" style="1" customWidth="1"/>
    <col min="19" max="19" width="3.54296875" style="1" customWidth="1"/>
    <col min="20" max="21" width="11.90625" style="1" customWidth="1"/>
    <col min="22" max="16384" width="9.1796875" style="1"/>
  </cols>
  <sheetData>
    <row r="1" spans="1:29" ht="14.5" x14ac:dyDescent="0.35">
      <c r="A1" s="3" t="s">
        <v>1</v>
      </c>
      <c r="B1" s="3"/>
      <c r="G1"/>
    </row>
    <row r="2" spans="1:29" ht="29.15" customHeight="1" x14ac:dyDescent="0.3">
      <c r="A2" s="81" t="s">
        <v>209</v>
      </c>
      <c r="B2" s="82"/>
      <c r="C2" s="90" t="s">
        <v>210</v>
      </c>
      <c r="D2" s="90" t="s">
        <v>211</v>
      </c>
      <c r="E2" s="90" t="s">
        <v>212</v>
      </c>
      <c r="F2" s="90" t="s">
        <v>208</v>
      </c>
      <c r="H2" s="59"/>
      <c r="I2" s="65" t="s">
        <v>213</v>
      </c>
      <c r="J2" s="66" t="s">
        <v>214</v>
      </c>
      <c r="K2" s="67" t="s">
        <v>215</v>
      </c>
      <c r="N2" s="84" t="s">
        <v>216</v>
      </c>
      <c r="O2" s="85"/>
      <c r="Q2" s="84" t="s">
        <v>253</v>
      </c>
      <c r="R2" s="85"/>
      <c r="T2" s="84" t="s">
        <v>254</v>
      </c>
      <c r="U2" s="85"/>
    </row>
    <row r="3" spans="1:29" ht="14.5" x14ac:dyDescent="0.3">
      <c r="A3" s="83"/>
      <c r="B3" s="82"/>
      <c r="C3" s="91"/>
      <c r="D3" s="91"/>
      <c r="E3" s="91"/>
      <c r="F3" s="91"/>
      <c r="H3" s="75" t="s">
        <v>217</v>
      </c>
      <c r="I3" s="60">
        <v>0.4</v>
      </c>
      <c r="J3" s="61">
        <v>0.75</v>
      </c>
      <c r="K3" s="62">
        <v>0.45</v>
      </c>
      <c r="M3" s="75" t="s">
        <v>256</v>
      </c>
      <c r="N3" s="63">
        <f>AVERAGE('Storage specific ALFs'!M36,'Storage specific ALFs'!M38,'Storage specific ALFs'!M46)</f>
        <v>1.2390719033195781E-2</v>
      </c>
      <c r="O3" s="68"/>
      <c r="Q3" s="63">
        <v>0.09</v>
      </c>
      <c r="R3" s="68"/>
      <c r="T3" s="63">
        <f>AVERAGE(5.89%, 10.12%, 4.26%, 11.56%)</f>
        <v>7.9575000000000007E-2</v>
      </c>
      <c r="U3" s="68"/>
    </row>
    <row r="4" spans="1:29" ht="14.5" x14ac:dyDescent="0.3">
      <c r="A4" s="27"/>
      <c r="B4" s="58"/>
      <c r="C4" s="4"/>
      <c r="D4" s="4"/>
      <c r="E4" s="4"/>
      <c r="F4" s="4"/>
      <c r="H4" s="76" t="s">
        <v>255</v>
      </c>
      <c r="I4" s="73" t="s">
        <v>251</v>
      </c>
      <c r="J4" s="73" t="s">
        <v>251</v>
      </c>
      <c r="K4" s="74" t="s">
        <v>251</v>
      </c>
      <c r="M4" s="76" t="s">
        <v>255</v>
      </c>
      <c r="N4" s="68"/>
      <c r="O4" s="64">
        <f>AVERAGE(-0.68%, -0.49%, -0.24%)</f>
        <v>-4.7000000000000002E-3</v>
      </c>
      <c r="Q4" s="68"/>
      <c r="R4" s="64">
        <f>AVERAGE(-0.68%, -0.49%, -0.24%)</f>
        <v>-4.7000000000000002E-3</v>
      </c>
      <c r="T4" s="68"/>
      <c r="U4" s="64">
        <f>AVERAGE(-1.24%, -3.66%, -1.87%, -0.76%)</f>
        <v>-1.8825000000000001E-2</v>
      </c>
    </row>
    <row r="5" spans="1:29" ht="29.5" thickBot="1" x14ac:dyDescent="0.35">
      <c r="A5" s="5" t="s">
        <v>218</v>
      </c>
      <c r="B5" s="6" t="s">
        <v>219</v>
      </c>
      <c r="C5" s="6" t="s">
        <v>220</v>
      </c>
      <c r="D5" s="6" t="s">
        <v>220</v>
      </c>
      <c r="E5" s="6" t="s">
        <v>220</v>
      </c>
      <c r="F5" s="6" t="s">
        <v>220</v>
      </c>
      <c r="G5" s="9"/>
      <c r="H5" s="19"/>
      <c r="I5" s="7" t="s">
        <v>221</v>
      </c>
      <c r="J5" s="6" t="s">
        <v>221</v>
      </c>
      <c r="K5" s="8" t="s">
        <v>221</v>
      </c>
      <c r="L5" s="9"/>
      <c r="M5" s="9"/>
      <c r="N5" s="54" t="s">
        <v>252</v>
      </c>
      <c r="O5" s="54" t="s">
        <v>260</v>
      </c>
      <c r="Q5" s="54" t="s">
        <v>252</v>
      </c>
      <c r="R5" s="54" t="s">
        <v>260</v>
      </c>
      <c r="T5" s="54" t="s">
        <v>252</v>
      </c>
      <c r="U5" s="54" t="s">
        <v>260</v>
      </c>
    </row>
    <row r="6" spans="1:29" ht="15.75" customHeight="1" thickTop="1" x14ac:dyDescent="0.35">
      <c r="A6" s="10">
        <v>1</v>
      </c>
      <c r="B6" s="11" t="s">
        <v>222</v>
      </c>
      <c r="C6" s="34">
        <v>5.0824639999999999</v>
      </c>
      <c r="D6" s="34">
        <v>15.215413</v>
      </c>
      <c r="E6" s="34">
        <v>22.413152</v>
      </c>
      <c r="F6" s="34">
        <v>-2.3749829999999998</v>
      </c>
      <c r="H6" s="19"/>
      <c r="I6" s="28">
        <f>$C6+($D6*I$3)+($E6*I$3)+$F6</f>
        <v>17.758907000000001</v>
      </c>
      <c r="J6" s="34">
        <f>$C6+($D6*J$3)+$E6+$F6</f>
        <v>36.53219275</v>
      </c>
      <c r="K6" s="32">
        <f>($D6*K$3)+$E6+$F6</f>
        <v>26.885104850000001</v>
      </c>
      <c r="N6" s="28">
        <f>$C6+($D6*N$3)+($E6*N$3)+$F6</f>
        <v>3.1737259765373449</v>
      </c>
      <c r="O6" s="28">
        <f>$C6+($D6*O$3)+($E6*O$3)+$F6</f>
        <v>2.707481</v>
      </c>
      <c r="Q6" s="28">
        <f>$C6+($D6*Q$3)+($E6*Q$3)+$F6</f>
        <v>6.0940518499999996</v>
      </c>
      <c r="R6" s="28">
        <f>$C6+($D6*R$3)+($E6*R$3)+$F6</f>
        <v>2.707481</v>
      </c>
      <c r="T6" s="28">
        <f>$C6+($D6*T$3)+($E6*T$3)+$F6</f>
        <v>5.7017740598749995</v>
      </c>
      <c r="U6" s="28">
        <f>$C6+($D6*U$4)+($E6*U$4)+$F6</f>
        <v>1.9991232638750005</v>
      </c>
      <c r="W6" s="12"/>
      <c r="X6" s="12"/>
      <c r="Y6" s="12"/>
      <c r="Z6" s="12"/>
      <c r="AA6" s="12"/>
      <c r="AB6" s="12"/>
      <c r="AC6" s="12"/>
    </row>
    <row r="7" spans="1:29" ht="15.75" customHeight="1" x14ac:dyDescent="0.35">
      <c r="A7" s="13">
        <v>2</v>
      </c>
      <c r="B7" s="14" t="s">
        <v>223</v>
      </c>
      <c r="C7" s="35">
        <v>4.4280809999999997</v>
      </c>
      <c r="D7" s="35">
        <v>7.3073220000000001</v>
      </c>
      <c r="E7" s="35">
        <v>22.413152</v>
      </c>
      <c r="F7" s="35">
        <v>-2.3749829999999998</v>
      </c>
      <c r="H7" s="19"/>
      <c r="I7" s="29">
        <f t="shared" ref="I7:I32" si="0">$C7+($D7*I$3)+($E7*I$3)+$F7</f>
        <v>13.941287600000003</v>
      </c>
      <c r="J7" s="35">
        <f t="shared" ref="J7:J32" si="1">$C7+($D7*J$3)+$E7+$F7</f>
        <v>29.946741500000002</v>
      </c>
      <c r="K7" s="33">
        <f t="shared" ref="K7:K32" si="2">($D7*K$3)+$E7+$F7</f>
        <v>23.3264639</v>
      </c>
      <c r="N7" s="29">
        <f t="shared" ref="N7:N32" si="3">$C7+($D7*N$3)+($E7*N$3)+$F7</f>
        <v>2.4213560428674001</v>
      </c>
      <c r="O7" s="29">
        <f t="shared" ref="O7:O32" si="4">$C7+($D7*O$3)+($E7*O$3)+$F7</f>
        <v>2.0530979999999999</v>
      </c>
      <c r="Q7" s="29">
        <f t="shared" ref="Q7:Q32" si="5">$C7+($D7*Q$3)+($E7*Q$3)+$F7</f>
        <v>4.7279406599999998</v>
      </c>
      <c r="R7" s="29">
        <f t="shared" ref="R7:R32" si="6">$C7+($D7*R$3)+($E7*R$3)+$F7</f>
        <v>2.0530979999999999</v>
      </c>
      <c r="T7" s="29">
        <f t="shared" ref="T7:T32" si="7">$C7+($D7*T$3)+($E7*T$3)+$F7</f>
        <v>4.4181047185499995</v>
      </c>
      <c r="U7" s="29">
        <f t="shared" ref="T6:U32" si="8">$C7+($D7*U$4)+($E7*U$4)+$F7</f>
        <v>1.49361007695</v>
      </c>
      <c r="W7" s="12"/>
      <c r="X7" s="12"/>
      <c r="Y7" s="12"/>
      <c r="Z7" s="12"/>
      <c r="AA7" s="12"/>
      <c r="AB7" s="12"/>
      <c r="AC7" s="12"/>
    </row>
    <row r="8" spans="1:29" ht="15.75" customHeight="1" x14ac:dyDescent="0.35">
      <c r="A8" s="13">
        <v>3</v>
      </c>
      <c r="B8" s="14" t="s">
        <v>224</v>
      </c>
      <c r="C8" s="36">
        <v>4.8308350000000004</v>
      </c>
      <c r="D8" s="36">
        <v>14.911445000000001</v>
      </c>
      <c r="E8" s="36">
        <v>22.141991000000001</v>
      </c>
      <c r="F8" s="36">
        <v>-2.3749829999999998</v>
      </c>
      <c r="H8" s="19"/>
      <c r="I8" s="30">
        <f t="shared" si="0"/>
        <v>17.2772264</v>
      </c>
      <c r="J8" s="36">
        <f t="shared" si="1"/>
        <v>35.781426750000001</v>
      </c>
      <c r="K8" s="55">
        <f t="shared" si="2"/>
        <v>26.477158250000002</v>
      </c>
      <c r="N8" s="30">
        <f t="shared" si="3"/>
        <v>2.9149707146905022</v>
      </c>
      <c r="O8" s="30">
        <f t="shared" si="4"/>
        <v>2.4558520000000006</v>
      </c>
      <c r="Q8" s="30">
        <f t="shared" si="5"/>
        <v>5.7906612400000004</v>
      </c>
      <c r="R8" s="30">
        <f t="shared" si="6"/>
        <v>2.4558520000000006</v>
      </c>
      <c r="T8" s="30">
        <f t="shared" si="7"/>
        <v>5.4043791697000003</v>
      </c>
      <c r="U8" s="30">
        <f t="shared" si="8"/>
        <v>1.7583210673000012</v>
      </c>
      <c r="W8" s="12"/>
      <c r="X8" s="12"/>
      <c r="Y8" s="12"/>
      <c r="Z8" s="12"/>
      <c r="AA8" s="12"/>
      <c r="AB8" s="12"/>
      <c r="AC8" s="12"/>
    </row>
    <row r="9" spans="1:29" ht="15.75" customHeight="1" x14ac:dyDescent="0.35">
      <c r="A9" s="13">
        <v>4</v>
      </c>
      <c r="B9" s="14" t="s">
        <v>225</v>
      </c>
      <c r="C9" s="35">
        <v>-5.9867999999999998E-2</v>
      </c>
      <c r="D9" s="35">
        <v>14.911445000000001</v>
      </c>
      <c r="E9" s="35">
        <v>23.858342</v>
      </c>
      <c r="F9" s="35">
        <v>-2.3749829999999998</v>
      </c>
      <c r="H9" s="19"/>
      <c r="I9" s="29">
        <f t="shared" si="0"/>
        <v>13.0730638</v>
      </c>
      <c r="J9" s="35">
        <f t="shared" si="1"/>
        <v>32.607074750000002</v>
      </c>
      <c r="K9" s="33">
        <f t="shared" si="2"/>
        <v>28.193509250000002</v>
      </c>
      <c r="N9" s="29">
        <f t="shared" si="3"/>
        <v>-1.9544654623061535</v>
      </c>
      <c r="O9" s="29">
        <f t="shared" si="4"/>
        <v>-2.4348509999999997</v>
      </c>
      <c r="Q9" s="29">
        <f t="shared" si="5"/>
        <v>1.0544298299999997</v>
      </c>
      <c r="R9" s="29">
        <f t="shared" si="6"/>
        <v>-2.4348509999999997</v>
      </c>
      <c r="T9" s="29">
        <f t="shared" si="7"/>
        <v>0.6502548005250004</v>
      </c>
      <c r="U9" s="29">
        <f t="shared" si="8"/>
        <v>-3.164692240275</v>
      </c>
      <c r="W9" s="12"/>
      <c r="X9" s="12"/>
      <c r="Y9" s="12"/>
      <c r="Z9" s="12"/>
      <c r="AA9" s="12"/>
      <c r="AB9" s="12"/>
      <c r="AC9" s="12"/>
    </row>
    <row r="10" spans="1:29" ht="15.75" customHeight="1" x14ac:dyDescent="0.35">
      <c r="A10" s="13">
        <v>5</v>
      </c>
      <c r="B10" s="14" t="s">
        <v>226</v>
      </c>
      <c r="C10" s="36">
        <v>7.1290719999999999</v>
      </c>
      <c r="D10" s="36">
        <v>11.455964</v>
      </c>
      <c r="E10" s="36">
        <v>18.433115999999998</v>
      </c>
      <c r="F10" s="36">
        <v>-2.3749829999999998</v>
      </c>
      <c r="H10" s="19"/>
      <c r="I10" s="30">
        <f t="shared" si="0"/>
        <v>16.709720999999998</v>
      </c>
      <c r="J10" s="36">
        <f t="shared" si="1"/>
        <v>31.779178000000002</v>
      </c>
      <c r="K10" s="55">
        <f t="shared" si="2"/>
        <v>21.213316799999998</v>
      </c>
      <c r="N10" s="30">
        <f t="shared" si="3"/>
        <v>5.1244361924407116</v>
      </c>
      <c r="O10" s="30">
        <f t="shared" si="4"/>
        <v>4.7540890000000005</v>
      </c>
      <c r="Q10" s="30">
        <f t="shared" si="5"/>
        <v>7.4441062000000002</v>
      </c>
      <c r="R10" s="30">
        <f t="shared" si="6"/>
        <v>4.7540890000000005</v>
      </c>
      <c r="T10" s="30">
        <f t="shared" si="7"/>
        <v>7.1325125409999988</v>
      </c>
      <c r="U10" s="30">
        <f t="shared" si="8"/>
        <v>4.1914270689999995</v>
      </c>
      <c r="W10" s="12"/>
      <c r="X10" s="12"/>
      <c r="Y10" s="12"/>
      <c r="Z10" s="12"/>
      <c r="AA10" s="12"/>
      <c r="AB10" s="12"/>
      <c r="AC10" s="12"/>
    </row>
    <row r="11" spans="1:29" ht="15.75" customHeight="1" x14ac:dyDescent="0.35">
      <c r="A11" s="13">
        <v>6</v>
      </c>
      <c r="B11" s="14" t="s">
        <v>227</v>
      </c>
      <c r="C11" s="35">
        <v>6.5202439999999999</v>
      </c>
      <c r="D11" s="35">
        <v>11.197202000000001</v>
      </c>
      <c r="E11" s="35">
        <v>18.003440999999999</v>
      </c>
      <c r="F11" s="35">
        <v>-2.3749829999999998</v>
      </c>
      <c r="H11" s="19"/>
      <c r="I11" s="29">
        <f t="shared" si="0"/>
        <v>15.825518200000001</v>
      </c>
      <c r="J11" s="35">
        <f t="shared" si="1"/>
        <v>30.546603499999996</v>
      </c>
      <c r="K11" s="33">
        <f t="shared" si="2"/>
        <v>20.667198899999999</v>
      </c>
      <c r="N11" s="29">
        <f t="shared" si="3"/>
        <v>4.507077963001656</v>
      </c>
      <c r="O11" s="29">
        <f t="shared" si="4"/>
        <v>4.1452609999999996</v>
      </c>
      <c r="Q11" s="29">
        <f t="shared" si="5"/>
        <v>6.7733188699999989</v>
      </c>
      <c r="R11" s="29">
        <f t="shared" si="6"/>
        <v>4.1452609999999996</v>
      </c>
      <c r="T11" s="29">
        <f>$C11+($D11*T$3)+($E11*T$3)+$F11</f>
        <v>6.468902166725</v>
      </c>
      <c r="U11" s="29">
        <f t="shared" si="8"/>
        <v>3.595558895525</v>
      </c>
      <c r="W11" s="12"/>
      <c r="X11" s="12"/>
      <c r="Y11" s="12"/>
      <c r="Z11" s="12"/>
      <c r="AA11" s="12"/>
      <c r="AB11" s="12"/>
      <c r="AC11" s="12"/>
    </row>
    <row r="12" spans="1:29" ht="15.75" customHeight="1" x14ac:dyDescent="0.35">
      <c r="A12" s="13">
        <v>7</v>
      </c>
      <c r="B12" s="14" t="s">
        <v>228</v>
      </c>
      <c r="C12" s="36">
        <v>5.2913449999999997</v>
      </c>
      <c r="D12" s="36">
        <v>9.8933470000000003</v>
      </c>
      <c r="E12" s="36">
        <v>22.836887000000001</v>
      </c>
      <c r="F12" s="36">
        <v>-2.3749829999999998</v>
      </c>
      <c r="H12" s="19"/>
      <c r="I12" s="30">
        <f t="shared" si="0"/>
        <v>16.008455600000001</v>
      </c>
      <c r="J12" s="36">
        <f t="shared" si="1"/>
        <v>33.173259250000001</v>
      </c>
      <c r="K12" s="55">
        <f t="shared" si="2"/>
        <v>24.91391015</v>
      </c>
      <c r="N12" s="30">
        <f t="shared" si="3"/>
        <v>3.3219131333847511</v>
      </c>
      <c r="O12" s="30">
        <f t="shared" si="4"/>
        <v>2.9163619999999999</v>
      </c>
      <c r="Q12" s="30">
        <f t="shared" si="5"/>
        <v>5.8620830599999998</v>
      </c>
      <c r="R12" s="30">
        <f t="shared" si="6"/>
        <v>2.9163619999999999</v>
      </c>
      <c r="T12" s="30">
        <f t="shared" si="7"/>
        <v>5.52087037055</v>
      </c>
      <c r="U12" s="30">
        <f t="shared" si="8"/>
        <v>2.3002153449499994</v>
      </c>
      <c r="W12" s="12"/>
      <c r="X12" s="12"/>
      <c r="Y12" s="12"/>
      <c r="Z12" s="12"/>
      <c r="AA12" s="12"/>
      <c r="AB12" s="12"/>
      <c r="AC12" s="12"/>
    </row>
    <row r="13" spans="1:29" ht="15.75" customHeight="1" x14ac:dyDescent="0.35">
      <c r="A13" s="13">
        <v>8</v>
      </c>
      <c r="B13" s="14" t="s">
        <v>229</v>
      </c>
      <c r="C13" s="35">
        <v>4.976591</v>
      </c>
      <c r="D13" s="35">
        <v>9.8933470000000003</v>
      </c>
      <c r="E13" s="35">
        <v>15.811309</v>
      </c>
      <c r="F13" s="35">
        <v>-2.3749829999999998</v>
      </c>
      <c r="H13" s="19"/>
      <c r="I13" s="29">
        <f t="shared" si="0"/>
        <v>12.8834704</v>
      </c>
      <c r="J13" s="35">
        <f t="shared" si="1"/>
        <v>25.832927249999997</v>
      </c>
      <c r="K13" s="33">
        <f t="shared" si="2"/>
        <v>17.88833215</v>
      </c>
      <c r="N13" s="29">
        <f t="shared" si="3"/>
        <v>2.9201071703409505</v>
      </c>
      <c r="O13" s="29">
        <f t="shared" si="4"/>
        <v>2.6016080000000001</v>
      </c>
      <c r="Q13" s="29">
        <f t="shared" si="5"/>
        <v>4.91502704</v>
      </c>
      <c r="R13" s="29">
        <f t="shared" si="6"/>
        <v>2.6016080000000001</v>
      </c>
      <c r="T13" s="29">
        <f t="shared" si="7"/>
        <v>4.6470560011999993</v>
      </c>
      <c r="U13" s="29">
        <f t="shared" si="8"/>
        <v>2.1177178507999996</v>
      </c>
      <c r="W13" s="12"/>
      <c r="X13" s="12"/>
      <c r="Y13" s="12"/>
      <c r="Z13" s="12"/>
      <c r="AA13" s="12"/>
      <c r="AB13" s="12"/>
      <c r="AC13" s="12"/>
    </row>
    <row r="14" spans="1:29" ht="15.75" customHeight="1" x14ac:dyDescent="0.35">
      <c r="A14" s="13">
        <v>9</v>
      </c>
      <c r="B14" s="14" t="s">
        <v>230</v>
      </c>
      <c r="C14" s="36">
        <v>3.32464</v>
      </c>
      <c r="D14" s="36">
        <v>9.2687010000000001</v>
      </c>
      <c r="E14" s="36">
        <v>15.02656</v>
      </c>
      <c r="F14" s="36">
        <v>-2.3749829999999998</v>
      </c>
      <c r="H14" s="19"/>
      <c r="I14" s="30">
        <f t="shared" si="0"/>
        <v>10.6677614</v>
      </c>
      <c r="J14" s="36">
        <f t="shared" si="1"/>
        <v>22.92774275</v>
      </c>
      <c r="K14" s="55">
        <f t="shared" si="2"/>
        <v>16.822492449999999</v>
      </c>
      <c r="N14" s="30">
        <f t="shared" si="3"/>
        <v>1.2506927528891594</v>
      </c>
      <c r="O14" s="30">
        <f t="shared" si="4"/>
        <v>0.9496570000000002</v>
      </c>
      <c r="Q14" s="30">
        <f t="shared" si="5"/>
        <v>3.1362304900000004</v>
      </c>
      <c r="R14" s="30">
        <f t="shared" si="6"/>
        <v>0.9496570000000002</v>
      </c>
      <c r="T14" s="30">
        <f t="shared" si="7"/>
        <v>2.8829523940750001</v>
      </c>
      <c r="U14" s="30">
        <f t="shared" si="8"/>
        <v>0.49229871167500017</v>
      </c>
      <c r="W14" s="12"/>
      <c r="X14" s="12"/>
      <c r="Y14" s="12"/>
      <c r="Z14" s="12"/>
      <c r="AA14" s="12"/>
      <c r="AB14" s="12"/>
      <c r="AC14" s="12"/>
    </row>
    <row r="15" spans="1:29" ht="15.75" customHeight="1" x14ac:dyDescent="0.35">
      <c r="A15" s="13">
        <v>10</v>
      </c>
      <c r="B15" s="14" t="s">
        <v>231</v>
      </c>
      <c r="C15" s="35">
        <v>2.5532819999999998</v>
      </c>
      <c r="D15" s="35">
        <v>9.5351269999999992</v>
      </c>
      <c r="E15" s="35">
        <v>15.334389</v>
      </c>
      <c r="F15" s="35">
        <v>-2.3749829999999998</v>
      </c>
      <c r="H15" s="19"/>
      <c r="I15" s="29">
        <f t="shared" si="0"/>
        <v>10.1261054</v>
      </c>
      <c r="J15" s="35">
        <f t="shared" si="1"/>
        <v>22.664033249999999</v>
      </c>
      <c r="K15" s="33">
        <f t="shared" si="2"/>
        <v>17.25021315</v>
      </c>
      <c r="N15" s="29">
        <f t="shared" si="3"/>
        <v>0.48645018524756711</v>
      </c>
      <c r="O15" s="29">
        <f t="shared" si="4"/>
        <v>0.17829899999999999</v>
      </c>
      <c r="Q15" s="29">
        <f t="shared" si="5"/>
        <v>2.4165554400000002</v>
      </c>
      <c r="R15" s="29">
        <f t="shared" si="6"/>
        <v>0.17829899999999999</v>
      </c>
      <c r="T15" s="29">
        <f t="shared" si="7"/>
        <v>2.1572907357000006</v>
      </c>
      <c r="U15" s="29">
        <f t="shared" si="8"/>
        <v>-0.28986963869999993</v>
      </c>
      <c r="W15" s="12"/>
      <c r="X15" s="12"/>
      <c r="Y15" s="12"/>
      <c r="Z15" s="12"/>
      <c r="AA15" s="12"/>
      <c r="AB15" s="12"/>
      <c r="AC15" s="12"/>
    </row>
    <row r="16" spans="1:29" ht="15.75" customHeight="1" x14ac:dyDescent="0.35">
      <c r="A16" s="13">
        <v>11</v>
      </c>
      <c r="B16" s="14" t="s">
        <v>232</v>
      </c>
      <c r="C16" s="36">
        <v>3.6089929999999999</v>
      </c>
      <c r="D16" s="36">
        <v>9.5351269999999992</v>
      </c>
      <c r="E16" s="36">
        <v>9.6463429999999999</v>
      </c>
      <c r="F16" s="36">
        <v>-2.3749829999999998</v>
      </c>
      <c r="H16" s="19"/>
      <c r="I16" s="30">
        <f t="shared" si="0"/>
        <v>8.9065980000000007</v>
      </c>
      <c r="J16" s="36">
        <f t="shared" si="1"/>
        <v>18.031698249999998</v>
      </c>
      <c r="K16" s="55">
        <f t="shared" si="2"/>
        <v>11.562167150000001</v>
      </c>
      <c r="N16" s="30">
        <f t="shared" si="3"/>
        <v>1.471682205413674</v>
      </c>
      <c r="O16" s="30">
        <f t="shared" si="4"/>
        <v>1.2340100000000001</v>
      </c>
      <c r="Q16" s="30">
        <f t="shared" si="5"/>
        <v>2.9603423000000002</v>
      </c>
      <c r="R16" s="30">
        <f t="shared" si="6"/>
        <v>1.2340100000000001</v>
      </c>
      <c r="T16" s="30">
        <f t="shared" si="7"/>
        <v>2.7603754752499996</v>
      </c>
      <c r="U16" s="30">
        <f t="shared" si="8"/>
        <v>0.87291882724999992</v>
      </c>
      <c r="W16" s="12"/>
      <c r="X16" s="12"/>
      <c r="Y16" s="12"/>
      <c r="Z16" s="12"/>
      <c r="AA16" s="12"/>
      <c r="AB16" s="12"/>
      <c r="AC16" s="12"/>
    </row>
    <row r="17" spans="1:29" ht="15.75" customHeight="1" x14ac:dyDescent="0.35">
      <c r="A17" s="13">
        <v>12</v>
      </c>
      <c r="B17" s="14" t="s">
        <v>233</v>
      </c>
      <c r="C17" s="35">
        <v>2.6158250000000001</v>
      </c>
      <c r="D17" s="35">
        <v>6.8481100000000001</v>
      </c>
      <c r="E17" s="35">
        <v>8.6989370000000008</v>
      </c>
      <c r="F17" s="35">
        <v>-2.3749829999999998</v>
      </c>
      <c r="H17" s="19"/>
      <c r="I17" s="29">
        <f t="shared" si="0"/>
        <v>6.4596608</v>
      </c>
      <c r="J17" s="35">
        <f t="shared" si="1"/>
        <v>14.075861500000002</v>
      </c>
      <c r="K17" s="33">
        <f t="shared" si="2"/>
        <v>9.4056035000000016</v>
      </c>
      <c r="N17" s="29">
        <f t="shared" si="3"/>
        <v>0.43348109117288969</v>
      </c>
      <c r="O17" s="29">
        <f t="shared" si="4"/>
        <v>0.24084200000000022</v>
      </c>
      <c r="Q17" s="29">
        <f t="shared" si="5"/>
        <v>1.6400762300000005</v>
      </c>
      <c r="R17" s="29">
        <f t="shared" si="6"/>
        <v>0.24084200000000022</v>
      </c>
      <c r="T17" s="29">
        <f t="shared" si="7"/>
        <v>1.4779982650250005</v>
      </c>
      <c r="U17" s="29">
        <f>$C17+($D17*U$4)+($E17*U$4)+$F17</f>
        <v>-5.1831159774999858E-2</v>
      </c>
      <c r="W17" s="12"/>
      <c r="X17" s="12"/>
      <c r="Y17" s="12"/>
      <c r="Z17" s="12"/>
      <c r="AA17" s="12"/>
      <c r="AB17" s="12"/>
      <c r="AC17" s="12"/>
    </row>
    <row r="18" spans="1:29" ht="15.75" customHeight="1" x14ac:dyDescent="0.35">
      <c r="A18" s="13">
        <v>13</v>
      </c>
      <c r="B18" s="14" t="s">
        <v>234</v>
      </c>
      <c r="C18" s="36">
        <v>4.1540090000000003</v>
      </c>
      <c r="D18" s="36">
        <v>5.4122579999999996</v>
      </c>
      <c r="E18" s="36">
        <v>5.1110189999999998</v>
      </c>
      <c r="F18" s="36">
        <v>-2.3749829999999998</v>
      </c>
      <c r="H18" s="19"/>
      <c r="I18" s="30">
        <f t="shared" si="0"/>
        <v>5.988336799999999</v>
      </c>
      <c r="J18" s="36">
        <f t="shared" si="1"/>
        <v>10.9492385</v>
      </c>
      <c r="K18" s="55">
        <f t="shared" si="2"/>
        <v>5.1715520999999995</v>
      </c>
      <c r="N18" s="30">
        <f t="shared" si="3"/>
        <v>1.9094169686154916</v>
      </c>
      <c r="O18" s="30">
        <f t="shared" si="4"/>
        <v>1.7790260000000004</v>
      </c>
      <c r="Q18" s="30">
        <f t="shared" si="5"/>
        <v>2.72612093</v>
      </c>
      <c r="R18" s="30">
        <f t="shared" si="6"/>
        <v>1.7790260000000004</v>
      </c>
      <c r="T18" s="30">
        <f t="shared" si="7"/>
        <v>2.6164157672750004</v>
      </c>
      <c r="U18" s="30">
        <f t="shared" si="8"/>
        <v>1.5809253104750005</v>
      </c>
      <c r="W18" s="12"/>
      <c r="X18" s="12"/>
      <c r="Y18" s="12"/>
      <c r="Z18" s="12"/>
      <c r="AA18" s="12"/>
      <c r="AB18" s="12"/>
      <c r="AC18" s="12"/>
    </row>
    <row r="19" spans="1:29" ht="15.75" customHeight="1" x14ac:dyDescent="0.35">
      <c r="A19" s="13">
        <v>14</v>
      </c>
      <c r="B19" s="14" t="s">
        <v>235</v>
      </c>
      <c r="C19" s="35">
        <v>2.477068</v>
      </c>
      <c r="D19" s="35">
        <v>5.4122579999999996</v>
      </c>
      <c r="E19" s="35">
        <v>3.1956250000000002</v>
      </c>
      <c r="F19" s="35">
        <v>-2.3749829999999998</v>
      </c>
      <c r="H19" s="19"/>
      <c r="I19" s="29">
        <f t="shared" si="0"/>
        <v>3.5452382000000005</v>
      </c>
      <c r="J19" s="35">
        <f t="shared" si="1"/>
        <v>7.3569034999999996</v>
      </c>
      <c r="K19" s="33">
        <f t="shared" si="2"/>
        <v>3.2561581000000008</v>
      </c>
      <c r="N19" s="29">
        <f t="shared" si="3"/>
        <v>0.2087428597236225</v>
      </c>
      <c r="O19" s="29">
        <f t="shared" si="4"/>
        <v>0.1020850000000002</v>
      </c>
      <c r="Q19" s="29">
        <f t="shared" si="5"/>
        <v>0.8767944700000001</v>
      </c>
      <c r="R19" s="29">
        <f t="shared" si="6"/>
        <v>0.1020850000000002</v>
      </c>
      <c r="T19" s="29">
        <f t="shared" si="7"/>
        <v>0.78705728972499989</v>
      </c>
      <c r="U19" s="29">
        <f t="shared" si="8"/>
        <v>-5.9958397474999536E-2</v>
      </c>
      <c r="W19" s="12"/>
      <c r="X19" s="12"/>
      <c r="Y19" s="12"/>
      <c r="Z19" s="12"/>
      <c r="AA19" s="12"/>
      <c r="AB19" s="12"/>
      <c r="AC19" s="12"/>
    </row>
    <row r="20" spans="1:29" ht="15.75" customHeight="1" x14ac:dyDescent="0.35">
      <c r="A20" s="13">
        <v>15</v>
      </c>
      <c r="B20" s="14" t="s">
        <v>236</v>
      </c>
      <c r="C20" s="36">
        <v>5.0539269999999998</v>
      </c>
      <c r="D20" s="36">
        <v>2.4617140000000002</v>
      </c>
      <c r="E20" s="36">
        <v>0.34298699999999999</v>
      </c>
      <c r="F20" s="36">
        <v>-2.3749829999999998</v>
      </c>
      <c r="H20" s="19"/>
      <c r="I20" s="30">
        <f t="shared" si="0"/>
        <v>3.8008244000000002</v>
      </c>
      <c r="J20" s="36">
        <f t="shared" si="1"/>
        <v>4.8682165000000008</v>
      </c>
      <c r="K20" s="55">
        <f t="shared" si="2"/>
        <v>-0.9242246999999999</v>
      </c>
      <c r="N20" s="30">
        <f t="shared" si="3"/>
        <v>2.7136962620631233</v>
      </c>
      <c r="O20" s="30">
        <f t="shared" si="4"/>
        <v>2.678944</v>
      </c>
      <c r="Q20" s="30">
        <f t="shared" si="5"/>
        <v>2.9313670899999997</v>
      </c>
      <c r="R20" s="30">
        <f t="shared" si="6"/>
        <v>2.678944</v>
      </c>
      <c r="T20" s="30">
        <f t="shared" si="7"/>
        <v>2.9021280820749999</v>
      </c>
      <c r="U20" s="30">
        <f t="shared" si="8"/>
        <v>2.6261455036750001</v>
      </c>
      <c r="W20" s="12"/>
      <c r="X20" s="12"/>
      <c r="Y20" s="12"/>
      <c r="Z20" s="12"/>
      <c r="AA20" s="12"/>
      <c r="AB20" s="12"/>
      <c r="AC20" s="12"/>
    </row>
    <row r="21" spans="1:29" ht="15.75" customHeight="1" x14ac:dyDescent="0.35">
      <c r="A21" s="13">
        <v>16</v>
      </c>
      <c r="B21" s="14" t="s">
        <v>237</v>
      </c>
      <c r="C21" s="35">
        <v>3.790718</v>
      </c>
      <c r="D21" s="35">
        <v>1.675087</v>
      </c>
      <c r="E21" s="35">
        <v>-6.2413000000000003E-2</v>
      </c>
      <c r="F21" s="35">
        <v>-2.3749829999999998</v>
      </c>
      <c r="H21" s="19"/>
      <c r="I21" s="29">
        <f t="shared" si="0"/>
        <v>2.0608046000000004</v>
      </c>
      <c r="J21" s="35">
        <f t="shared" si="1"/>
        <v>2.60963725</v>
      </c>
      <c r="K21" s="33">
        <f t="shared" si="2"/>
        <v>-1.6836068499999999</v>
      </c>
      <c r="N21" s="29">
        <f t="shared" si="3"/>
        <v>1.4357171904261401</v>
      </c>
      <c r="O21" s="29">
        <f t="shared" si="4"/>
        <v>1.4157350000000002</v>
      </c>
      <c r="Q21" s="29">
        <f t="shared" si="5"/>
        <v>1.5608756600000002</v>
      </c>
      <c r="R21" s="29">
        <f t="shared" si="6"/>
        <v>1.4157350000000002</v>
      </c>
      <c r="T21" s="29">
        <f t="shared" si="7"/>
        <v>1.5440635335500001</v>
      </c>
      <c r="U21" s="29">
        <f t="shared" si="8"/>
        <v>1.3853764119500003</v>
      </c>
      <c r="W21" s="12"/>
      <c r="X21" s="12"/>
      <c r="Y21" s="12"/>
      <c r="Z21" s="12"/>
      <c r="AA21" s="12"/>
      <c r="AB21" s="12"/>
      <c r="AC21" s="12"/>
    </row>
    <row r="22" spans="1:29" ht="15.75" customHeight="1" x14ac:dyDescent="0.35">
      <c r="A22" s="13">
        <v>17</v>
      </c>
      <c r="B22" s="14" t="s">
        <v>238</v>
      </c>
      <c r="C22" s="36">
        <v>3.5112049999999999</v>
      </c>
      <c r="D22" s="36">
        <v>2.426285</v>
      </c>
      <c r="E22" s="36">
        <v>-2.1857999999999999E-2</v>
      </c>
      <c r="F22" s="36">
        <v>-2.3749829999999998</v>
      </c>
      <c r="H22" s="19"/>
      <c r="I22" s="30">
        <f t="shared" si="0"/>
        <v>2.0979928000000005</v>
      </c>
      <c r="J22" s="36">
        <f t="shared" si="1"/>
        <v>2.9340777500000006</v>
      </c>
      <c r="K22" s="55">
        <f t="shared" si="2"/>
        <v>-1.3050127499999997</v>
      </c>
      <c r="N22" s="30">
        <f t="shared" si="3"/>
        <v>1.1660145793928298</v>
      </c>
      <c r="O22" s="30">
        <f t="shared" si="4"/>
        <v>1.1362220000000001</v>
      </c>
      <c r="Q22" s="30">
        <f t="shared" si="5"/>
        <v>1.35262043</v>
      </c>
      <c r="R22" s="30">
        <f t="shared" si="6"/>
        <v>1.1362220000000001</v>
      </c>
      <c r="T22" s="30">
        <f t="shared" si="7"/>
        <v>1.3275542785250001</v>
      </c>
      <c r="U22" s="30">
        <f t="shared" si="8"/>
        <v>1.0909586617250002</v>
      </c>
      <c r="W22" s="12"/>
      <c r="X22" s="12"/>
      <c r="Y22" s="12"/>
      <c r="Z22" s="12"/>
      <c r="AA22" s="12"/>
      <c r="AB22" s="12"/>
      <c r="AC22" s="12"/>
    </row>
    <row r="23" spans="1:29" ht="15.75" customHeight="1" x14ac:dyDescent="0.35">
      <c r="A23" s="13">
        <v>18</v>
      </c>
      <c r="B23" s="14" t="s">
        <v>239</v>
      </c>
      <c r="C23" s="35">
        <v>0.47106399999999998</v>
      </c>
      <c r="D23" s="35">
        <v>5.2481200000000001</v>
      </c>
      <c r="E23" s="35">
        <v>0</v>
      </c>
      <c r="F23" s="35">
        <v>-2.3749829999999998</v>
      </c>
      <c r="H23" s="19"/>
      <c r="I23" s="29">
        <f t="shared" si="0"/>
        <v>0.19532900000000053</v>
      </c>
      <c r="J23" s="35">
        <f t="shared" si="1"/>
        <v>2.0321710000000004</v>
      </c>
      <c r="K23" s="33">
        <f t="shared" si="2"/>
        <v>-1.3328999999999702E-2</v>
      </c>
      <c r="N23" s="29">
        <f t="shared" si="3"/>
        <v>-1.8388910196275043</v>
      </c>
      <c r="O23" s="29">
        <f t="shared" si="4"/>
        <v>-1.9039189999999999</v>
      </c>
      <c r="Q23" s="29">
        <f t="shared" si="5"/>
        <v>-1.4315881999999998</v>
      </c>
      <c r="R23" s="29">
        <f t="shared" si="6"/>
        <v>-1.9039189999999999</v>
      </c>
      <c r="T23" s="29">
        <f t="shared" si="7"/>
        <v>-1.4862998509999998</v>
      </c>
      <c r="U23" s="29">
        <f t="shared" si="8"/>
        <v>-2.0027148590000001</v>
      </c>
      <c r="W23" s="12"/>
      <c r="X23" s="12"/>
      <c r="Y23" s="12"/>
      <c r="Z23" s="12"/>
      <c r="AA23" s="12"/>
      <c r="AB23" s="12"/>
      <c r="AC23" s="12"/>
    </row>
    <row r="24" spans="1:29" ht="15.75" customHeight="1" x14ac:dyDescent="0.35">
      <c r="A24" s="13">
        <v>19</v>
      </c>
      <c r="B24" s="14" t="s">
        <v>240</v>
      </c>
      <c r="C24" s="36">
        <v>6.2770029999999997</v>
      </c>
      <c r="D24" s="36">
        <v>1.807024</v>
      </c>
      <c r="E24" s="36">
        <v>-6.2413000000000003E-2</v>
      </c>
      <c r="F24" s="36">
        <v>-2.3749829999999998</v>
      </c>
      <c r="H24" s="19"/>
      <c r="I24" s="30">
        <f t="shared" si="0"/>
        <v>4.5998643999999995</v>
      </c>
      <c r="J24" s="36">
        <f t="shared" si="1"/>
        <v>5.1948749999999997</v>
      </c>
      <c r="K24" s="55">
        <f t="shared" si="2"/>
        <v>-1.6242351999999998</v>
      </c>
      <c r="N24" s="30">
        <f t="shared" si="3"/>
        <v>3.9236369847232226</v>
      </c>
      <c r="O24" s="30">
        <f t="shared" si="4"/>
        <v>3.9020199999999998</v>
      </c>
      <c r="Q24" s="30">
        <f t="shared" si="5"/>
        <v>4.0590349900000007</v>
      </c>
      <c r="R24" s="30">
        <f t="shared" si="6"/>
        <v>3.9020199999999998</v>
      </c>
      <c r="T24" s="30">
        <f t="shared" si="7"/>
        <v>4.0408474203249991</v>
      </c>
      <c r="U24" s="30">
        <f t="shared" si="8"/>
        <v>3.8691776979250005</v>
      </c>
      <c r="W24" s="12"/>
      <c r="X24" s="12"/>
      <c r="Y24" s="12"/>
      <c r="Z24" s="12"/>
      <c r="AA24" s="12"/>
      <c r="AB24" s="12"/>
      <c r="AC24" s="12"/>
    </row>
    <row r="25" spans="1:29" ht="15.75" customHeight="1" x14ac:dyDescent="0.35">
      <c r="A25" s="13">
        <v>20</v>
      </c>
      <c r="B25" s="14" t="s">
        <v>241</v>
      </c>
      <c r="C25" s="35">
        <v>7.6374019999999998</v>
      </c>
      <c r="D25" s="35">
        <v>-6.9045069999999997</v>
      </c>
      <c r="E25" s="35">
        <v>0</v>
      </c>
      <c r="F25" s="35">
        <v>-2.3749829999999998</v>
      </c>
      <c r="H25" s="19"/>
      <c r="I25" s="29">
        <f t="shared" si="0"/>
        <v>2.5006162000000001</v>
      </c>
      <c r="J25" s="35">
        <f t="shared" si="1"/>
        <v>8.403874999999994E-2</v>
      </c>
      <c r="K25" s="33">
        <f t="shared" si="2"/>
        <v>-5.4820111499999999</v>
      </c>
      <c r="N25" s="29">
        <f t="shared" si="3"/>
        <v>5.1768671937002662</v>
      </c>
      <c r="O25" s="29">
        <f t="shared" si="4"/>
        <v>5.2624189999999995</v>
      </c>
      <c r="Q25" s="29">
        <f t="shared" si="5"/>
        <v>4.6410133699999996</v>
      </c>
      <c r="R25" s="29">
        <f t="shared" si="6"/>
        <v>5.2624189999999995</v>
      </c>
      <c r="T25" s="29">
        <f t="shared" si="7"/>
        <v>4.7129928554749991</v>
      </c>
      <c r="U25" s="29">
        <f t="shared" si="8"/>
        <v>5.3923963442749994</v>
      </c>
      <c r="W25" s="12"/>
      <c r="X25" s="12"/>
      <c r="Y25" s="12"/>
      <c r="Z25" s="12"/>
      <c r="AA25" s="12"/>
      <c r="AB25" s="12"/>
      <c r="AC25" s="12"/>
    </row>
    <row r="26" spans="1:29" ht="15.75" customHeight="1" x14ac:dyDescent="0.35">
      <c r="A26" s="13">
        <v>21</v>
      </c>
      <c r="B26" s="14" t="s">
        <v>242</v>
      </c>
      <c r="C26" s="36">
        <v>2.678436</v>
      </c>
      <c r="D26" s="36">
        <v>-8.0039020000000001</v>
      </c>
      <c r="E26" s="36">
        <v>0</v>
      </c>
      <c r="F26" s="36">
        <v>-2.3749829999999998</v>
      </c>
      <c r="H26" s="19"/>
      <c r="I26" s="30">
        <f t="shared" si="0"/>
        <v>-2.8981078</v>
      </c>
      <c r="J26" s="36">
        <f t="shared" si="1"/>
        <v>-5.6994734999999999</v>
      </c>
      <c r="K26" s="55">
        <f t="shared" si="2"/>
        <v>-5.9767389</v>
      </c>
      <c r="N26" s="30">
        <f t="shared" si="3"/>
        <v>0.20427889914876651</v>
      </c>
      <c r="O26" s="30">
        <f t="shared" si="4"/>
        <v>0.30345300000000019</v>
      </c>
      <c r="Q26" s="30">
        <f t="shared" si="5"/>
        <v>-0.41689817999999979</v>
      </c>
      <c r="R26" s="30">
        <f t="shared" si="6"/>
        <v>0.30345300000000019</v>
      </c>
      <c r="T26" s="30">
        <f t="shared" si="7"/>
        <v>-0.33345750164999988</v>
      </c>
      <c r="U26" s="30">
        <f t="shared" si="8"/>
        <v>0.45412645515000039</v>
      </c>
      <c r="W26" s="12"/>
      <c r="X26" s="12"/>
      <c r="Y26" s="12"/>
      <c r="Z26" s="12"/>
      <c r="AA26" s="12"/>
      <c r="AB26" s="12"/>
      <c r="AC26" s="12"/>
    </row>
    <row r="27" spans="1:29" ht="15.75" customHeight="1" x14ac:dyDescent="0.35">
      <c r="A27" s="13">
        <v>22</v>
      </c>
      <c r="B27" s="14" t="s">
        <v>243</v>
      </c>
      <c r="C27" s="35">
        <v>1.9748349999999999</v>
      </c>
      <c r="D27" s="35">
        <v>4.2722530000000001</v>
      </c>
      <c r="E27" s="35">
        <v>-11.071419000000001</v>
      </c>
      <c r="F27" s="35">
        <v>-2.3749829999999998</v>
      </c>
      <c r="H27" s="19"/>
      <c r="I27" s="29">
        <f t="shared" si="0"/>
        <v>-3.1198143999999997</v>
      </c>
      <c r="J27" s="35">
        <f t="shared" si="1"/>
        <v>-8.2673772500000009</v>
      </c>
      <c r="K27" s="33">
        <f t="shared" si="2"/>
        <v>-11.523888150000001</v>
      </c>
      <c r="N27" s="29">
        <f t="shared" si="3"/>
        <v>-0.48439455556605759</v>
      </c>
      <c r="O27" s="29">
        <f t="shared" si="4"/>
        <v>-0.40014799999999995</v>
      </c>
      <c r="Q27" s="29">
        <f t="shared" si="5"/>
        <v>-1.0120729399999999</v>
      </c>
      <c r="R27" s="29">
        <f t="shared" si="6"/>
        <v>-0.40014799999999995</v>
      </c>
      <c r="T27" s="29">
        <f t="shared" si="7"/>
        <v>-0.94119163444999998</v>
      </c>
      <c r="U27" s="29">
        <f t="shared" si="8"/>
        <v>-0.27215370005000006</v>
      </c>
      <c r="W27" s="12"/>
      <c r="X27" s="12"/>
      <c r="Y27" s="12"/>
      <c r="Z27" s="12"/>
      <c r="AA27" s="12"/>
      <c r="AB27" s="12"/>
      <c r="AC27" s="12"/>
    </row>
    <row r="28" spans="1:29" ht="15.75" customHeight="1" x14ac:dyDescent="0.35">
      <c r="A28" s="13">
        <v>23</v>
      </c>
      <c r="B28" s="14" t="s">
        <v>244</v>
      </c>
      <c r="C28" s="36">
        <v>-3.5950139999999999</v>
      </c>
      <c r="D28" s="36">
        <v>4.2722530000000001</v>
      </c>
      <c r="E28" s="36">
        <v>-5.1666020000000001</v>
      </c>
      <c r="F28" s="36">
        <v>-2.3749829999999998</v>
      </c>
      <c r="H28" s="19"/>
      <c r="I28" s="30">
        <f t="shared" si="0"/>
        <v>-6.3277365999999997</v>
      </c>
      <c r="J28" s="36">
        <f t="shared" si="1"/>
        <v>-7.9324092499999992</v>
      </c>
      <c r="K28" s="55">
        <f t="shared" si="2"/>
        <v>-5.6190711499999999</v>
      </c>
      <c r="N28" s="30">
        <f t="shared" si="3"/>
        <v>-5.9810786271766192</v>
      </c>
      <c r="O28" s="30">
        <f t="shared" si="4"/>
        <v>-5.9699969999999993</v>
      </c>
      <c r="Q28" s="30">
        <f t="shared" si="5"/>
        <v>-6.0504884099999998</v>
      </c>
      <c r="R28" s="30">
        <f t="shared" si="6"/>
        <v>-5.9699969999999993</v>
      </c>
      <c r="T28" s="30">
        <f t="shared" si="7"/>
        <v>-6.0411648216750002</v>
      </c>
      <c r="U28" s="30">
        <f t="shared" si="8"/>
        <v>-5.953160880075</v>
      </c>
      <c r="W28" s="12"/>
      <c r="X28" s="12"/>
      <c r="Y28" s="12"/>
      <c r="Z28" s="12"/>
      <c r="AA28" s="12"/>
      <c r="AB28" s="12"/>
      <c r="AC28" s="12"/>
    </row>
    <row r="29" spans="1:29" ht="15.75" customHeight="1" x14ac:dyDescent="0.35">
      <c r="A29" s="13">
        <v>24</v>
      </c>
      <c r="B29" s="14" t="s">
        <v>245</v>
      </c>
      <c r="C29" s="35">
        <v>-2.9751650000000001</v>
      </c>
      <c r="D29" s="35">
        <v>4.2722530000000001</v>
      </c>
      <c r="E29" s="35">
        <v>0</v>
      </c>
      <c r="F29" s="35">
        <v>-2.3749829999999998</v>
      </c>
      <c r="H29" s="19"/>
      <c r="I29" s="29">
        <f t="shared" si="0"/>
        <v>-3.6412467999999998</v>
      </c>
      <c r="J29" s="36">
        <f t="shared" si="1"/>
        <v>-2.1459582499999996</v>
      </c>
      <c r="K29" s="33">
        <f t="shared" si="2"/>
        <v>-0.45246914999999976</v>
      </c>
      <c r="N29" s="29">
        <f t="shared" si="3"/>
        <v>-5.2972117134382728</v>
      </c>
      <c r="O29" s="29">
        <f t="shared" si="4"/>
        <v>-5.3501479999999999</v>
      </c>
      <c r="Q29" s="29">
        <f t="shared" si="5"/>
        <v>-4.9656452299999998</v>
      </c>
      <c r="R29" s="29">
        <f t="shared" si="6"/>
        <v>-5.3501479999999999</v>
      </c>
      <c r="T29" s="29">
        <f t="shared" si="7"/>
        <v>-5.0101834675249997</v>
      </c>
      <c r="U29" s="29">
        <f t="shared" si="8"/>
        <v>-5.4305731627250005</v>
      </c>
      <c r="W29" s="12"/>
      <c r="X29" s="12"/>
      <c r="Y29" s="12"/>
      <c r="Z29" s="12"/>
      <c r="AA29" s="12"/>
      <c r="AB29" s="12"/>
      <c r="AC29" s="12"/>
    </row>
    <row r="30" spans="1:29" ht="15.75" customHeight="1" x14ac:dyDescent="0.35">
      <c r="A30" s="13">
        <v>25</v>
      </c>
      <c r="B30" s="14" t="s">
        <v>246</v>
      </c>
      <c r="C30" s="36">
        <v>-0.74574799999999997</v>
      </c>
      <c r="D30" s="36">
        <v>-2.585696</v>
      </c>
      <c r="E30" s="36">
        <v>0</v>
      </c>
      <c r="F30" s="36">
        <v>-2.3749829999999998</v>
      </c>
      <c r="H30" s="19"/>
      <c r="I30" s="30">
        <f t="shared" si="0"/>
        <v>-4.1550094</v>
      </c>
      <c r="J30" s="36">
        <f t="shared" si="1"/>
        <v>-5.060003</v>
      </c>
      <c r="K30" s="55">
        <f t="shared" si="2"/>
        <v>-3.5385461999999999</v>
      </c>
      <c r="N30" s="30">
        <f t="shared" si="3"/>
        <v>-3.1527696326412578</v>
      </c>
      <c r="O30" s="30">
        <f t="shared" si="4"/>
        <v>-3.1207309999999997</v>
      </c>
      <c r="Q30" s="30">
        <f t="shared" si="5"/>
        <v>-3.3534436400000001</v>
      </c>
      <c r="R30" s="30">
        <f t="shared" si="6"/>
        <v>-3.1207309999999997</v>
      </c>
      <c r="T30" s="30">
        <f t="shared" si="7"/>
        <v>-3.3264877591999999</v>
      </c>
      <c r="U30" s="30">
        <f t="shared" si="8"/>
        <v>-3.0720552727999997</v>
      </c>
      <c r="W30" s="12"/>
      <c r="X30" s="12"/>
      <c r="Y30" s="12"/>
      <c r="Z30" s="12"/>
      <c r="AA30" s="12"/>
      <c r="AB30" s="12"/>
      <c r="AC30" s="12"/>
    </row>
    <row r="31" spans="1:29" ht="15.75" customHeight="1" x14ac:dyDescent="0.35">
      <c r="A31" s="13">
        <v>26</v>
      </c>
      <c r="B31" s="14" t="s">
        <v>247</v>
      </c>
      <c r="C31" s="35">
        <v>-3.705641</v>
      </c>
      <c r="D31" s="35">
        <v>-4.1219320000000002</v>
      </c>
      <c r="E31" s="35">
        <v>0</v>
      </c>
      <c r="F31" s="35">
        <v>-2.3749829999999998</v>
      </c>
      <c r="H31" s="19"/>
      <c r="I31" s="29">
        <f t="shared" si="0"/>
        <v>-7.7293968</v>
      </c>
      <c r="J31" s="35">
        <f t="shared" si="1"/>
        <v>-9.1720729999999993</v>
      </c>
      <c r="K31" s="33">
        <f t="shared" si="2"/>
        <v>-4.2298524000000004</v>
      </c>
      <c r="N31" s="29">
        <f t="shared" si="3"/>
        <v>-6.1316977012859386</v>
      </c>
      <c r="O31" s="29">
        <f t="shared" si="4"/>
        <v>-6.0806240000000003</v>
      </c>
      <c r="Q31" s="29">
        <f t="shared" si="5"/>
        <v>-6.4515978799999996</v>
      </c>
      <c r="R31" s="29">
        <f t="shared" si="6"/>
        <v>-6.0806240000000003</v>
      </c>
      <c r="T31" s="29">
        <f t="shared" si="7"/>
        <v>-6.4086267389000007</v>
      </c>
      <c r="U31" s="29">
        <f t="shared" si="8"/>
        <v>-6.0030286300999993</v>
      </c>
      <c r="W31" s="12"/>
      <c r="X31" s="12"/>
      <c r="Y31" s="12"/>
      <c r="Z31" s="12"/>
      <c r="AA31" s="12"/>
      <c r="AB31" s="12"/>
      <c r="AC31" s="12"/>
    </row>
    <row r="32" spans="1:29" ht="15.75" customHeight="1" x14ac:dyDescent="0.35">
      <c r="A32" s="15">
        <v>27</v>
      </c>
      <c r="B32" s="16" t="s">
        <v>248</v>
      </c>
      <c r="C32" s="56">
        <v>-2.6290429999999998</v>
      </c>
      <c r="D32" s="56">
        <v>-8.8338289999999997</v>
      </c>
      <c r="E32" s="56">
        <v>0</v>
      </c>
      <c r="F32" s="56">
        <v>-2.3749829999999998</v>
      </c>
      <c r="H32" s="19"/>
      <c r="I32" s="31">
        <f t="shared" si="0"/>
        <v>-8.5375575999999995</v>
      </c>
      <c r="J32" s="56">
        <f t="shared" si="1"/>
        <v>-11.629397749999999</v>
      </c>
      <c r="K32" s="57">
        <f t="shared" si="2"/>
        <v>-6.3502060499999997</v>
      </c>
      <c r="N32" s="31">
        <f t="shared" si="3"/>
        <v>-5.1134834931262967</v>
      </c>
      <c r="O32" s="31">
        <f t="shared" si="4"/>
        <v>-5.0040259999999996</v>
      </c>
      <c r="Q32" s="31">
        <f t="shared" si="5"/>
        <v>-5.7990706099999993</v>
      </c>
      <c r="R32" s="31">
        <f t="shared" si="6"/>
        <v>-5.0040259999999996</v>
      </c>
      <c r="T32" s="31">
        <f t="shared" si="7"/>
        <v>-5.7069779426749996</v>
      </c>
      <c r="U32" s="31">
        <f t="shared" si="8"/>
        <v>-4.8377291690749997</v>
      </c>
      <c r="W32" s="12"/>
      <c r="X32" s="12"/>
      <c r="Y32" s="12"/>
      <c r="Z32" s="12"/>
      <c r="AA32" s="12"/>
      <c r="AB32" s="12"/>
      <c r="AC32" s="12"/>
    </row>
    <row r="33" spans="1:21" ht="8.25" customHeight="1" x14ac:dyDescent="0.3">
      <c r="A33" s="17"/>
      <c r="B33" s="18"/>
      <c r="C33" s="19"/>
      <c r="D33" s="19"/>
      <c r="E33" s="19"/>
      <c r="F33" s="19"/>
      <c r="H33" s="19"/>
      <c r="I33" s="19"/>
      <c r="J33" s="19"/>
      <c r="K33" s="20"/>
      <c r="N33" s="19"/>
      <c r="O33" s="19"/>
      <c r="Q33" s="19"/>
      <c r="R33" s="19"/>
      <c r="T33" s="19"/>
      <c r="U33" s="19"/>
    </row>
    <row r="34" spans="1:21" x14ac:dyDescent="0.3">
      <c r="C34" s="19"/>
      <c r="D34" s="19"/>
      <c r="E34" s="19"/>
      <c r="F34" s="19"/>
      <c r="H34" s="19"/>
    </row>
    <row r="35" spans="1:21" x14ac:dyDescent="0.3">
      <c r="C35" s="19"/>
      <c r="D35" s="19"/>
      <c r="E35" s="19"/>
      <c r="F35" s="19"/>
      <c r="H35" s="19"/>
    </row>
    <row r="36" spans="1:21" x14ac:dyDescent="0.3">
      <c r="C36" s="19"/>
      <c r="D36" s="19"/>
      <c r="E36" s="19"/>
      <c r="F36" s="19"/>
      <c r="H36" s="19"/>
    </row>
    <row r="37" spans="1:21" x14ac:dyDescent="0.3">
      <c r="C37" s="19"/>
      <c r="D37" s="19"/>
      <c r="E37" s="19"/>
      <c r="F37" s="19"/>
      <c r="H37" s="19"/>
    </row>
    <row r="38" spans="1:21" x14ac:dyDescent="0.3">
      <c r="C38" s="19"/>
      <c r="D38" s="19"/>
      <c r="E38" s="19"/>
      <c r="F38" s="19"/>
      <c r="H38" s="19"/>
    </row>
    <row r="39" spans="1:21" x14ac:dyDescent="0.3">
      <c r="C39" s="19"/>
      <c r="D39" s="19"/>
      <c r="F39" s="19"/>
      <c r="H39" s="19"/>
    </row>
    <row r="40" spans="1:21" x14ac:dyDescent="0.3">
      <c r="C40" s="19"/>
      <c r="D40" s="19"/>
    </row>
  </sheetData>
  <mergeCells count="8">
    <mergeCell ref="N2:O2"/>
    <mergeCell ref="T2:U2"/>
    <mergeCell ref="A2:B3"/>
    <mergeCell ref="C2:C3"/>
    <mergeCell ref="D2:D3"/>
    <mergeCell ref="E2:E3"/>
    <mergeCell ref="F2:F3"/>
    <mergeCell ref="Q2:R2"/>
  </mergeCells>
  <phoneticPr fontId="14" type="noConversion"/>
  <conditionalFormatting sqref="H5:H32 H33:J33 E34:E38 F34:F39 H34:H39 C34:D40">
    <cfRule type="cellIs" dxfId="13" priority="9" operator="equal">
      <formula>0</formula>
    </cfRule>
  </conditionalFormatting>
  <conditionalFormatting sqref="I6:K32 C6:F33 N6:O33 Q6:R33 T6:U33">
    <cfRule type="cellIs" dxfId="12" priority="8" operator="equal">
      <formula>0</formula>
    </cfRule>
  </conditionalFormatting>
  <pageMargins left="0.7" right="0.7" top="0.75" bottom="0.75" header="0.3" footer="0.3"/>
  <pageSetup paperSize="8" scale="91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31705-ECDC-46F1-AAC5-753C69F658F6}">
  <sheetPr codeName="Sheet29">
    <pageSetUpPr fitToPage="1"/>
  </sheetPr>
  <dimension ref="A1:AC40"/>
  <sheetViews>
    <sheetView showGridLines="0" zoomScale="80" zoomScaleNormal="80" workbookViewId="0">
      <selection activeCell="X12" sqref="X12"/>
    </sheetView>
  </sheetViews>
  <sheetFormatPr defaultColWidth="9.1796875" defaultRowHeight="13" x14ac:dyDescent="0.3"/>
  <cols>
    <col min="1" max="1" width="5.453125" style="1" customWidth="1"/>
    <col min="2" max="2" width="37.1796875" style="1" customWidth="1"/>
    <col min="3" max="6" width="11.1796875" style="1" customWidth="1"/>
    <col min="7" max="7" width="3.54296875" style="1" customWidth="1"/>
    <col min="8" max="8" width="12.1796875" style="1" customWidth="1"/>
    <col min="9" max="11" width="12.453125" style="1" customWidth="1"/>
    <col min="12" max="12" width="3.54296875" style="1" customWidth="1"/>
    <col min="13" max="13" width="12.26953125" style="1" customWidth="1"/>
    <col min="14" max="15" width="11.90625" style="1" customWidth="1"/>
    <col min="16" max="16" width="3.54296875" style="1" customWidth="1"/>
    <col min="17" max="18" width="11.90625" style="1" customWidth="1"/>
    <col min="19" max="19" width="3.54296875" style="1" customWidth="1"/>
    <col min="20" max="21" width="11.90625" style="1" customWidth="1"/>
    <col min="22" max="16384" width="9.1796875" style="1"/>
  </cols>
  <sheetData>
    <row r="1" spans="1:29" ht="14.5" x14ac:dyDescent="0.35">
      <c r="A1" s="3" t="s">
        <v>2</v>
      </c>
      <c r="B1" s="3"/>
      <c r="G1"/>
    </row>
    <row r="2" spans="1:29" ht="29.15" customHeight="1" x14ac:dyDescent="0.3">
      <c r="A2" s="81" t="s">
        <v>209</v>
      </c>
      <c r="B2" s="82"/>
      <c r="C2" s="90" t="s">
        <v>210</v>
      </c>
      <c r="D2" s="90" t="s">
        <v>211</v>
      </c>
      <c r="E2" s="90" t="s">
        <v>212</v>
      </c>
      <c r="F2" s="90" t="s">
        <v>208</v>
      </c>
      <c r="H2" s="59"/>
      <c r="I2" s="65" t="s">
        <v>213</v>
      </c>
      <c r="J2" s="66" t="s">
        <v>214</v>
      </c>
      <c r="K2" s="67" t="s">
        <v>215</v>
      </c>
      <c r="N2" s="84" t="s">
        <v>216</v>
      </c>
      <c r="O2" s="85"/>
      <c r="Q2" s="84" t="s">
        <v>253</v>
      </c>
      <c r="R2" s="85"/>
      <c r="T2" s="84" t="s">
        <v>254</v>
      </c>
      <c r="U2" s="85"/>
    </row>
    <row r="3" spans="1:29" ht="14.5" x14ac:dyDescent="0.3">
      <c r="A3" s="83"/>
      <c r="B3" s="82"/>
      <c r="C3" s="91"/>
      <c r="D3" s="91"/>
      <c r="E3" s="91"/>
      <c r="F3" s="91"/>
      <c r="H3" s="75" t="s">
        <v>217</v>
      </c>
      <c r="I3" s="60">
        <v>0.4</v>
      </c>
      <c r="J3" s="61">
        <v>0.75</v>
      </c>
      <c r="K3" s="62">
        <v>0.45</v>
      </c>
      <c r="M3" s="75" t="s">
        <v>256</v>
      </c>
      <c r="N3" s="63">
        <f>AVERAGE('Storage specific ALFs'!M36,'Storage specific ALFs'!M38,'Storage specific ALFs'!M46)</f>
        <v>1.2390719033195781E-2</v>
      </c>
      <c r="O3" s="68"/>
      <c r="Q3" s="63">
        <v>0.09</v>
      </c>
      <c r="R3" s="68"/>
      <c r="T3" s="63">
        <f>AVERAGE(5.89%, 10.12%, 4.26%, 11.56%)</f>
        <v>7.9575000000000007E-2</v>
      </c>
      <c r="U3" s="68"/>
    </row>
    <row r="4" spans="1:29" ht="14.5" x14ac:dyDescent="0.3">
      <c r="A4" s="27"/>
      <c r="B4" s="58"/>
      <c r="C4" s="4"/>
      <c r="D4" s="4"/>
      <c r="E4" s="4"/>
      <c r="F4" s="4"/>
      <c r="H4" s="76" t="s">
        <v>255</v>
      </c>
      <c r="I4" s="73" t="s">
        <v>251</v>
      </c>
      <c r="J4" s="73" t="s">
        <v>251</v>
      </c>
      <c r="K4" s="74" t="s">
        <v>251</v>
      </c>
      <c r="M4" s="76" t="s">
        <v>255</v>
      </c>
      <c r="N4" s="68"/>
      <c r="O4" s="64">
        <f>AVERAGE(-0.68%, -0.49%, -0.24%)</f>
        <v>-4.7000000000000002E-3</v>
      </c>
      <c r="Q4" s="68"/>
      <c r="R4" s="64">
        <f>AVERAGE(-0.68%, -0.49%, -0.24%)</f>
        <v>-4.7000000000000002E-3</v>
      </c>
      <c r="T4" s="68"/>
      <c r="U4" s="64">
        <f>AVERAGE(-1.24%, -3.66%, -1.87%, -0.76%)</f>
        <v>-1.8825000000000001E-2</v>
      </c>
    </row>
    <row r="5" spans="1:29" ht="29.5" thickBot="1" x14ac:dyDescent="0.35">
      <c r="A5" s="5" t="s">
        <v>218</v>
      </c>
      <c r="B5" s="6" t="s">
        <v>219</v>
      </c>
      <c r="C5" s="6" t="s">
        <v>220</v>
      </c>
      <c r="D5" s="6" t="s">
        <v>220</v>
      </c>
      <c r="E5" s="6" t="s">
        <v>220</v>
      </c>
      <c r="F5" s="6" t="s">
        <v>220</v>
      </c>
      <c r="G5" s="9"/>
      <c r="H5" s="19"/>
      <c r="I5" s="7" t="s">
        <v>221</v>
      </c>
      <c r="J5" s="6" t="s">
        <v>221</v>
      </c>
      <c r="K5" s="8" t="s">
        <v>221</v>
      </c>
      <c r="L5" s="9"/>
      <c r="M5" s="9"/>
      <c r="N5" s="54" t="s">
        <v>252</v>
      </c>
      <c r="O5" s="54" t="s">
        <v>260</v>
      </c>
      <c r="Q5" s="54" t="s">
        <v>252</v>
      </c>
      <c r="R5" s="54" t="s">
        <v>260</v>
      </c>
      <c r="T5" s="54" t="s">
        <v>252</v>
      </c>
      <c r="U5" s="54" t="s">
        <v>260</v>
      </c>
    </row>
    <row r="6" spans="1:29" ht="15.75" customHeight="1" thickTop="1" x14ac:dyDescent="0.35">
      <c r="A6" s="10">
        <v>1</v>
      </c>
      <c r="B6" s="11" t="s">
        <v>222</v>
      </c>
      <c r="C6" s="34">
        <v>3.6025269999999998</v>
      </c>
      <c r="D6" s="34">
        <v>17.309263000000001</v>
      </c>
      <c r="E6" s="34">
        <v>23.976775</v>
      </c>
      <c r="F6" s="34">
        <v>-2.7032219999999998</v>
      </c>
      <c r="H6" s="19"/>
      <c r="I6" s="28">
        <f>$C6+($D6*I$3)+($E6*I$3)+$F6</f>
        <v>17.4137202</v>
      </c>
      <c r="J6" s="34">
        <f>$C6+($D6*J$3)+$E6+$F6</f>
        <v>37.858027250000006</v>
      </c>
      <c r="K6" s="32">
        <f>($D6*K$3)+$E6+$F6</f>
        <v>29.06272135</v>
      </c>
      <c r="N6" s="28">
        <f>$C6+($D6*N$3)+($E6*N$3)+$F6</f>
        <v>1.410868696851844</v>
      </c>
      <c r="O6" s="28">
        <f t="shared" ref="O6:O32" si="0">$C6+($D6*O$4)+($E6*O$4)+$F6</f>
        <v>0.7052606213999999</v>
      </c>
      <c r="Q6" s="28">
        <f>$C6+($D6*Q$3)+($E6*Q$3)+$F6</f>
        <v>4.6150484200000008</v>
      </c>
      <c r="R6" s="28">
        <f t="shared" ref="R6:R32" si="1">$C6+($D6*R$4)+($E6*R$4)+$F6</f>
        <v>0.7052606213999999</v>
      </c>
      <c r="T6" s="28">
        <f>$C6+($D6*T$3)+($E6*T$3)+$F6</f>
        <v>4.1846414738500002</v>
      </c>
      <c r="U6" s="28">
        <f>$C6+($D6*U$4)+($E6*U$4)+$F6</f>
        <v>0.12209533465</v>
      </c>
      <c r="W6" s="12"/>
      <c r="X6" s="12"/>
      <c r="Y6" s="12"/>
      <c r="Z6" s="12"/>
      <c r="AA6" s="12"/>
      <c r="AB6" s="12"/>
      <c r="AC6" s="12"/>
    </row>
    <row r="7" spans="1:29" ht="15.75" customHeight="1" x14ac:dyDescent="0.35">
      <c r="A7" s="13">
        <v>2</v>
      </c>
      <c r="B7" s="14" t="s">
        <v>223</v>
      </c>
      <c r="C7" s="35">
        <v>3.5848990000000001</v>
      </c>
      <c r="D7" s="35">
        <v>8.1399849999999994</v>
      </c>
      <c r="E7" s="35">
        <v>23.976775</v>
      </c>
      <c r="F7" s="35">
        <v>-2.7032219999999998</v>
      </c>
      <c r="H7" s="19"/>
      <c r="I7" s="29">
        <f t="shared" ref="I7:I32" si="2">$C7+($D7*I$3)+($E7*I$3)+$F7</f>
        <v>13.728380999999999</v>
      </c>
      <c r="J7" s="35">
        <f t="shared" ref="J7:J32" si="3">$C7+($D7*J$3)+$E7+$F7</f>
        <v>30.96344075</v>
      </c>
      <c r="K7" s="33">
        <f t="shared" ref="K7:K32" si="4">($D7*K$3)+$E7+$F7</f>
        <v>24.936546249999999</v>
      </c>
      <c r="N7" s="29">
        <f t="shared" ref="N7:N32" si="5">$C7+($D7*N$3)+($E7*N$3)+$F7</f>
        <v>1.2796267494165812</v>
      </c>
      <c r="O7" s="29">
        <f t="shared" si="0"/>
        <v>0.73072822800000026</v>
      </c>
      <c r="Q7" s="29">
        <f t="shared" ref="Q7:Q32" si="6">$C7+($D7*Q$3)+($E7*Q$3)+$F7</f>
        <v>3.7721854000000001</v>
      </c>
      <c r="R7" s="29">
        <f t="shared" si="1"/>
        <v>0.73072822800000026</v>
      </c>
      <c r="T7" s="29">
        <f t="shared" ref="T7:T32" si="7">$C7+($D7*T$3)+($E7*T$3)+$F7</f>
        <v>3.4373681770000002</v>
      </c>
      <c r="U7" s="29">
        <f t="shared" ref="U7:U32" si="8">$C7+($D7*U$4)+($E7*U$4)+$F7</f>
        <v>0.27707899300000038</v>
      </c>
      <c r="W7" s="12"/>
      <c r="X7" s="12"/>
      <c r="Y7" s="12"/>
      <c r="Z7" s="12"/>
      <c r="AA7" s="12"/>
      <c r="AB7" s="12"/>
      <c r="AC7" s="12"/>
    </row>
    <row r="8" spans="1:29" ht="15.75" customHeight="1" x14ac:dyDescent="0.35">
      <c r="A8" s="13">
        <v>3</v>
      </c>
      <c r="B8" s="14" t="s">
        <v>224</v>
      </c>
      <c r="C8" s="36">
        <v>3.367982</v>
      </c>
      <c r="D8" s="36">
        <v>16.132038999999999</v>
      </c>
      <c r="E8" s="36">
        <v>22.563924</v>
      </c>
      <c r="F8" s="36">
        <v>-2.7032219999999998</v>
      </c>
      <c r="H8" s="19"/>
      <c r="I8" s="30">
        <f t="shared" si="2"/>
        <v>16.143145200000003</v>
      </c>
      <c r="J8" s="36">
        <f t="shared" si="3"/>
        <v>35.327713250000002</v>
      </c>
      <c r="K8" s="55">
        <f t="shared" si="4"/>
        <v>27.120119549999998</v>
      </c>
      <c r="N8" s="30">
        <f t="shared" si="5"/>
        <v>1.1442308052519397</v>
      </c>
      <c r="O8" s="30">
        <f>$C8+($D8*O$4)+($E8*O$4)+$F8</f>
        <v>0.48288897390000018</v>
      </c>
      <c r="Q8" s="30">
        <f t="shared" si="6"/>
        <v>4.1473966699999991</v>
      </c>
      <c r="R8" s="30">
        <f>$C8+($D8*R$4)+($E8*R$4)+$F8</f>
        <v>0.48288897390000018</v>
      </c>
      <c r="T8" s="30">
        <f t="shared" si="7"/>
        <v>3.7439912557250001</v>
      </c>
      <c r="U8" s="30">
        <f t="shared" si="8"/>
        <v>-6.3691503474999411E-2</v>
      </c>
      <c r="W8" s="12"/>
      <c r="X8" s="12"/>
      <c r="Y8" s="12"/>
      <c r="Z8" s="12"/>
      <c r="AA8" s="12"/>
      <c r="AB8" s="12"/>
      <c r="AC8" s="12"/>
    </row>
    <row r="9" spans="1:29" ht="15.75" customHeight="1" x14ac:dyDescent="0.35">
      <c r="A9" s="13">
        <v>4</v>
      </c>
      <c r="B9" s="14" t="s">
        <v>225</v>
      </c>
      <c r="C9" s="35">
        <v>3.287998</v>
      </c>
      <c r="D9" s="35">
        <v>16.132038999999999</v>
      </c>
      <c r="E9" s="35">
        <v>31.147967000000001</v>
      </c>
      <c r="F9" s="35">
        <v>-2.7032219999999998</v>
      </c>
      <c r="H9" s="19"/>
      <c r="I9" s="29">
        <f t="shared" si="2"/>
        <v>19.4967784</v>
      </c>
      <c r="J9" s="35">
        <f t="shared" si="3"/>
        <v>43.83177225</v>
      </c>
      <c r="K9" s="33">
        <f t="shared" si="4"/>
        <v>35.704162550000007</v>
      </c>
      <c r="N9" s="29">
        <f>$C9+($D9*N$3)+($E9*N$3)+$F9</f>
        <v>1.1706092702338111</v>
      </c>
      <c r="O9" s="29">
        <f t="shared" si="0"/>
        <v>0.3625599718000001</v>
      </c>
      <c r="Q9" s="29">
        <f>$C9+($D9*Q$3)+($E9*Q$3)+$F9</f>
        <v>4.8399765400000003</v>
      </c>
      <c r="R9" s="29">
        <f t="shared" si="1"/>
        <v>0.3625599718000001</v>
      </c>
      <c r="T9" s="29">
        <f t="shared" si="7"/>
        <v>4.3470824774499999</v>
      </c>
      <c r="U9" s="29">
        <f t="shared" si="8"/>
        <v>-0.30527011294999973</v>
      </c>
      <c r="W9" s="12"/>
      <c r="X9" s="12"/>
      <c r="Y9" s="12"/>
      <c r="Z9" s="12"/>
      <c r="AA9" s="12"/>
      <c r="AB9" s="12"/>
      <c r="AC9" s="12"/>
    </row>
    <row r="10" spans="1:29" ht="15.75" customHeight="1" x14ac:dyDescent="0.35">
      <c r="A10" s="13">
        <v>5</v>
      </c>
      <c r="B10" s="14" t="s">
        <v>226</v>
      </c>
      <c r="C10" s="36">
        <v>6.055409</v>
      </c>
      <c r="D10" s="36">
        <v>13.329399</v>
      </c>
      <c r="E10" s="36">
        <v>18.646585000000002</v>
      </c>
      <c r="F10" s="36">
        <v>-2.7032219999999998</v>
      </c>
      <c r="H10" s="19"/>
      <c r="I10" s="30">
        <f t="shared" si="2"/>
        <v>16.142580600000002</v>
      </c>
      <c r="J10" s="36">
        <f t="shared" si="3"/>
        <v>31.995821250000002</v>
      </c>
      <c r="K10" s="55">
        <f t="shared" si="4"/>
        <v>21.941592550000003</v>
      </c>
      <c r="N10" s="30">
        <f t="shared" si="5"/>
        <v>3.7483924335539638</v>
      </c>
      <c r="O10" s="30">
        <f t="shared" si="0"/>
        <v>3.201899875200001</v>
      </c>
      <c r="Q10" s="30">
        <f t="shared" si="6"/>
        <v>6.2300255599999996</v>
      </c>
      <c r="R10" s="30">
        <f t="shared" si="1"/>
        <v>3.201899875200001</v>
      </c>
      <c r="T10" s="30">
        <f>$C10+($D10*T$3)+($E10*T$3)+$F10</f>
        <v>5.8966759268000004</v>
      </c>
      <c r="U10" s="30">
        <f t="shared" si="8"/>
        <v>2.7502391011999996</v>
      </c>
      <c r="W10" s="12"/>
      <c r="X10" s="12"/>
      <c r="Y10" s="12"/>
      <c r="Z10" s="12"/>
      <c r="AA10" s="12"/>
      <c r="AB10" s="12"/>
      <c r="AC10" s="12"/>
    </row>
    <row r="11" spans="1:29" ht="15.75" customHeight="1" x14ac:dyDescent="0.35">
      <c r="A11" s="13">
        <v>6</v>
      </c>
      <c r="B11" s="14" t="s">
        <v>227</v>
      </c>
      <c r="C11" s="35">
        <v>5.4734429999999996</v>
      </c>
      <c r="D11" s="35">
        <v>13.073232000000001</v>
      </c>
      <c r="E11" s="35">
        <v>18.138117999999999</v>
      </c>
      <c r="F11" s="35">
        <v>-2.7032219999999998</v>
      </c>
      <c r="H11" s="19"/>
      <c r="I11" s="29">
        <f t="shared" si="2"/>
        <v>15.254760999999998</v>
      </c>
      <c r="J11" s="35">
        <f t="shared" si="3"/>
        <v>30.713262999999994</v>
      </c>
      <c r="K11" s="33">
        <f t="shared" si="4"/>
        <v>21.317850400000001</v>
      </c>
      <c r="N11" s="29">
        <f t="shared" si="5"/>
        <v>3.1569520684967345</v>
      </c>
      <c r="O11" s="29">
        <f t="shared" si="0"/>
        <v>2.6235276550000006</v>
      </c>
      <c r="Q11" s="29">
        <f t="shared" si="6"/>
        <v>5.5792424999999994</v>
      </c>
      <c r="R11" s="29">
        <f t="shared" si="1"/>
        <v>2.6235276550000006</v>
      </c>
      <c r="T11" s="29">
        <f>$C11+($D11*T$3)+($E11*T$3)+$F11</f>
        <v>5.2538641762499996</v>
      </c>
      <c r="U11" s="29">
        <f t="shared" si="8"/>
        <v>2.1826673362500002</v>
      </c>
      <c r="W11" s="12"/>
      <c r="X11" s="12"/>
      <c r="Y11" s="12"/>
      <c r="Z11" s="12"/>
      <c r="AA11" s="12"/>
      <c r="AB11" s="12"/>
      <c r="AC11" s="12"/>
    </row>
    <row r="12" spans="1:29" ht="15.75" customHeight="1" x14ac:dyDescent="0.35">
      <c r="A12" s="13">
        <v>7</v>
      </c>
      <c r="B12" s="14" t="s">
        <v>228</v>
      </c>
      <c r="C12" s="36">
        <v>4.2570230000000002</v>
      </c>
      <c r="D12" s="36">
        <v>11.881373</v>
      </c>
      <c r="E12" s="36">
        <v>24.264327000000002</v>
      </c>
      <c r="F12" s="36">
        <v>-2.7032219999999998</v>
      </c>
      <c r="H12" s="19"/>
      <c r="I12" s="30">
        <f t="shared" si="2"/>
        <v>16.012081000000002</v>
      </c>
      <c r="J12" s="36">
        <f t="shared" si="3"/>
        <v>34.729157750000006</v>
      </c>
      <c r="K12" s="55">
        <f t="shared" si="4"/>
        <v>26.907722850000003</v>
      </c>
      <c r="N12" s="30">
        <f t="shared" si="5"/>
        <v>2.001672212958185</v>
      </c>
      <c r="O12" s="30">
        <f t="shared" si="0"/>
        <v>1.3839162100000002</v>
      </c>
      <c r="Q12" s="30">
        <f t="shared" si="6"/>
        <v>4.8069140000000008</v>
      </c>
      <c r="R12" s="30">
        <f t="shared" si="1"/>
        <v>1.3839162100000002</v>
      </c>
      <c r="T12" s="30">
        <f t="shared" si="7"/>
        <v>4.4300950775000008</v>
      </c>
      <c r="U12" s="30">
        <f>$C12+($D12*U$4)+($E12*U$4)+$F12</f>
        <v>0.87335819750000043</v>
      </c>
      <c r="W12" s="12"/>
      <c r="X12" s="12"/>
      <c r="Y12" s="12"/>
      <c r="Z12" s="12"/>
      <c r="AA12" s="12"/>
      <c r="AB12" s="12"/>
      <c r="AC12" s="12"/>
    </row>
    <row r="13" spans="1:29" ht="15.75" customHeight="1" x14ac:dyDescent="0.35">
      <c r="A13" s="13">
        <v>8</v>
      </c>
      <c r="B13" s="14" t="s">
        <v>229</v>
      </c>
      <c r="C13" s="35">
        <v>3.92164</v>
      </c>
      <c r="D13" s="35">
        <v>11.881373</v>
      </c>
      <c r="E13" s="35">
        <v>15.747638</v>
      </c>
      <c r="F13" s="35">
        <v>-2.7032219999999998</v>
      </c>
      <c r="H13" s="19"/>
      <c r="I13" s="29">
        <f t="shared" si="2"/>
        <v>12.270022400000002</v>
      </c>
      <c r="J13" s="35">
        <f t="shared" si="3"/>
        <v>25.877085750000003</v>
      </c>
      <c r="K13" s="33">
        <f t="shared" si="4"/>
        <v>18.391033849999999</v>
      </c>
      <c r="N13" s="29">
        <f t="shared" si="5"/>
        <v>1.560761312466076</v>
      </c>
      <c r="O13" s="29">
        <f t="shared" si="0"/>
        <v>1.0885616483000002</v>
      </c>
      <c r="Q13" s="29">
        <f t="shared" si="6"/>
        <v>3.7050289900000002</v>
      </c>
      <c r="R13" s="29">
        <f t="shared" si="1"/>
        <v>1.0885616483000002</v>
      </c>
      <c r="T13" s="29">
        <f t="shared" si="7"/>
        <v>3.4169965503250004</v>
      </c>
      <c r="U13" s="29">
        <f t="shared" si="8"/>
        <v>0.69830186792500015</v>
      </c>
      <c r="W13" s="12"/>
      <c r="X13" s="12"/>
      <c r="Y13" s="12"/>
      <c r="Z13" s="12"/>
      <c r="AA13" s="12"/>
      <c r="AB13" s="12"/>
      <c r="AC13" s="12"/>
    </row>
    <row r="14" spans="1:29" ht="15.75" customHeight="1" x14ac:dyDescent="0.35">
      <c r="A14" s="13">
        <v>9</v>
      </c>
      <c r="B14" s="14" t="s">
        <v>230</v>
      </c>
      <c r="C14" s="36">
        <v>2.1375570000000002</v>
      </c>
      <c r="D14" s="36">
        <v>11.292386</v>
      </c>
      <c r="E14" s="36">
        <v>14.851834</v>
      </c>
      <c r="F14" s="36">
        <v>-2.7032219999999998</v>
      </c>
      <c r="H14" s="19"/>
      <c r="I14" s="30">
        <f t="shared" si="2"/>
        <v>9.8920230000000018</v>
      </c>
      <c r="J14" s="36">
        <f t="shared" si="3"/>
        <v>22.7554585</v>
      </c>
      <c r="K14" s="55">
        <f t="shared" si="4"/>
        <v>17.2301857</v>
      </c>
      <c r="N14" s="30">
        <f t="shared" si="5"/>
        <v>-0.2417193156379418</v>
      </c>
      <c r="O14" s="30">
        <f t="shared" si="0"/>
        <v>-0.68854283399999971</v>
      </c>
      <c r="Q14" s="30">
        <f t="shared" si="6"/>
        <v>1.7873148000000012</v>
      </c>
      <c r="R14" s="30">
        <f t="shared" si="1"/>
        <v>-0.68854283399999971</v>
      </c>
      <c r="T14" s="30">
        <f t="shared" si="7"/>
        <v>1.514761306500001</v>
      </c>
      <c r="U14" s="30">
        <f t="shared" si="8"/>
        <v>-1.0578299414999996</v>
      </c>
      <c r="W14" s="12"/>
      <c r="X14" s="12"/>
      <c r="Y14" s="12"/>
      <c r="Z14" s="12"/>
      <c r="AA14" s="12"/>
      <c r="AB14" s="12"/>
      <c r="AC14" s="12"/>
    </row>
    <row r="15" spans="1:29" ht="15.75" customHeight="1" x14ac:dyDescent="0.35">
      <c r="A15" s="13">
        <v>10</v>
      </c>
      <c r="B15" s="14" t="s">
        <v>231</v>
      </c>
      <c r="C15" s="35">
        <v>1.9630559999999999</v>
      </c>
      <c r="D15" s="35">
        <v>11.749528</v>
      </c>
      <c r="E15" s="35">
        <v>15.49403</v>
      </c>
      <c r="F15" s="35">
        <v>-2.7032219999999998</v>
      </c>
      <c r="H15" s="19"/>
      <c r="I15" s="29">
        <f t="shared" si="2"/>
        <v>10.1572572</v>
      </c>
      <c r="J15" s="35">
        <f t="shared" si="3"/>
        <v>23.566010000000002</v>
      </c>
      <c r="K15" s="33">
        <f t="shared" si="4"/>
        <v>18.078095600000001</v>
      </c>
      <c r="N15" s="29">
        <f t="shared" si="5"/>
        <v>-0.40259872735742652</v>
      </c>
      <c r="O15" s="29">
        <f t="shared" si="0"/>
        <v>-0.86821072259999976</v>
      </c>
      <c r="Q15" s="29">
        <f t="shared" si="6"/>
        <v>1.71175422</v>
      </c>
      <c r="R15" s="29">
        <f t="shared" si="1"/>
        <v>-0.86821072259999976</v>
      </c>
      <c r="T15" s="29">
        <f t="shared" si="7"/>
        <v>1.4277401278500004</v>
      </c>
      <c r="U15" s="29">
        <f t="shared" si="8"/>
        <v>-1.25302597935</v>
      </c>
      <c r="W15" s="12"/>
      <c r="X15" s="12"/>
      <c r="Y15" s="12"/>
      <c r="Z15" s="12"/>
      <c r="AA15" s="12"/>
      <c r="AB15" s="12"/>
      <c r="AC15" s="12"/>
    </row>
    <row r="16" spans="1:29" ht="15.75" customHeight="1" x14ac:dyDescent="0.35">
      <c r="A16" s="13">
        <v>11</v>
      </c>
      <c r="B16" s="14" t="s">
        <v>232</v>
      </c>
      <c r="C16" s="36">
        <v>2.187443</v>
      </c>
      <c r="D16" s="36">
        <v>11.749528</v>
      </c>
      <c r="E16" s="36">
        <v>9.1046530000000008</v>
      </c>
      <c r="F16" s="36">
        <v>-2.7032219999999998</v>
      </c>
      <c r="H16" s="19"/>
      <c r="I16" s="30">
        <f t="shared" si="2"/>
        <v>7.8258934</v>
      </c>
      <c r="J16" s="36">
        <f t="shared" si="3"/>
        <v>17.401019999999999</v>
      </c>
      <c r="K16" s="55">
        <f t="shared" si="4"/>
        <v>11.688718600000001</v>
      </c>
      <c r="N16" s="30">
        <f t="shared" si="5"/>
        <v>-0.25738070256158974</v>
      </c>
      <c r="O16" s="30">
        <f t="shared" si="0"/>
        <v>-0.61379365069999992</v>
      </c>
      <c r="Q16" s="30">
        <f t="shared" si="6"/>
        <v>1.3610972900000005</v>
      </c>
      <c r="R16" s="30">
        <f t="shared" si="1"/>
        <v>-0.61379365069999992</v>
      </c>
      <c r="T16" s="30">
        <f t="shared" si="7"/>
        <v>1.1436924530750003</v>
      </c>
      <c r="U16" s="30">
        <f t="shared" si="8"/>
        <v>-0.90835895732499994</v>
      </c>
      <c r="W16" s="12"/>
      <c r="X16" s="12"/>
      <c r="Y16" s="12"/>
      <c r="Z16" s="12"/>
      <c r="AA16" s="12"/>
      <c r="AB16" s="12"/>
      <c r="AC16" s="12"/>
    </row>
    <row r="17" spans="1:29" ht="15.75" customHeight="1" x14ac:dyDescent="0.35">
      <c r="A17" s="13">
        <v>12</v>
      </c>
      <c r="B17" s="14" t="s">
        <v>233</v>
      </c>
      <c r="C17" s="35">
        <v>1.6728860000000001</v>
      </c>
      <c r="D17" s="35">
        <v>9.0465359999999997</v>
      </c>
      <c r="E17" s="35">
        <v>9.0253779999999999</v>
      </c>
      <c r="F17" s="35">
        <v>-2.7032219999999998</v>
      </c>
      <c r="H17" s="19"/>
      <c r="I17" s="29">
        <f t="shared" si="2"/>
        <v>6.1984296000000008</v>
      </c>
      <c r="J17" s="35">
        <f t="shared" si="3"/>
        <v>14.779944</v>
      </c>
      <c r="K17" s="33">
        <f t="shared" si="4"/>
        <v>10.3930972</v>
      </c>
      <c r="N17" s="29">
        <f t="shared" si="5"/>
        <v>-0.80641199123392227</v>
      </c>
      <c r="O17" s="29">
        <f t="shared" si="0"/>
        <v>-1.1152739957999998</v>
      </c>
      <c r="Q17" s="29">
        <f t="shared" si="6"/>
        <v>0.5961362600000002</v>
      </c>
      <c r="R17" s="29">
        <f t="shared" si="1"/>
        <v>-1.1152739957999998</v>
      </c>
      <c r="T17" s="29">
        <f t="shared" si="7"/>
        <v>0.40773655655000018</v>
      </c>
      <c r="U17" s="29">
        <f t="shared" si="8"/>
        <v>-1.3705397810499997</v>
      </c>
      <c r="W17" s="12"/>
      <c r="X17" s="12"/>
      <c r="Y17" s="12"/>
      <c r="Z17" s="12"/>
      <c r="AA17" s="12"/>
      <c r="AB17" s="12"/>
      <c r="AC17" s="12"/>
    </row>
    <row r="18" spans="1:29" ht="15.75" customHeight="1" x14ac:dyDescent="0.35">
      <c r="A18" s="13">
        <v>13</v>
      </c>
      <c r="B18" s="14" t="s">
        <v>234</v>
      </c>
      <c r="C18" s="36">
        <v>2.7707250000000001</v>
      </c>
      <c r="D18" s="36">
        <v>7.4840099999999996</v>
      </c>
      <c r="E18" s="36">
        <v>5.0444149999999999</v>
      </c>
      <c r="F18" s="36">
        <v>-2.7032219999999998</v>
      </c>
      <c r="H18" s="19"/>
      <c r="I18" s="30">
        <f t="shared" si="2"/>
        <v>5.0788729999999997</v>
      </c>
      <c r="J18" s="36">
        <f t="shared" si="3"/>
        <v>10.724925500000001</v>
      </c>
      <c r="K18" s="55">
        <f t="shared" si="4"/>
        <v>5.7089974999999988</v>
      </c>
      <c r="N18" s="30">
        <f t="shared" si="5"/>
        <v>0.22273919410346599</v>
      </c>
      <c r="O18" s="30">
        <f t="shared" si="0"/>
        <v>8.6194025000003727E-3</v>
      </c>
      <c r="Q18" s="30">
        <f t="shared" si="6"/>
        <v>1.1950612500000002</v>
      </c>
      <c r="R18" s="30">
        <f t="shared" si="1"/>
        <v>8.6194025000003727E-3</v>
      </c>
      <c r="T18" s="30">
        <f t="shared" si="7"/>
        <v>1.0644524193750002</v>
      </c>
      <c r="U18" s="30">
        <f t="shared" si="8"/>
        <v>-0.16834460062499979</v>
      </c>
      <c r="W18" s="12"/>
      <c r="X18" s="12"/>
      <c r="Y18" s="12"/>
      <c r="Z18" s="12"/>
      <c r="AA18" s="12"/>
      <c r="AB18" s="12"/>
      <c r="AC18" s="12"/>
    </row>
    <row r="19" spans="1:29" ht="15.75" customHeight="1" x14ac:dyDescent="0.35">
      <c r="A19" s="13">
        <v>14</v>
      </c>
      <c r="B19" s="14" t="s">
        <v>235</v>
      </c>
      <c r="C19" s="35">
        <v>1.4818819999999999</v>
      </c>
      <c r="D19" s="35">
        <v>7.4840099999999996</v>
      </c>
      <c r="E19" s="35">
        <v>2.7746200000000001</v>
      </c>
      <c r="F19" s="35">
        <v>-2.7032219999999998</v>
      </c>
      <c r="H19" s="19"/>
      <c r="I19" s="29">
        <f t="shared" si="2"/>
        <v>2.8821120000000007</v>
      </c>
      <c r="J19" s="35">
        <f t="shared" si="3"/>
        <v>7.1662874999999993</v>
      </c>
      <c r="K19" s="33">
        <f t="shared" si="4"/>
        <v>3.4392025000000008</v>
      </c>
      <c r="N19" s="29">
        <f t="shared" si="5"/>
        <v>-1.0942281980044866</v>
      </c>
      <c r="O19" s="29">
        <f t="shared" si="0"/>
        <v>-1.2695555609999998</v>
      </c>
      <c r="Q19" s="29">
        <f t="shared" si="6"/>
        <v>-0.29806329999999992</v>
      </c>
      <c r="R19" s="29">
        <f t="shared" si="1"/>
        <v>-1.2695555609999998</v>
      </c>
      <c r="T19" s="29">
        <f t="shared" si="7"/>
        <v>-0.40500951774999994</v>
      </c>
      <c r="U19" s="29">
        <f t="shared" si="8"/>
        <v>-1.4144587097499999</v>
      </c>
      <c r="W19" s="12"/>
      <c r="X19" s="12"/>
      <c r="Y19" s="12"/>
      <c r="Z19" s="12"/>
      <c r="AA19" s="12"/>
      <c r="AB19" s="12"/>
      <c r="AC19" s="12"/>
    </row>
    <row r="20" spans="1:29" ht="15.75" customHeight="1" x14ac:dyDescent="0.35">
      <c r="A20" s="13">
        <v>15</v>
      </c>
      <c r="B20" s="14" t="s">
        <v>236</v>
      </c>
      <c r="C20" s="36">
        <v>3.7927550000000001</v>
      </c>
      <c r="D20" s="36">
        <v>4.3075910000000004</v>
      </c>
      <c r="E20" s="36">
        <v>-3.1100000000000002E-4</v>
      </c>
      <c r="F20" s="36">
        <v>-2.7032219999999998</v>
      </c>
      <c r="H20" s="19"/>
      <c r="I20" s="30">
        <f t="shared" si="2"/>
        <v>2.8124450000000007</v>
      </c>
      <c r="J20" s="36">
        <f t="shared" si="3"/>
        <v>4.3199152500000011</v>
      </c>
      <c r="K20" s="55">
        <f t="shared" si="4"/>
        <v>-0.76511704999999952</v>
      </c>
      <c r="N20" s="30">
        <f t="shared" si="5"/>
        <v>1.142903296277304</v>
      </c>
      <c r="O20" s="30">
        <f t="shared" si="0"/>
        <v>1.0692887840000003</v>
      </c>
      <c r="Q20" s="30">
        <f t="shared" si="6"/>
        <v>1.4771882000000001</v>
      </c>
      <c r="R20" s="30">
        <f t="shared" si="1"/>
        <v>1.0692887840000003</v>
      </c>
      <c r="T20" s="30">
        <f t="shared" si="7"/>
        <v>1.4322848060000006</v>
      </c>
      <c r="U20" s="30">
        <f t="shared" si="8"/>
        <v>1.0084484540000003</v>
      </c>
      <c r="W20" s="12"/>
      <c r="X20" s="12"/>
      <c r="Y20" s="12"/>
      <c r="Z20" s="12"/>
      <c r="AA20" s="12"/>
      <c r="AB20" s="12"/>
      <c r="AC20" s="12"/>
    </row>
    <row r="21" spans="1:29" ht="15.75" customHeight="1" x14ac:dyDescent="0.35">
      <c r="A21" s="13">
        <v>16</v>
      </c>
      <c r="B21" s="14" t="s">
        <v>237</v>
      </c>
      <c r="C21" s="35">
        <v>2.4475410000000002</v>
      </c>
      <c r="D21" s="35">
        <v>4.4029100000000003</v>
      </c>
      <c r="E21" s="35">
        <v>5.4280000000000002E-2</v>
      </c>
      <c r="F21" s="35">
        <v>-2.7032219999999998</v>
      </c>
      <c r="H21" s="19"/>
      <c r="I21" s="29">
        <f t="shared" si="2"/>
        <v>1.5271950000000003</v>
      </c>
      <c r="J21" s="35">
        <f t="shared" si="3"/>
        <v>3.1007815000000005</v>
      </c>
      <c r="K21" s="33">
        <f t="shared" si="4"/>
        <v>-0.66763249999999941</v>
      </c>
      <c r="N21" s="29">
        <f t="shared" si="5"/>
        <v>-0.20045321103242975</v>
      </c>
      <c r="O21" s="29">
        <f t="shared" si="0"/>
        <v>-0.27662979299999968</v>
      </c>
      <c r="Q21" s="29">
        <f t="shared" si="6"/>
        <v>0.14546610000000015</v>
      </c>
      <c r="R21" s="29">
        <f t="shared" si="1"/>
        <v>-0.27662979299999968</v>
      </c>
      <c r="T21" s="29">
        <f t="shared" si="7"/>
        <v>9.8999894250000331E-2</v>
      </c>
      <c r="U21" s="29">
        <f t="shared" si="8"/>
        <v>-0.33958760174999991</v>
      </c>
      <c r="W21" s="12"/>
      <c r="X21" s="12"/>
      <c r="Y21" s="12"/>
      <c r="Z21" s="12"/>
      <c r="AA21" s="12"/>
      <c r="AB21" s="12"/>
      <c r="AC21" s="12"/>
    </row>
    <row r="22" spans="1:29" ht="15.75" customHeight="1" x14ac:dyDescent="0.35">
      <c r="A22" s="13">
        <v>17</v>
      </c>
      <c r="B22" s="14" t="s">
        <v>238</v>
      </c>
      <c r="C22" s="36">
        <v>2.0618820000000002</v>
      </c>
      <c r="D22" s="36">
        <v>3.7428059999999999</v>
      </c>
      <c r="E22" s="36">
        <v>7.0530000000000002E-3</v>
      </c>
      <c r="F22" s="36">
        <v>-2.7032219999999998</v>
      </c>
      <c r="H22" s="19"/>
      <c r="I22" s="30">
        <f t="shared" si="2"/>
        <v>0.85860360000000036</v>
      </c>
      <c r="J22" s="36">
        <f t="shared" si="3"/>
        <v>2.1728175000000003</v>
      </c>
      <c r="K22" s="55">
        <f t="shared" si="4"/>
        <v>-1.0119062999999999</v>
      </c>
      <c r="N22" s="30">
        <f t="shared" si="5"/>
        <v>-0.59487655071689893</v>
      </c>
      <c r="O22" s="30">
        <f t="shared" si="0"/>
        <v>-0.65896433729999959</v>
      </c>
      <c r="Q22" s="30">
        <f t="shared" si="6"/>
        <v>-0.30385268999999937</v>
      </c>
      <c r="R22" s="30">
        <f t="shared" si="1"/>
        <v>-0.65896433729999959</v>
      </c>
      <c r="T22" s="30">
        <f t="shared" si="7"/>
        <v>-0.34294497007499958</v>
      </c>
      <c r="U22" s="30">
        <f t="shared" si="8"/>
        <v>-0.71193109567499957</v>
      </c>
      <c r="W22" s="12"/>
      <c r="X22" s="12"/>
      <c r="Y22" s="12"/>
      <c r="Z22" s="12"/>
      <c r="AA22" s="12"/>
      <c r="AB22" s="12"/>
      <c r="AC22" s="12"/>
    </row>
    <row r="23" spans="1:29" ht="15.75" customHeight="1" x14ac:dyDescent="0.35">
      <c r="A23" s="13">
        <v>18</v>
      </c>
      <c r="B23" s="14" t="s">
        <v>239</v>
      </c>
      <c r="C23" s="35">
        <v>0.96192800000000001</v>
      </c>
      <c r="D23" s="35">
        <v>4.6815220000000002</v>
      </c>
      <c r="E23" s="35">
        <v>3.0446999999999998E-2</v>
      </c>
      <c r="F23" s="35">
        <v>-2.7032219999999998</v>
      </c>
      <c r="H23" s="19"/>
      <c r="I23" s="29">
        <f t="shared" si="2"/>
        <v>0.14349360000000022</v>
      </c>
      <c r="J23" s="35">
        <f t="shared" si="3"/>
        <v>1.8002945000000001</v>
      </c>
      <c r="K23" s="33">
        <f t="shared" si="4"/>
        <v>-0.56609009999999937</v>
      </c>
      <c r="N23" s="29">
        <f t="shared" si="5"/>
        <v>-1.6829093160278714</v>
      </c>
      <c r="O23" s="29">
        <f t="shared" si="0"/>
        <v>-1.7634402542999998</v>
      </c>
      <c r="Q23" s="29">
        <f t="shared" si="6"/>
        <v>-1.3172167899999998</v>
      </c>
      <c r="R23" s="29">
        <f t="shared" si="1"/>
        <v>-1.7634402542999998</v>
      </c>
      <c r="T23" s="29">
        <f t="shared" si="7"/>
        <v>-1.3663390668249997</v>
      </c>
      <c r="U23" s="29">
        <f t="shared" si="8"/>
        <v>-1.8299968164249998</v>
      </c>
      <c r="W23" s="12"/>
      <c r="X23" s="12"/>
      <c r="Y23" s="12"/>
      <c r="Z23" s="12"/>
      <c r="AA23" s="12"/>
      <c r="AB23" s="12"/>
      <c r="AC23" s="12"/>
    </row>
    <row r="24" spans="1:29" ht="15.75" customHeight="1" x14ac:dyDescent="0.35">
      <c r="A24" s="13">
        <v>19</v>
      </c>
      <c r="B24" s="14" t="s">
        <v>240</v>
      </c>
      <c r="C24" s="36">
        <v>2.9364210000000002</v>
      </c>
      <c r="D24" s="36">
        <v>5.6598519999999999</v>
      </c>
      <c r="E24" s="36">
        <v>5.4280000000000002E-2</v>
      </c>
      <c r="F24" s="36">
        <v>-2.7032219999999998</v>
      </c>
      <c r="H24" s="19"/>
      <c r="I24" s="30">
        <f t="shared" si="2"/>
        <v>2.5188517999999998</v>
      </c>
      <c r="J24" s="36">
        <f t="shared" si="3"/>
        <v>4.532368</v>
      </c>
      <c r="K24" s="55">
        <f t="shared" si="4"/>
        <v>-0.1020086</v>
      </c>
      <c r="N24" s="30">
        <f t="shared" si="5"/>
        <v>0.30400120413059328</v>
      </c>
      <c r="O24" s="30">
        <f t="shared" si="0"/>
        <v>0.20634257960000024</v>
      </c>
      <c r="Q24" s="30">
        <f t="shared" si="6"/>
        <v>0.74747088000000028</v>
      </c>
      <c r="R24" s="30">
        <f t="shared" si="1"/>
        <v>0.20634257960000024</v>
      </c>
      <c r="T24" s="30">
        <f t="shared" si="7"/>
        <v>0.68790105390000056</v>
      </c>
      <c r="U24" s="30">
        <f t="shared" si="8"/>
        <v>0.12563046510000042</v>
      </c>
      <c r="W24" s="12"/>
      <c r="X24" s="12"/>
      <c r="Y24" s="12"/>
      <c r="Z24" s="12"/>
      <c r="AA24" s="12"/>
      <c r="AB24" s="12"/>
      <c r="AC24" s="12"/>
    </row>
    <row r="25" spans="1:29" ht="15.75" customHeight="1" x14ac:dyDescent="0.35">
      <c r="A25" s="13">
        <v>20</v>
      </c>
      <c r="B25" s="14" t="s">
        <v>241</v>
      </c>
      <c r="C25" s="35">
        <v>8.8757339999999996</v>
      </c>
      <c r="D25" s="35">
        <v>-6.8751350000000002</v>
      </c>
      <c r="E25" s="35">
        <v>0</v>
      </c>
      <c r="F25" s="35">
        <v>-2.7032219999999998</v>
      </c>
      <c r="H25" s="19"/>
      <c r="I25" s="29">
        <f t="shared" si="2"/>
        <v>3.4224579999999993</v>
      </c>
      <c r="J25" s="35">
        <f t="shared" si="3"/>
        <v>1.0161607499999996</v>
      </c>
      <c r="K25" s="33">
        <f t="shared" si="4"/>
        <v>-5.7970327499999996</v>
      </c>
      <c r="N25" s="29">
        <f t="shared" si="5"/>
        <v>6.0873241338997097</v>
      </c>
      <c r="O25" s="29">
        <f t="shared" si="0"/>
        <v>6.2048251345000001</v>
      </c>
      <c r="Q25" s="29">
        <f t="shared" si="6"/>
        <v>5.5537498499999991</v>
      </c>
      <c r="R25" s="29">
        <f t="shared" si="1"/>
        <v>6.2048251345000001</v>
      </c>
      <c r="T25" s="29">
        <f t="shared" si="7"/>
        <v>5.6254231323749995</v>
      </c>
      <c r="U25" s="29">
        <f t="shared" si="8"/>
        <v>6.3019364163749998</v>
      </c>
      <c r="W25" s="12"/>
      <c r="X25" s="12"/>
      <c r="Y25" s="12"/>
      <c r="Z25" s="12"/>
      <c r="AA25" s="12"/>
      <c r="AB25" s="12"/>
      <c r="AC25" s="12"/>
    </row>
    <row r="26" spans="1:29" ht="15.75" customHeight="1" x14ac:dyDescent="0.35">
      <c r="A26" s="13">
        <v>21</v>
      </c>
      <c r="B26" s="14" t="s">
        <v>242</v>
      </c>
      <c r="C26" s="36">
        <v>3.8639600000000001</v>
      </c>
      <c r="D26" s="36">
        <v>-7.5031140000000001</v>
      </c>
      <c r="E26" s="36">
        <v>0</v>
      </c>
      <c r="F26" s="36">
        <v>-2.7032219999999998</v>
      </c>
      <c r="H26" s="19"/>
      <c r="I26" s="30">
        <f t="shared" si="2"/>
        <v>-1.8405076</v>
      </c>
      <c r="J26" s="36">
        <f t="shared" si="3"/>
        <v>-4.4665974999999998</v>
      </c>
      <c r="K26" s="55">
        <f t="shared" si="4"/>
        <v>-6.0796232999999997</v>
      </c>
      <c r="N26" s="30">
        <f t="shared" si="5"/>
        <v>1.0677690225519627</v>
      </c>
      <c r="O26" s="30">
        <f t="shared" si="0"/>
        <v>1.1960026358000002</v>
      </c>
      <c r="Q26" s="30">
        <f t="shared" si="6"/>
        <v>0.48545774000000019</v>
      </c>
      <c r="R26" s="30">
        <f t="shared" si="1"/>
        <v>1.1960026358000002</v>
      </c>
      <c r="T26" s="30">
        <f t="shared" si="7"/>
        <v>0.56367770345000023</v>
      </c>
      <c r="U26" s="30">
        <f t="shared" si="8"/>
        <v>1.3019841210499998</v>
      </c>
      <c r="W26" s="12"/>
      <c r="X26" s="12"/>
      <c r="Y26" s="12"/>
      <c r="Z26" s="12"/>
      <c r="AA26" s="12"/>
      <c r="AB26" s="12"/>
      <c r="AC26" s="12"/>
    </row>
    <row r="27" spans="1:29" ht="15.75" customHeight="1" x14ac:dyDescent="0.35">
      <c r="A27" s="13">
        <v>22</v>
      </c>
      <c r="B27" s="14" t="s">
        <v>243</v>
      </c>
      <c r="C27" s="35">
        <v>1.757676</v>
      </c>
      <c r="D27" s="35">
        <v>3.3731200000000001</v>
      </c>
      <c r="E27" s="35">
        <v>-11.502231</v>
      </c>
      <c r="F27" s="35">
        <v>-2.7032219999999998</v>
      </c>
      <c r="H27" s="19"/>
      <c r="I27" s="29">
        <f t="shared" si="2"/>
        <v>-4.1971904000000002</v>
      </c>
      <c r="J27" s="35">
        <f t="shared" si="3"/>
        <v>-9.9179370000000002</v>
      </c>
      <c r="K27" s="33">
        <f t="shared" si="4"/>
        <v>-12.687549000000001</v>
      </c>
      <c r="N27" s="29">
        <f t="shared" si="5"/>
        <v>-1.0462715303906611</v>
      </c>
      <c r="O27" s="29">
        <f t="shared" si="0"/>
        <v>-0.90733917829999977</v>
      </c>
      <c r="Q27" s="29">
        <f t="shared" si="6"/>
        <v>-1.67716599</v>
      </c>
      <c r="R27" s="29">
        <f t="shared" si="1"/>
        <v>-0.90733917829999977</v>
      </c>
      <c r="T27" s="29">
        <f t="shared" si="7"/>
        <v>-1.5924200078249999</v>
      </c>
      <c r="U27" s="29">
        <f t="shared" si="8"/>
        <v>-0.79251548542499983</v>
      </c>
      <c r="W27" s="12"/>
      <c r="X27" s="12"/>
      <c r="Y27" s="12"/>
      <c r="Z27" s="12"/>
      <c r="AA27" s="12"/>
      <c r="AB27" s="12"/>
      <c r="AC27" s="12"/>
    </row>
    <row r="28" spans="1:29" ht="15.75" customHeight="1" x14ac:dyDescent="0.35">
      <c r="A28" s="13">
        <v>23</v>
      </c>
      <c r="B28" s="14" t="s">
        <v>244</v>
      </c>
      <c r="C28" s="36">
        <v>-2.7846419999999998</v>
      </c>
      <c r="D28" s="36">
        <v>3.3731200000000001</v>
      </c>
      <c r="E28" s="36">
        <v>-5.1426280000000002</v>
      </c>
      <c r="F28" s="36">
        <v>-2.7032219999999998</v>
      </c>
      <c r="H28" s="19"/>
      <c r="I28" s="30">
        <f t="shared" si="2"/>
        <v>-6.195667199999999</v>
      </c>
      <c r="J28" s="36">
        <f t="shared" si="3"/>
        <v>-8.1006520000000002</v>
      </c>
      <c r="K28" s="55">
        <f t="shared" si="4"/>
        <v>-6.3279459999999998</v>
      </c>
      <c r="N28" s="30">
        <f t="shared" si="5"/>
        <v>-5.5097894764549924</v>
      </c>
      <c r="O28" s="30">
        <f t="shared" si="0"/>
        <v>-5.4795473123999994</v>
      </c>
      <c r="Q28" s="30">
        <f t="shared" si="6"/>
        <v>-5.6471197199999992</v>
      </c>
      <c r="R28" s="30">
        <f t="shared" si="1"/>
        <v>-5.4795473123999994</v>
      </c>
      <c r="T28" s="30">
        <f t="shared" si="7"/>
        <v>-5.6286725990999997</v>
      </c>
      <c r="U28" s="30">
        <f t="shared" si="8"/>
        <v>-5.4545530118999999</v>
      </c>
      <c r="W28" s="12"/>
      <c r="X28" s="12"/>
      <c r="Y28" s="12"/>
      <c r="Z28" s="12"/>
      <c r="AA28" s="12"/>
      <c r="AB28" s="12"/>
      <c r="AC28" s="12"/>
    </row>
    <row r="29" spans="1:29" ht="15.75" customHeight="1" x14ac:dyDescent="0.35">
      <c r="A29" s="13">
        <v>24</v>
      </c>
      <c r="B29" s="14" t="s">
        <v>245</v>
      </c>
      <c r="C29" s="35">
        <v>-2.147694</v>
      </c>
      <c r="D29" s="35">
        <v>3.3731200000000001</v>
      </c>
      <c r="E29" s="35">
        <v>0</v>
      </c>
      <c r="F29" s="35">
        <v>-2.7032219999999998</v>
      </c>
      <c r="H29" s="19"/>
      <c r="I29" s="29">
        <f t="shared" si="2"/>
        <v>-3.5016679999999996</v>
      </c>
      <c r="J29" s="36">
        <f t="shared" si="3"/>
        <v>-2.3210759999999997</v>
      </c>
      <c r="K29" s="33">
        <f t="shared" si="4"/>
        <v>-1.1853179999999996</v>
      </c>
      <c r="N29" s="29">
        <f t="shared" si="5"/>
        <v>-4.809120617814747</v>
      </c>
      <c r="O29" s="29">
        <f t="shared" si="0"/>
        <v>-4.8667696639999996</v>
      </c>
      <c r="Q29" s="29">
        <f t="shared" si="6"/>
        <v>-4.5473352</v>
      </c>
      <c r="R29" s="29">
        <f t="shared" si="1"/>
        <v>-4.8667696639999996</v>
      </c>
      <c r="T29" s="29">
        <f t="shared" si="7"/>
        <v>-4.5824999759999994</v>
      </c>
      <c r="U29" s="29">
        <f t="shared" si="8"/>
        <v>-4.9144149840000004</v>
      </c>
      <c r="W29" s="12"/>
      <c r="X29" s="12"/>
      <c r="Y29" s="12"/>
      <c r="Z29" s="12"/>
      <c r="AA29" s="12"/>
      <c r="AB29" s="12"/>
      <c r="AC29" s="12"/>
    </row>
    <row r="30" spans="1:29" ht="15.75" customHeight="1" x14ac:dyDescent="0.35">
      <c r="A30" s="13">
        <v>25</v>
      </c>
      <c r="B30" s="14" t="s">
        <v>246</v>
      </c>
      <c r="C30" s="36">
        <v>-0.115246</v>
      </c>
      <c r="D30" s="36">
        <v>-3.3545400000000001</v>
      </c>
      <c r="E30" s="36">
        <v>0</v>
      </c>
      <c r="F30" s="36">
        <v>-2.7032219999999998</v>
      </c>
      <c r="H30" s="19"/>
      <c r="I30" s="30">
        <f t="shared" si="2"/>
        <v>-4.1602839999999999</v>
      </c>
      <c r="J30" s="36">
        <f t="shared" si="3"/>
        <v>-5.3343729999999994</v>
      </c>
      <c r="K30" s="55">
        <f t="shared" si="4"/>
        <v>-4.2127650000000001</v>
      </c>
      <c r="N30" s="30">
        <f t="shared" si="5"/>
        <v>-2.8600331626256166</v>
      </c>
      <c r="O30" s="30">
        <f t="shared" si="0"/>
        <v>-2.8027016619999996</v>
      </c>
      <c r="Q30" s="30">
        <f t="shared" si="6"/>
        <v>-3.1203765999999997</v>
      </c>
      <c r="R30" s="30">
        <f t="shared" si="1"/>
        <v>-2.8027016619999996</v>
      </c>
      <c r="T30" s="30">
        <f t="shared" si="7"/>
        <v>-3.0854055204999997</v>
      </c>
      <c r="U30" s="30">
        <f t="shared" si="8"/>
        <v>-2.7553187845</v>
      </c>
      <c r="W30" s="12"/>
      <c r="X30" s="12"/>
      <c r="Y30" s="12"/>
      <c r="Z30" s="12"/>
      <c r="AA30" s="12"/>
      <c r="AB30" s="12"/>
      <c r="AC30" s="12"/>
    </row>
    <row r="31" spans="1:29" ht="15.75" customHeight="1" x14ac:dyDescent="0.35">
      <c r="A31" s="13">
        <v>26</v>
      </c>
      <c r="B31" s="14" t="s">
        <v>247</v>
      </c>
      <c r="C31" s="35">
        <v>-2.8399329999999998</v>
      </c>
      <c r="D31" s="35">
        <v>-5.4212150000000001</v>
      </c>
      <c r="E31" s="35">
        <v>0</v>
      </c>
      <c r="F31" s="35">
        <v>-2.7032219999999998</v>
      </c>
      <c r="H31" s="19"/>
      <c r="I31" s="29">
        <f t="shared" si="2"/>
        <v>-7.7116410000000002</v>
      </c>
      <c r="J31" s="35">
        <f t="shared" si="3"/>
        <v>-9.6090662499999997</v>
      </c>
      <c r="K31" s="33">
        <f t="shared" si="4"/>
        <v>-5.1427687500000001</v>
      </c>
      <c r="N31" s="29">
        <f t="shared" si="5"/>
        <v>-5.6103277518835455</v>
      </c>
      <c r="O31" s="29">
        <f t="shared" si="0"/>
        <v>-5.5176752894999996</v>
      </c>
      <c r="Q31" s="29">
        <f t="shared" si="6"/>
        <v>-6.0310643499999994</v>
      </c>
      <c r="R31" s="29">
        <f t="shared" si="1"/>
        <v>-5.5176752894999996</v>
      </c>
      <c r="T31" s="29">
        <f t="shared" si="7"/>
        <v>-5.9745481836250001</v>
      </c>
      <c r="U31" s="29">
        <f t="shared" si="8"/>
        <v>-5.4411006276249996</v>
      </c>
      <c r="W31" s="12"/>
      <c r="X31" s="12"/>
      <c r="Y31" s="12"/>
      <c r="Z31" s="12"/>
      <c r="AA31" s="12"/>
      <c r="AB31" s="12"/>
      <c r="AC31" s="12"/>
    </row>
    <row r="32" spans="1:29" ht="15.75" customHeight="1" x14ac:dyDescent="0.35">
      <c r="A32" s="15">
        <v>27</v>
      </c>
      <c r="B32" s="16" t="s">
        <v>248</v>
      </c>
      <c r="C32" s="56">
        <v>-0.102503</v>
      </c>
      <c r="D32" s="56">
        <v>-10.763553</v>
      </c>
      <c r="E32" s="56">
        <v>0</v>
      </c>
      <c r="F32" s="56">
        <v>-2.7032219999999998</v>
      </c>
      <c r="H32" s="19"/>
      <c r="I32" s="31">
        <f t="shared" si="2"/>
        <v>-7.1111462000000003</v>
      </c>
      <c r="J32" s="56">
        <f t="shared" si="3"/>
        <v>-10.87838975</v>
      </c>
      <c r="K32" s="57">
        <f t="shared" si="4"/>
        <v>-7.5468208499999996</v>
      </c>
      <c r="N32" s="31">
        <f t="shared" si="5"/>
        <v>-2.9390931610219111</v>
      </c>
      <c r="O32" s="31">
        <f t="shared" si="0"/>
        <v>-2.7551363008999998</v>
      </c>
      <c r="Q32" s="31">
        <f t="shared" si="6"/>
        <v>-3.7744447699999997</v>
      </c>
      <c r="R32" s="31">
        <f t="shared" si="1"/>
        <v>-2.7551363008999998</v>
      </c>
      <c r="T32" s="31">
        <f t="shared" si="7"/>
        <v>-3.6622347299749998</v>
      </c>
      <c r="U32" s="31">
        <f t="shared" si="8"/>
        <v>-2.6031011147749998</v>
      </c>
      <c r="W32" s="12"/>
      <c r="X32" s="12"/>
      <c r="Y32" s="12"/>
      <c r="Z32" s="12"/>
      <c r="AA32" s="12"/>
      <c r="AB32" s="12"/>
      <c r="AC32" s="12"/>
    </row>
    <row r="33" spans="1:21" ht="8.25" customHeight="1" x14ac:dyDescent="0.3">
      <c r="A33" s="17"/>
      <c r="B33" s="18"/>
      <c r="C33" s="19"/>
      <c r="D33" s="19"/>
      <c r="E33" s="19"/>
      <c r="F33" s="19"/>
      <c r="H33" s="19"/>
      <c r="I33" s="19"/>
      <c r="J33" s="19"/>
      <c r="K33" s="20"/>
      <c r="N33" s="19"/>
      <c r="O33" s="19"/>
      <c r="Q33" s="19"/>
      <c r="R33" s="19"/>
      <c r="T33" s="19"/>
      <c r="U33" s="19"/>
    </row>
    <row r="34" spans="1:21" x14ac:dyDescent="0.3">
      <c r="C34" s="19"/>
      <c r="D34" s="19"/>
      <c r="E34" s="19"/>
      <c r="F34" s="19"/>
      <c r="H34" s="19"/>
    </row>
    <row r="35" spans="1:21" x14ac:dyDescent="0.3">
      <c r="C35" s="19"/>
      <c r="D35" s="19"/>
      <c r="E35" s="19"/>
      <c r="F35" s="19"/>
      <c r="H35" s="19"/>
    </row>
    <row r="36" spans="1:21" x14ac:dyDescent="0.3">
      <c r="C36" s="19"/>
      <c r="D36" s="19"/>
      <c r="E36" s="19"/>
      <c r="F36" s="19"/>
      <c r="H36" s="19"/>
    </row>
    <row r="37" spans="1:21" x14ac:dyDescent="0.3">
      <c r="C37" s="19"/>
      <c r="D37" s="19"/>
      <c r="E37" s="19"/>
      <c r="F37" s="19"/>
      <c r="H37" s="19"/>
    </row>
    <row r="38" spans="1:21" x14ac:dyDescent="0.3">
      <c r="C38" s="19"/>
      <c r="D38" s="19"/>
      <c r="E38" s="19"/>
      <c r="F38" s="19"/>
      <c r="H38" s="19"/>
    </row>
    <row r="39" spans="1:21" x14ac:dyDescent="0.3">
      <c r="C39" s="19"/>
      <c r="D39" s="19"/>
      <c r="F39" s="19"/>
      <c r="H39" s="19"/>
    </row>
    <row r="40" spans="1:21" x14ac:dyDescent="0.3">
      <c r="C40" s="19"/>
      <c r="D40" s="19"/>
    </row>
  </sheetData>
  <mergeCells count="8">
    <mergeCell ref="N2:O2"/>
    <mergeCell ref="T2:U2"/>
    <mergeCell ref="A2:B3"/>
    <mergeCell ref="C2:C3"/>
    <mergeCell ref="D2:D3"/>
    <mergeCell ref="E2:E3"/>
    <mergeCell ref="F2:F3"/>
    <mergeCell ref="Q2:R2"/>
  </mergeCells>
  <phoneticPr fontId="14" type="noConversion"/>
  <conditionalFormatting sqref="C6:F33 N6:O33 Q6:R33 T6:U33">
    <cfRule type="cellIs" dxfId="11" priority="9" operator="equal">
      <formula>0</formula>
    </cfRule>
  </conditionalFormatting>
  <conditionalFormatting sqref="H5:H32 H33:J33 E34:E38 F34:F39 H34:H39 C34:D40">
    <cfRule type="cellIs" dxfId="10" priority="10" operator="equal">
      <formula>0</formula>
    </cfRule>
  </conditionalFormatting>
  <conditionalFormatting sqref="I6:K32">
    <cfRule type="cellIs" dxfId="9" priority="8" operator="equal">
      <formula>0</formula>
    </cfRule>
  </conditionalFormatting>
  <pageMargins left="0.7" right="0.7" top="0.75" bottom="0.75" header="0.3" footer="0.3"/>
  <pageSetup paperSize="8" scale="91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1E98C-4566-4656-935F-8F3A6B7E5B70}">
  <sheetPr codeName="Sheet26">
    <pageSetUpPr fitToPage="1"/>
  </sheetPr>
  <dimension ref="A1:AC40"/>
  <sheetViews>
    <sheetView showGridLines="0" zoomScale="80" zoomScaleNormal="80" workbookViewId="0">
      <selection activeCell="X12" sqref="X12"/>
    </sheetView>
  </sheetViews>
  <sheetFormatPr defaultColWidth="9.1796875" defaultRowHeight="13" x14ac:dyDescent="0.3"/>
  <cols>
    <col min="1" max="1" width="5.453125" style="1" customWidth="1"/>
    <col min="2" max="2" width="37.1796875" style="1" customWidth="1"/>
    <col min="3" max="6" width="11.1796875" style="1" customWidth="1"/>
    <col min="7" max="7" width="3.54296875" style="1" customWidth="1"/>
    <col min="8" max="8" width="12.1796875" style="1" customWidth="1"/>
    <col min="9" max="11" width="12.453125" style="1" customWidth="1"/>
    <col min="12" max="12" width="3.54296875" style="1" customWidth="1"/>
    <col min="13" max="13" width="12.26953125" style="1" customWidth="1"/>
    <col min="14" max="15" width="11.90625" style="1" customWidth="1"/>
    <col min="16" max="16" width="3.54296875" style="1" customWidth="1"/>
    <col min="17" max="18" width="11.90625" style="1" customWidth="1"/>
    <col min="19" max="19" width="3.54296875" style="1" customWidth="1"/>
    <col min="20" max="21" width="11.90625" style="1" customWidth="1"/>
    <col min="22" max="16384" width="9.1796875" style="1"/>
  </cols>
  <sheetData>
    <row r="1" spans="1:29" ht="14.5" x14ac:dyDescent="0.35">
      <c r="A1" s="3" t="s">
        <v>3</v>
      </c>
      <c r="B1" s="3"/>
      <c r="G1"/>
    </row>
    <row r="2" spans="1:29" ht="29.15" customHeight="1" x14ac:dyDescent="0.3">
      <c r="A2" s="81" t="s">
        <v>209</v>
      </c>
      <c r="B2" s="82"/>
      <c r="C2" s="90" t="s">
        <v>210</v>
      </c>
      <c r="D2" s="90" t="s">
        <v>211</v>
      </c>
      <c r="E2" s="90" t="s">
        <v>212</v>
      </c>
      <c r="F2" s="90" t="s">
        <v>208</v>
      </c>
      <c r="H2" s="59"/>
      <c r="I2" s="65" t="s">
        <v>213</v>
      </c>
      <c r="J2" s="66" t="s">
        <v>214</v>
      </c>
      <c r="K2" s="67" t="s">
        <v>215</v>
      </c>
      <c r="N2" s="84" t="s">
        <v>216</v>
      </c>
      <c r="O2" s="85"/>
      <c r="Q2" s="84" t="s">
        <v>253</v>
      </c>
      <c r="R2" s="85"/>
      <c r="T2" s="84" t="s">
        <v>254</v>
      </c>
      <c r="U2" s="85"/>
    </row>
    <row r="3" spans="1:29" ht="14.5" x14ac:dyDescent="0.3">
      <c r="A3" s="83"/>
      <c r="B3" s="82"/>
      <c r="C3" s="91"/>
      <c r="D3" s="91"/>
      <c r="E3" s="91"/>
      <c r="F3" s="91"/>
      <c r="H3" s="75" t="s">
        <v>217</v>
      </c>
      <c r="I3" s="60">
        <v>0.4</v>
      </c>
      <c r="J3" s="61">
        <v>0.75</v>
      </c>
      <c r="K3" s="62">
        <v>0.45</v>
      </c>
      <c r="M3" s="75" t="s">
        <v>256</v>
      </c>
      <c r="N3" s="63">
        <f>AVERAGE('Storage specific ALFs'!M36,'Storage specific ALFs'!M38,'Storage specific ALFs'!M46)</f>
        <v>1.2390719033195781E-2</v>
      </c>
      <c r="O3" s="68"/>
      <c r="Q3" s="63">
        <v>0.09</v>
      </c>
      <c r="R3" s="68"/>
      <c r="T3" s="63">
        <f>AVERAGE(5.89%, 10.12%, 4.26%, 11.56%)</f>
        <v>7.9575000000000007E-2</v>
      </c>
      <c r="U3" s="68"/>
    </row>
    <row r="4" spans="1:29" ht="14.5" x14ac:dyDescent="0.3">
      <c r="A4" s="27"/>
      <c r="B4" s="58"/>
      <c r="C4" s="4"/>
      <c r="D4" s="4"/>
      <c r="E4" s="4"/>
      <c r="F4" s="4"/>
      <c r="H4" s="76" t="s">
        <v>255</v>
      </c>
      <c r="I4" s="73" t="s">
        <v>251</v>
      </c>
      <c r="J4" s="73" t="s">
        <v>251</v>
      </c>
      <c r="K4" s="74" t="s">
        <v>251</v>
      </c>
      <c r="M4" s="76" t="s">
        <v>255</v>
      </c>
      <c r="N4" s="68"/>
      <c r="O4" s="64">
        <f>AVERAGE(-0.68%, -0.49%, -0.24%)</f>
        <v>-4.7000000000000002E-3</v>
      </c>
      <c r="Q4" s="68"/>
      <c r="R4" s="64">
        <f>AVERAGE(-0.68%, -0.49%, -0.24%)</f>
        <v>-4.7000000000000002E-3</v>
      </c>
      <c r="T4" s="68"/>
      <c r="U4" s="64">
        <f>AVERAGE(-1.24%, -3.66%, -1.87%, -0.76%)</f>
        <v>-1.8825000000000001E-2</v>
      </c>
    </row>
    <row r="5" spans="1:29" ht="29.5" thickBot="1" x14ac:dyDescent="0.35">
      <c r="A5" s="5" t="s">
        <v>218</v>
      </c>
      <c r="B5" s="6" t="s">
        <v>219</v>
      </c>
      <c r="C5" s="6" t="s">
        <v>220</v>
      </c>
      <c r="D5" s="6" t="s">
        <v>220</v>
      </c>
      <c r="E5" s="6" t="s">
        <v>220</v>
      </c>
      <c r="F5" s="6" t="s">
        <v>220</v>
      </c>
      <c r="G5" s="9"/>
      <c r="H5" s="19"/>
      <c r="I5" s="7" t="s">
        <v>221</v>
      </c>
      <c r="J5" s="6" t="s">
        <v>221</v>
      </c>
      <c r="K5" s="8" t="s">
        <v>221</v>
      </c>
      <c r="L5" s="9"/>
      <c r="M5" s="9"/>
      <c r="N5" s="54" t="s">
        <v>252</v>
      </c>
      <c r="O5" s="54" t="s">
        <v>260</v>
      </c>
      <c r="Q5" s="54" t="s">
        <v>252</v>
      </c>
      <c r="R5" s="54" t="s">
        <v>260</v>
      </c>
      <c r="T5" s="54" t="s">
        <v>252</v>
      </c>
      <c r="U5" s="54" t="s">
        <v>260</v>
      </c>
    </row>
    <row r="6" spans="1:29" ht="15.75" customHeight="1" thickTop="1" x14ac:dyDescent="0.35">
      <c r="A6" s="10">
        <v>1</v>
      </c>
      <c r="B6" s="11" t="s">
        <v>222</v>
      </c>
      <c r="C6" s="34">
        <v>2.0503149999999999</v>
      </c>
      <c r="D6" s="34">
        <v>17.509651999999999</v>
      </c>
      <c r="E6" s="34">
        <v>28.193156999999999</v>
      </c>
      <c r="F6" s="34">
        <v>-3.9280439999999999</v>
      </c>
      <c r="H6" s="19"/>
      <c r="I6" s="28">
        <f>$C6+($D6*I$3)+($E6*I$3)+$F6</f>
        <v>16.403394599999999</v>
      </c>
      <c r="J6" s="34">
        <f>$C6+($D6*J$3)+$E6+$F6</f>
        <v>39.447666999999996</v>
      </c>
      <c r="K6" s="32">
        <f>($D6*K$3)+$E6+$F6</f>
        <v>32.144456399999996</v>
      </c>
      <c r="N6" s="28">
        <f>$C6+($D6*N$3)+($E6*N$3)+$F6</f>
        <v>-1.3114383346531886</v>
      </c>
      <c r="O6" s="28">
        <f t="shared" ref="O6:O32" si="0">$C6+($D6*O$4)+($E6*O$4)+$F6</f>
        <v>-2.0925322023000001</v>
      </c>
      <c r="Q6" s="28">
        <f>$C6+($D6*Q$3)+($E6*Q$3)+$F6</f>
        <v>2.2355238100000001</v>
      </c>
      <c r="R6" s="28">
        <f t="shared" ref="R6:R32" si="1">$C6+($D6*R$4)+($E6*R$4)+$F6</f>
        <v>-2.0925322023000001</v>
      </c>
      <c r="T6" s="28">
        <f>$C6+($D6*T$3)+($E6*T$3)+$F6</f>
        <v>1.7590720261749997</v>
      </c>
      <c r="U6" s="28">
        <f>$C6+($D6*U$4)+($E6*U$4)+$F6</f>
        <v>-2.738084379425</v>
      </c>
      <c r="W6" s="12"/>
      <c r="X6" s="12"/>
      <c r="Y6" s="12"/>
      <c r="Z6" s="12"/>
      <c r="AA6" s="12"/>
      <c r="AB6" s="12"/>
      <c r="AC6" s="12"/>
    </row>
    <row r="7" spans="1:29" ht="15.75" customHeight="1" x14ac:dyDescent="0.35">
      <c r="A7" s="13">
        <v>2</v>
      </c>
      <c r="B7" s="14" t="s">
        <v>223</v>
      </c>
      <c r="C7" s="35">
        <v>3.2972969999999999</v>
      </c>
      <c r="D7" s="35">
        <v>5.7141130000000002</v>
      </c>
      <c r="E7" s="35">
        <v>28.193156999999999</v>
      </c>
      <c r="F7" s="35">
        <v>-3.9280439999999999</v>
      </c>
      <c r="H7" s="19"/>
      <c r="I7" s="29">
        <f t="shared" ref="I7:I32" si="2">$C7+($D7*I$3)+($E7*I$3)+$F7</f>
        <v>12.932161000000001</v>
      </c>
      <c r="J7" s="35">
        <f t="shared" ref="J7:J32" si="3">$C7+($D7*J$3)+$E7+$F7</f>
        <v>31.847994749999998</v>
      </c>
      <c r="K7" s="33">
        <f t="shared" ref="K7:K32" si="4">($D7*K$3)+$E7+$F7</f>
        <v>26.836463850000001</v>
      </c>
      <c r="N7" s="29">
        <f t="shared" ref="N7:N32" si="5">$C7+($D7*N$3)+($E7*N$3)+$F7</f>
        <v>-0.21061154424729178</v>
      </c>
      <c r="O7" s="29">
        <f t="shared" si="0"/>
        <v>-0.79011116899999978</v>
      </c>
      <c r="Q7" s="29">
        <f t="shared" ref="Q7:Q32" si="6">$C7+($D7*Q$3)+($E7*Q$3)+$F7</f>
        <v>2.4209072999999997</v>
      </c>
      <c r="R7" s="29">
        <f t="shared" si="1"/>
        <v>-0.79011116899999978</v>
      </c>
      <c r="T7" s="29">
        <f t="shared" ref="T7:T32" si="7">$C7+($D7*T$3)+($E7*T$3)+$F7</f>
        <v>2.0674240102499999</v>
      </c>
      <c r="U7" s="29">
        <f t="shared" ref="U7:U32" si="8">$C7+($D7*U$4)+($E7*U$4)+$F7</f>
        <v>-1.26905135775</v>
      </c>
      <c r="W7" s="12"/>
      <c r="X7" s="12"/>
      <c r="Y7" s="12"/>
      <c r="Z7" s="12"/>
      <c r="AA7" s="12"/>
      <c r="AB7" s="12"/>
      <c r="AC7" s="12"/>
    </row>
    <row r="8" spans="1:29" ht="15.75" customHeight="1" x14ac:dyDescent="0.35">
      <c r="A8" s="13">
        <v>3</v>
      </c>
      <c r="B8" s="14" t="s">
        <v>224</v>
      </c>
      <c r="C8" s="36">
        <v>2.1981470000000001</v>
      </c>
      <c r="D8" s="36">
        <v>15.702576000000001</v>
      </c>
      <c r="E8" s="36">
        <v>25.437987</v>
      </c>
      <c r="F8" s="36">
        <v>-3.9280439999999999</v>
      </c>
      <c r="H8" s="19"/>
      <c r="I8" s="30">
        <f t="shared" si="2"/>
        <v>14.726328200000001</v>
      </c>
      <c r="J8" s="36">
        <f t="shared" si="3"/>
        <v>35.485022000000001</v>
      </c>
      <c r="K8" s="55">
        <f t="shared" si="4"/>
        <v>28.576102200000001</v>
      </c>
      <c r="N8" s="30">
        <f t="shared" si="5"/>
        <v>-1.2201358429995097</v>
      </c>
      <c r="O8" s="30">
        <f t="shared" si="0"/>
        <v>-1.9232576460999997</v>
      </c>
      <c r="Q8" s="30">
        <f t="shared" si="6"/>
        <v>1.9727536699999995</v>
      </c>
      <c r="R8" s="30">
        <f t="shared" si="1"/>
        <v>-1.9232576460999997</v>
      </c>
      <c r="T8" s="30">
        <f t="shared" si="7"/>
        <v>1.5438633007250004</v>
      </c>
      <c r="U8" s="30">
        <f t="shared" si="8"/>
        <v>-2.5043680984750001</v>
      </c>
      <c r="W8" s="12"/>
      <c r="X8" s="12"/>
      <c r="Y8" s="12"/>
      <c r="Z8" s="12"/>
      <c r="AA8" s="12"/>
      <c r="AB8" s="12"/>
      <c r="AC8" s="12"/>
    </row>
    <row r="9" spans="1:29" ht="15.75" customHeight="1" x14ac:dyDescent="0.35">
      <c r="A9" s="13">
        <v>4</v>
      </c>
      <c r="B9" s="14" t="s">
        <v>225</v>
      </c>
      <c r="C9" s="35">
        <v>2.1382240000000001</v>
      </c>
      <c r="D9" s="35">
        <v>15.702576000000001</v>
      </c>
      <c r="E9" s="35">
        <v>32.102007</v>
      </c>
      <c r="F9" s="35">
        <v>-3.9280439999999999</v>
      </c>
      <c r="H9" s="19"/>
      <c r="I9" s="29">
        <f t="shared" si="2"/>
        <v>17.332013199999999</v>
      </c>
      <c r="J9" s="35">
        <f t="shared" si="3"/>
        <v>42.089118999999997</v>
      </c>
      <c r="K9" s="33">
        <f t="shared" si="4"/>
        <v>35.240122200000002</v>
      </c>
      <c r="N9" s="29">
        <f t="shared" si="5"/>
        <v>-1.197486843547912</v>
      </c>
      <c r="O9" s="29">
        <f t="shared" si="0"/>
        <v>-2.0145015400999999</v>
      </c>
      <c r="Q9" s="29">
        <f t="shared" si="6"/>
        <v>2.5125924699999995</v>
      </c>
      <c r="R9" s="29">
        <f t="shared" si="1"/>
        <v>-2.0145015400999999</v>
      </c>
      <c r="T9" s="29">
        <f t="shared" si="7"/>
        <v>2.0142296922250011</v>
      </c>
      <c r="U9" s="29">
        <f t="shared" si="8"/>
        <v>-2.6897412749749998</v>
      </c>
      <c r="W9" s="12"/>
      <c r="X9" s="12"/>
      <c r="Y9" s="12"/>
      <c r="Z9" s="12"/>
      <c r="AA9" s="12"/>
      <c r="AB9" s="12"/>
      <c r="AC9" s="12"/>
    </row>
    <row r="10" spans="1:29" ht="15.75" customHeight="1" x14ac:dyDescent="0.35">
      <c r="A10" s="13">
        <v>5</v>
      </c>
      <c r="B10" s="14" t="s">
        <v>226</v>
      </c>
      <c r="C10" s="36">
        <v>5.4341010000000001</v>
      </c>
      <c r="D10" s="36">
        <v>13.384620999999999</v>
      </c>
      <c r="E10" s="36">
        <v>21.187609999999999</v>
      </c>
      <c r="F10" s="36">
        <v>-3.9280439999999999</v>
      </c>
      <c r="H10" s="19"/>
      <c r="I10" s="30">
        <f t="shared" si="2"/>
        <v>15.334949399999999</v>
      </c>
      <c r="J10" s="36">
        <f t="shared" si="3"/>
        <v>32.732132749999998</v>
      </c>
      <c r="K10" s="55">
        <f t="shared" si="4"/>
        <v>23.28264545</v>
      </c>
      <c r="N10" s="30">
        <f t="shared" si="5"/>
        <v>1.9344318006717414</v>
      </c>
      <c r="O10" s="30">
        <f t="shared" si="0"/>
        <v>1.3435675143000001</v>
      </c>
      <c r="Q10" s="30">
        <f t="shared" si="6"/>
        <v>4.6175577899999993</v>
      </c>
      <c r="R10" s="30">
        <f t="shared" si="1"/>
        <v>1.3435675143000001</v>
      </c>
      <c r="T10" s="30">
        <f t="shared" si="7"/>
        <v>4.2571422818250007</v>
      </c>
      <c r="U10" s="30">
        <f t="shared" si="8"/>
        <v>0.85523475142499983</v>
      </c>
      <c r="W10" s="12"/>
      <c r="X10" s="12"/>
      <c r="Y10" s="12"/>
      <c r="Z10" s="12"/>
      <c r="AA10" s="12"/>
      <c r="AB10" s="12"/>
      <c r="AC10" s="12"/>
    </row>
    <row r="11" spans="1:29" ht="15.75" customHeight="1" x14ac:dyDescent="0.35">
      <c r="A11" s="13">
        <v>6</v>
      </c>
      <c r="B11" s="14" t="s">
        <v>227</v>
      </c>
      <c r="C11" s="35">
        <v>4.2476459999999996</v>
      </c>
      <c r="D11" s="35">
        <v>13.149711</v>
      </c>
      <c r="E11" s="35">
        <v>20.599741000000002</v>
      </c>
      <c r="F11" s="35">
        <v>-3.9280439999999999</v>
      </c>
      <c r="H11" s="19"/>
      <c r="I11" s="29">
        <f t="shared" si="2"/>
        <v>13.8193828</v>
      </c>
      <c r="J11" s="35">
        <f t="shared" si="3"/>
        <v>30.781626250000002</v>
      </c>
      <c r="K11" s="33">
        <f t="shared" si="4"/>
        <v>22.589066950000003</v>
      </c>
      <c r="N11" s="29">
        <f t="shared" si="5"/>
        <v>0.73778197725632744</v>
      </c>
      <c r="O11" s="29">
        <f t="shared" si="0"/>
        <v>0.16097957559999987</v>
      </c>
      <c r="Q11" s="29">
        <f t="shared" si="6"/>
        <v>3.3570526799999989</v>
      </c>
      <c r="R11" s="29">
        <f t="shared" si="1"/>
        <v>0.16097957559999987</v>
      </c>
      <c r="T11" s="29">
        <f t="shared" si="7"/>
        <v>3.0052146429000004</v>
      </c>
      <c r="U11" s="29">
        <f t="shared" si="8"/>
        <v>-0.31573143389999991</v>
      </c>
      <c r="W11" s="12"/>
      <c r="X11" s="12"/>
      <c r="Y11" s="12"/>
      <c r="Z11" s="12"/>
      <c r="AA11" s="12"/>
      <c r="AB11" s="12"/>
      <c r="AC11" s="12"/>
    </row>
    <row r="12" spans="1:29" ht="15.75" customHeight="1" x14ac:dyDescent="0.35">
      <c r="A12" s="13">
        <v>7</v>
      </c>
      <c r="B12" s="14" t="s">
        <v>228</v>
      </c>
      <c r="C12" s="36">
        <v>2.0672990000000002</v>
      </c>
      <c r="D12" s="36">
        <v>11.942648999999999</v>
      </c>
      <c r="E12" s="36">
        <v>30.572361000000001</v>
      </c>
      <c r="F12" s="36">
        <v>-3.9280439999999999</v>
      </c>
      <c r="H12" s="19"/>
      <c r="I12" s="30">
        <f t="shared" si="2"/>
        <v>15.145259000000003</v>
      </c>
      <c r="J12" s="36">
        <f t="shared" si="3"/>
        <v>37.668602749999998</v>
      </c>
      <c r="K12" s="55">
        <f t="shared" si="4"/>
        <v>32.018509049999999</v>
      </c>
      <c r="N12" s="30">
        <f t="shared" si="5"/>
        <v>-1.333953456396491</v>
      </c>
      <c r="O12" s="30">
        <f t="shared" si="0"/>
        <v>-2.0605655469999995</v>
      </c>
      <c r="Q12" s="30">
        <f t="shared" si="6"/>
        <v>1.9656058999999999</v>
      </c>
      <c r="R12" s="30">
        <f t="shared" si="1"/>
        <v>-2.0605655469999995</v>
      </c>
      <c r="T12" s="30">
        <f t="shared" si="7"/>
        <v>1.5223869207500007</v>
      </c>
      <c r="U12" s="30">
        <f t="shared" si="8"/>
        <v>-2.6610900632499996</v>
      </c>
      <c r="W12" s="12"/>
      <c r="X12" s="12"/>
      <c r="Y12" s="12"/>
      <c r="Z12" s="12"/>
      <c r="AA12" s="12"/>
      <c r="AB12" s="12"/>
      <c r="AC12" s="12"/>
    </row>
    <row r="13" spans="1:29" ht="15.75" customHeight="1" x14ac:dyDescent="0.35">
      <c r="A13" s="13">
        <v>8</v>
      </c>
      <c r="B13" s="14" t="s">
        <v>229</v>
      </c>
      <c r="C13" s="35">
        <v>3.029566</v>
      </c>
      <c r="D13" s="35">
        <v>11.942648999999999</v>
      </c>
      <c r="E13" s="35">
        <v>17.553963</v>
      </c>
      <c r="F13" s="35">
        <v>-3.9280439999999999</v>
      </c>
      <c r="H13" s="19"/>
      <c r="I13" s="29">
        <f t="shared" si="2"/>
        <v>10.900166800000001</v>
      </c>
      <c r="J13" s="35">
        <f t="shared" si="3"/>
        <v>25.612471749999997</v>
      </c>
      <c r="K13" s="33">
        <f t="shared" si="4"/>
        <v>19.000111050000001</v>
      </c>
      <c r="N13" s="29">
        <f t="shared" si="5"/>
        <v>-0.53299376827680911</v>
      </c>
      <c r="O13" s="29">
        <f t="shared" si="0"/>
        <v>-1.0371120763999997</v>
      </c>
      <c r="Q13" s="29">
        <f t="shared" si="6"/>
        <v>1.7562170799999999</v>
      </c>
      <c r="R13" s="29">
        <f t="shared" si="1"/>
        <v>-1.0371120763999997</v>
      </c>
      <c r="T13" s="29">
        <f t="shared" si="7"/>
        <v>1.4487148999000006</v>
      </c>
      <c r="U13" s="29">
        <f t="shared" si="8"/>
        <v>-1.4537517208999997</v>
      </c>
      <c r="W13" s="12"/>
      <c r="X13" s="12"/>
      <c r="Y13" s="12"/>
      <c r="Z13" s="12"/>
      <c r="AA13" s="12"/>
      <c r="AB13" s="12"/>
      <c r="AC13" s="12"/>
    </row>
    <row r="14" spans="1:29" ht="15.75" customHeight="1" x14ac:dyDescent="0.35">
      <c r="A14" s="13">
        <v>9</v>
      </c>
      <c r="B14" s="14" t="s">
        <v>230</v>
      </c>
      <c r="C14" s="36">
        <v>1.727206</v>
      </c>
      <c r="D14" s="36">
        <v>11.367877999999999</v>
      </c>
      <c r="E14" s="36">
        <v>16.396484000000001</v>
      </c>
      <c r="F14" s="36">
        <v>-3.9280439999999999</v>
      </c>
      <c r="H14" s="19"/>
      <c r="I14" s="30">
        <f t="shared" si="2"/>
        <v>8.9049068000000009</v>
      </c>
      <c r="J14" s="36">
        <f t="shared" si="3"/>
        <v>22.721554500000003</v>
      </c>
      <c r="K14" s="55">
        <f t="shared" si="4"/>
        <v>17.5839851</v>
      </c>
      <c r="N14" s="30">
        <f t="shared" si="5"/>
        <v>-1.8568175913220619</v>
      </c>
      <c r="O14" s="30">
        <f t="shared" si="0"/>
        <v>-2.3313305014000001</v>
      </c>
      <c r="Q14" s="30">
        <f t="shared" si="6"/>
        <v>0.29795457999999986</v>
      </c>
      <c r="R14" s="30">
        <f t="shared" si="1"/>
        <v>-2.3313305014000001</v>
      </c>
      <c r="T14" s="30">
        <f t="shared" si="7"/>
        <v>8.5111061500002805E-3</v>
      </c>
      <c r="U14" s="30">
        <f t="shared" si="8"/>
        <v>-2.7235021146499996</v>
      </c>
      <c r="W14" s="12"/>
      <c r="X14" s="12"/>
      <c r="Y14" s="12"/>
      <c r="Z14" s="12"/>
      <c r="AA14" s="12"/>
      <c r="AB14" s="12"/>
      <c r="AC14" s="12"/>
    </row>
    <row r="15" spans="1:29" ht="15.75" customHeight="1" x14ac:dyDescent="0.35">
      <c r="A15" s="13">
        <v>10</v>
      </c>
      <c r="B15" s="14" t="s">
        <v>231</v>
      </c>
      <c r="C15" s="35">
        <v>2.5218509999999998</v>
      </c>
      <c r="D15" s="35">
        <v>11.602812999999999</v>
      </c>
      <c r="E15" s="35">
        <v>16.835664000000001</v>
      </c>
      <c r="F15" s="35">
        <v>-3.9280439999999999</v>
      </c>
      <c r="H15" s="19"/>
      <c r="I15" s="29">
        <f t="shared" si="2"/>
        <v>9.9691977999999999</v>
      </c>
      <c r="J15" s="35">
        <f t="shared" si="3"/>
        <v>24.131580750000001</v>
      </c>
      <c r="K15" s="33">
        <f t="shared" si="4"/>
        <v>18.128885850000003</v>
      </c>
      <c r="N15" s="29">
        <f t="shared" si="5"/>
        <v>-1.0538198217609995</v>
      </c>
      <c r="O15" s="29">
        <f t="shared" si="0"/>
        <v>-1.5398538418999999</v>
      </c>
      <c r="Q15" s="29">
        <f t="shared" si="6"/>
        <v>1.1532699300000004</v>
      </c>
      <c r="R15" s="29">
        <f t="shared" si="1"/>
        <v>-1.5398538418999999</v>
      </c>
      <c r="T15" s="29">
        <f t="shared" si="7"/>
        <v>0.85679880727500013</v>
      </c>
      <c r="U15" s="29">
        <f t="shared" si="8"/>
        <v>-1.9415473295249999</v>
      </c>
      <c r="W15" s="12"/>
      <c r="X15" s="12"/>
      <c r="Y15" s="12"/>
      <c r="Z15" s="12"/>
      <c r="AA15" s="12"/>
      <c r="AB15" s="12"/>
      <c r="AC15" s="12"/>
    </row>
    <row r="16" spans="1:29" ht="15.75" customHeight="1" x14ac:dyDescent="0.35">
      <c r="A16" s="13">
        <v>11</v>
      </c>
      <c r="B16" s="14" t="s">
        <v>232</v>
      </c>
      <c r="C16" s="36">
        <v>1.948054</v>
      </c>
      <c r="D16" s="36">
        <v>11.602812999999999</v>
      </c>
      <c r="E16" s="36">
        <v>10.517492000000001</v>
      </c>
      <c r="F16" s="36">
        <v>-3.9280439999999999</v>
      </c>
      <c r="H16" s="19"/>
      <c r="I16" s="30">
        <f t="shared" si="2"/>
        <v>6.868132000000001</v>
      </c>
      <c r="J16" s="36">
        <f t="shared" si="3"/>
        <v>17.239611750000002</v>
      </c>
      <c r="K16" s="55">
        <f t="shared" si="4"/>
        <v>11.810713850000001</v>
      </c>
      <c r="N16" s="30">
        <f t="shared" si="5"/>
        <v>-1.705903515816404</v>
      </c>
      <c r="O16" s="30">
        <f t="shared" si="0"/>
        <v>-2.0839554334999999</v>
      </c>
      <c r="Q16" s="30">
        <f t="shared" si="6"/>
        <v>1.0837450000000359E-2</v>
      </c>
      <c r="R16" s="30">
        <f t="shared" si="1"/>
        <v>-2.0839554334999999</v>
      </c>
      <c r="T16" s="30">
        <f t="shared" si="7"/>
        <v>-0.21976672962499944</v>
      </c>
      <c r="U16" s="30">
        <f t="shared" si="8"/>
        <v>-2.3964047416250001</v>
      </c>
      <c r="W16" s="12"/>
      <c r="X16" s="12"/>
      <c r="Y16" s="12"/>
      <c r="Z16" s="12"/>
      <c r="AA16" s="12"/>
      <c r="AB16" s="12"/>
      <c r="AC16" s="12"/>
    </row>
    <row r="17" spans="1:29" ht="15.75" customHeight="1" x14ac:dyDescent="0.35">
      <c r="A17" s="13">
        <v>12</v>
      </c>
      <c r="B17" s="14" t="s">
        <v>233</v>
      </c>
      <c r="C17" s="35">
        <v>1.455738</v>
      </c>
      <c r="D17" s="35">
        <v>9.1613790000000002</v>
      </c>
      <c r="E17" s="35">
        <v>9.8453769999999992</v>
      </c>
      <c r="F17" s="35">
        <v>-3.9280439999999999</v>
      </c>
      <c r="H17" s="19"/>
      <c r="I17" s="29">
        <f t="shared" si="2"/>
        <v>5.1303964000000004</v>
      </c>
      <c r="J17" s="35">
        <f t="shared" si="3"/>
        <v>14.244105249999997</v>
      </c>
      <c r="K17" s="33">
        <f t="shared" si="4"/>
        <v>10.03995355</v>
      </c>
      <c r="N17" s="29">
        <f t="shared" si="5"/>
        <v>-2.2367986266714919</v>
      </c>
      <c r="O17" s="29">
        <f t="shared" si="0"/>
        <v>-2.5616377531999999</v>
      </c>
      <c r="Q17" s="29">
        <f t="shared" si="6"/>
        <v>-0.76169796000000023</v>
      </c>
      <c r="R17" s="29">
        <f t="shared" si="1"/>
        <v>-2.5616377531999999</v>
      </c>
      <c r="T17" s="29">
        <f t="shared" si="7"/>
        <v>-0.95984339129999974</v>
      </c>
      <c r="U17" s="29">
        <f t="shared" si="8"/>
        <v>-2.8301081817</v>
      </c>
      <c r="W17" s="12"/>
      <c r="X17" s="12"/>
      <c r="Y17" s="12"/>
      <c r="Z17" s="12"/>
      <c r="AA17" s="12"/>
      <c r="AB17" s="12"/>
      <c r="AC17" s="12"/>
    </row>
    <row r="18" spans="1:29" ht="15.75" customHeight="1" x14ac:dyDescent="0.35">
      <c r="A18" s="13">
        <v>13</v>
      </c>
      <c r="B18" s="14" t="s">
        <v>234</v>
      </c>
      <c r="C18" s="36">
        <v>2.4310689999999999</v>
      </c>
      <c r="D18" s="36">
        <v>7.3949290000000003</v>
      </c>
      <c r="E18" s="36">
        <v>4.4914860000000001</v>
      </c>
      <c r="F18" s="36">
        <v>-3.9280439999999999</v>
      </c>
      <c r="H18" s="19"/>
      <c r="I18" s="30">
        <f t="shared" si="2"/>
        <v>3.2575910000000006</v>
      </c>
      <c r="J18" s="36">
        <f t="shared" si="3"/>
        <v>8.5407077499999993</v>
      </c>
      <c r="K18" s="55">
        <f t="shared" si="4"/>
        <v>3.8911600499999999</v>
      </c>
      <c r="N18" s="30">
        <f t="shared" si="5"/>
        <v>-1.3496937714230359</v>
      </c>
      <c r="O18" s="30">
        <f t="shared" si="0"/>
        <v>-1.5528411505000004</v>
      </c>
      <c r="Q18" s="30">
        <f t="shared" si="6"/>
        <v>-0.4271976500000001</v>
      </c>
      <c r="R18" s="30">
        <f t="shared" si="1"/>
        <v>-1.5528411505000004</v>
      </c>
      <c r="T18" s="30">
        <f t="shared" si="7"/>
        <v>-0.551113526375</v>
      </c>
      <c r="U18" s="30">
        <f t="shared" si="8"/>
        <v>-1.7207367623749996</v>
      </c>
      <c r="W18" s="12"/>
      <c r="X18" s="12"/>
      <c r="Y18" s="12"/>
      <c r="Z18" s="12"/>
      <c r="AA18" s="12"/>
      <c r="AB18" s="12"/>
      <c r="AC18" s="12"/>
    </row>
    <row r="19" spans="1:29" ht="15.75" customHeight="1" x14ac:dyDescent="0.35">
      <c r="A19" s="13">
        <v>14</v>
      </c>
      <c r="B19" s="14" t="s">
        <v>235</v>
      </c>
      <c r="C19" s="35">
        <v>0.92443600000000004</v>
      </c>
      <c r="D19" s="35">
        <v>7.3949290000000003</v>
      </c>
      <c r="E19" s="35">
        <v>3.4722970000000002</v>
      </c>
      <c r="F19" s="35">
        <v>-3.9280439999999999</v>
      </c>
      <c r="H19" s="19"/>
      <c r="I19" s="29">
        <f t="shared" si="2"/>
        <v>1.3432824000000005</v>
      </c>
      <c r="J19" s="35">
        <f t="shared" si="3"/>
        <v>6.0148857500000013</v>
      </c>
      <c r="K19" s="33">
        <f t="shared" si="4"/>
        <v>2.8719710500000009</v>
      </c>
      <c r="N19" s="29">
        <f t="shared" si="5"/>
        <v>-2.8689552559637597</v>
      </c>
      <c r="O19" s="29">
        <f t="shared" si="0"/>
        <v>-3.0546839621999999</v>
      </c>
      <c r="Q19" s="29">
        <f t="shared" si="6"/>
        <v>-2.02555766</v>
      </c>
      <c r="R19" s="29">
        <f t="shared" si="1"/>
        <v>-3.0546839621999999</v>
      </c>
      <c r="T19" s="29">
        <f t="shared" si="7"/>
        <v>-2.1388484910499996</v>
      </c>
      <c r="U19" s="29">
        <f t="shared" si="8"/>
        <v>-3.2081835294499998</v>
      </c>
      <c r="W19" s="12"/>
      <c r="X19" s="12"/>
      <c r="Y19" s="12"/>
      <c r="Z19" s="12"/>
      <c r="AA19" s="12"/>
      <c r="AB19" s="12"/>
      <c r="AC19" s="12"/>
    </row>
    <row r="20" spans="1:29" ht="15.75" customHeight="1" x14ac:dyDescent="0.35">
      <c r="A20" s="13">
        <v>15</v>
      </c>
      <c r="B20" s="14" t="s">
        <v>236</v>
      </c>
      <c r="C20" s="36">
        <v>3.42658</v>
      </c>
      <c r="D20" s="36">
        <v>5.0497719999999999</v>
      </c>
      <c r="E20" s="36">
        <v>0.19020899999999999</v>
      </c>
      <c r="F20" s="36">
        <v>-3.9280439999999999</v>
      </c>
      <c r="H20" s="19"/>
      <c r="I20" s="30">
        <f t="shared" si="2"/>
        <v>1.5945283999999997</v>
      </c>
      <c r="J20" s="36">
        <f t="shared" si="3"/>
        <v>3.4760739999999997</v>
      </c>
      <c r="K20" s="55">
        <f t="shared" si="4"/>
        <v>-1.4654376</v>
      </c>
      <c r="N20" s="30">
        <f t="shared" si="5"/>
        <v>-0.43653686768971545</v>
      </c>
      <c r="O20" s="30">
        <f t="shared" si="0"/>
        <v>-0.52609191069999994</v>
      </c>
      <c r="Q20" s="30">
        <f t="shared" si="6"/>
        <v>-2.9865710000000156E-2</v>
      </c>
      <c r="R20" s="30">
        <f t="shared" si="1"/>
        <v>-0.52609191069999994</v>
      </c>
      <c r="T20" s="30">
        <f t="shared" si="7"/>
        <v>-8.4492511924999736E-2</v>
      </c>
      <c r="U20" s="30">
        <f t="shared" si="8"/>
        <v>-0.60010664232500011</v>
      </c>
      <c r="W20" s="12"/>
      <c r="X20" s="12"/>
      <c r="Y20" s="12"/>
      <c r="Z20" s="12"/>
      <c r="AA20" s="12"/>
      <c r="AB20" s="12"/>
      <c r="AC20" s="12"/>
    </row>
    <row r="21" spans="1:29" ht="15.75" customHeight="1" x14ac:dyDescent="0.35">
      <c r="A21" s="13">
        <v>16</v>
      </c>
      <c r="B21" s="14" t="s">
        <v>237</v>
      </c>
      <c r="C21" s="35">
        <v>1.968442</v>
      </c>
      <c r="D21" s="35">
        <v>5.076092</v>
      </c>
      <c r="E21" s="35">
        <v>0.20613200000000001</v>
      </c>
      <c r="F21" s="35">
        <v>-3.9280439999999999</v>
      </c>
      <c r="H21" s="19"/>
      <c r="I21" s="29">
        <f t="shared" si="2"/>
        <v>0.15328760000000052</v>
      </c>
      <c r="J21" s="35">
        <f t="shared" si="3"/>
        <v>2.0535990000000002</v>
      </c>
      <c r="K21" s="33">
        <f t="shared" si="4"/>
        <v>-1.4376705999999997</v>
      </c>
      <c r="N21" s="29">
        <f t="shared" si="5"/>
        <v>-1.894151446545596</v>
      </c>
      <c r="O21" s="29">
        <f t="shared" si="0"/>
        <v>-1.9844284527999998</v>
      </c>
      <c r="Q21" s="29">
        <f t="shared" si="6"/>
        <v>-1.4842018399999999</v>
      </c>
      <c r="R21" s="29">
        <f t="shared" si="1"/>
        <v>-1.9844284527999998</v>
      </c>
      <c r="T21" s="29">
        <f t="shared" si="7"/>
        <v>-1.5392690251999999</v>
      </c>
      <c r="U21" s="29">
        <f t="shared" si="8"/>
        <v>-2.0590398668000001</v>
      </c>
      <c r="W21" s="12"/>
      <c r="X21" s="12"/>
      <c r="Y21" s="12"/>
      <c r="Z21" s="12"/>
      <c r="AA21" s="12"/>
      <c r="AB21" s="12"/>
      <c r="AC21" s="12"/>
    </row>
    <row r="22" spans="1:29" ht="15.75" customHeight="1" x14ac:dyDescent="0.35">
      <c r="A22" s="13">
        <v>17</v>
      </c>
      <c r="B22" s="14" t="s">
        <v>238</v>
      </c>
      <c r="C22" s="36">
        <v>2.0595330000000001</v>
      </c>
      <c r="D22" s="36">
        <v>4.1661080000000004</v>
      </c>
      <c r="E22" s="36">
        <v>9.2677999999999996E-2</v>
      </c>
      <c r="F22" s="36">
        <v>-3.9280439999999999</v>
      </c>
      <c r="H22" s="19"/>
      <c r="I22" s="30">
        <f t="shared" si="2"/>
        <v>-0.16499659999999938</v>
      </c>
      <c r="J22" s="36">
        <f t="shared" si="3"/>
        <v>1.3487480000000005</v>
      </c>
      <c r="K22" s="55">
        <f t="shared" si="4"/>
        <v>-1.9606173999999996</v>
      </c>
      <c r="N22" s="30">
        <f t="shared" si="5"/>
        <v>-1.8157415792514922</v>
      </c>
      <c r="O22" s="30">
        <f t="shared" si="0"/>
        <v>-1.8885272941999998</v>
      </c>
      <c r="Q22" s="30">
        <f t="shared" si="6"/>
        <v>-1.4852202599999997</v>
      </c>
      <c r="R22" s="30">
        <f t="shared" si="1"/>
        <v>-1.8885272941999998</v>
      </c>
      <c r="T22" s="30">
        <f t="shared" si="7"/>
        <v>-1.5296181040499999</v>
      </c>
      <c r="U22" s="30">
        <f t="shared" si="8"/>
        <v>-1.9486826464499998</v>
      </c>
      <c r="W22" s="12"/>
      <c r="X22" s="12"/>
      <c r="Y22" s="12"/>
      <c r="Z22" s="12"/>
      <c r="AA22" s="12"/>
      <c r="AB22" s="12"/>
      <c r="AC22" s="12"/>
    </row>
    <row r="23" spans="1:29" ht="15.75" customHeight="1" x14ac:dyDescent="0.35">
      <c r="A23" s="13">
        <v>18</v>
      </c>
      <c r="B23" s="14" t="s">
        <v>239</v>
      </c>
      <c r="C23" s="35">
        <v>0.63089099999999998</v>
      </c>
      <c r="D23" s="35">
        <v>4.2275840000000002</v>
      </c>
      <c r="E23" s="35">
        <v>9.6564999999999998E-2</v>
      </c>
      <c r="F23" s="35">
        <v>-3.9280439999999999</v>
      </c>
      <c r="H23" s="19"/>
      <c r="I23" s="29">
        <f t="shared" si="2"/>
        <v>-1.5674934</v>
      </c>
      <c r="J23" s="35">
        <f t="shared" si="3"/>
        <v>-2.9899999999999594E-2</v>
      </c>
      <c r="K23" s="33">
        <f t="shared" si="4"/>
        <v>-1.9290661999999996</v>
      </c>
      <c r="N23" s="29">
        <f t="shared" si="5"/>
        <v>-3.2435736846833256</v>
      </c>
      <c r="O23" s="29">
        <f t="shared" si="0"/>
        <v>-3.3174765002999997</v>
      </c>
      <c r="Q23" s="29">
        <f t="shared" si="6"/>
        <v>-2.9079795900000001</v>
      </c>
      <c r="R23" s="29">
        <f t="shared" si="1"/>
        <v>-3.3174765002999997</v>
      </c>
      <c r="T23" s="29">
        <f t="shared" si="7"/>
        <v>-2.9530588433249996</v>
      </c>
      <c r="U23" s="29">
        <f t="shared" si="8"/>
        <v>-3.3785551049249998</v>
      </c>
      <c r="W23" s="12"/>
      <c r="X23" s="12"/>
      <c r="Y23" s="12"/>
      <c r="Z23" s="12"/>
      <c r="AA23" s="12"/>
      <c r="AB23" s="12"/>
      <c r="AC23" s="12"/>
    </row>
    <row r="24" spans="1:29" ht="15.75" customHeight="1" x14ac:dyDescent="0.35">
      <c r="A24" s="13">
        <v>19</v>
      </c>
      <c r="B24" s="14" t="s">
        <v>240</v>
      </c>
      <c r="C24" s="36">
        <v>2.5789390000000001</v>
      </c>
      <c r="D24" s="36">
        <v>6.2714369999999997</v>
      </c>
      <c r="E24" s="36">
        <v>0.20613200000000001</v>
      </c>
      <c r="F24" s="36">
        <v>-3.9280439999999999</v>
      </c>
      <c r="H24" s="19"/>
      <c r="I24" s="30">
        <f t="shared" si="2"/>
        <v>1.2419226000000005</v>
      </c>
      <c r="J24" s="36">
        <f t="shared" si="3"/>
        <v>3.5606047500000004</v>
      </c>
      <c r="K24" s="55">
        <f t="shared" si="4"/>
        <v>-0.89976534999999958</v>
      </c>
      <c r="N24" s="30">
        <f t="shared" si="5"/>
        <v>-1.2688432625028607</v>
      </c>
      <c r="O24" s="30">
        <f t="shared" si="0"/>
        <v>-1.3795495742999995</v>
      </c>
      <c r="Q24" s="30">
        <f t="shared" si="6"/>
        <v>-0.76612378999999997</v>
      </c>
      <c r="R24" s="30">
        <f t="shared" si="1"/>
        <v>-1.3795495742999995</v>
      </c>
      <c r="T24" s="30">
        <f t="shared" si="7"/>
        <v>-0.8336524468249995</v>
      </c>
      <c r="U24" s="30">
        <f t="shared" si="8"/>
        <v>-1.4710452364249997</v>
      </c>
      <c r="W24" s="12"/>
      <c r="X24" s="12"/>
      <c r="Y24" s="12"/>
      <c r="Z24" s="12"/>
      <c r="AA24" s="12"/>
      <c r="AB24" s="12"/>
      <c r="AC24" s="12"/>
    </row>
    <row r="25" spans="1:29" ht="15.75" customHeight="1" x14ac:dyDescent="0.35">
      <c r="A25" s="13">
        <v>20</v>
      </c>
      <c r="B25" s="14" t="s">
        <v>241</v>
      </c>
      <c r="C25" s="35">
        <v>9.0997869999999992</v>
      </c>
      <c r="D25" s="35">
        <v>-6.762105</v>
      </c>
      <c r="E25" s="35">
        <v>0</v>
      </c>
      <c r="F25" s="35">
        <v>-3.9280439999999999</v>
      </c>
      <c r="H25" s="19"/>
      <c r="I25" s="29">
        <f t="shared" si="2"/>
        <v>2.4669009999999991</v>
      </c>
      <c r="J25" s="35">
        <f t="shared" si="3"/>
        <v>0.10016424999999884</v>
      </c>
      <c r="K25" s="33">
        <f t="shared" si="4"/>
        <v>-6.97099125</v>
      </c>
      <c r="N25" s="29">
        <f t="shared" si="5"/>
        <v>5.0879556568720314</v>
      </c>
      <c r="O25" s="29">
        <f t="shared" si="0"/>
        <v>5.2035248934999991</v>
      </c>
      <c r="Q25" s="29">
        <f t="shared" si="6"/>
        <v>4.5631535499999991</v>
      </c>
      <c r="R25" s="29">
        <f t="shared" si="1"/>
        <v>5.2035248934999991</v>
      </c>
      <c r="T25" s="29">
        <f t="shared" si="7"/>
        <v>4.6336484946249996</v>
      </c>
      <c r="U25" s="29">
        <f t="shared" si="8"/>
        <v>5.2990396266249995</v>
      </c>
      <c r="W25" s="12"/>
      <c r="X25" s="12"/>
      <c r="Y25" s="12"/>
      <c r="Z25" s="12"/>
      <c r="AA25" s="12"/>
      <c r="AB25" s="12"/>
      <c r="AC25" s="12"/>
    </row>
    <row r="26" spans="1:29" ht="15.75" customHeight="1" x14ac:dyDescent="0.35">
      <c r="A26" s="13">
        <v>21</v>
      </c>
      <c r="B26" s="14" t="s">
        <v>242</v>
      </c>
      <c r="C26" s="36">
        <v>4.0574899999999996</v>
      </c>
      <c r="D26" s="36">
        <v>-6.6065040000000002</v>
      </c>
      <c r="E26" s="36">
        <v>0</v>
      </c>
      <c r="F26" s="36">
        <v>-3.9280439999999999</v>
      </c>
      <c r="H26" s="19"/>
      <c r="I26" s="30">
        <f t="shared" si="2"/>
        <v>-2.5131556000000006</v>
      </c>
      <c r="J26" s="36">
        <f t="shared" si="3"/>
        <v>-4.8254320000000002</v>
      </c>
      <c r="K26" s="55">
        <f t="shared" si="4"/>
        <v>-6.9009707999999996</v>
      </c>
      <c r="N26" s="30">
        <f t="shared" si="5"/>
        <v>4.7586665144315532E-2</v>
      </c>
      <c r="O26" s="30">
        <f t="shared" si="0"/>
        <v>0.1604965687999993</v>
      </c>
      <c r="Q26" s="30">
        <f t="shared" si="6"/>
        <v>-0.46513936000000022</v>
      </c>
      <c r="R26" s="30">
        <f t="shared" si="1"/>
        <v>0.1604965687999993</v>
      </c>
      <c r="T26" s="30">
        <f t="shared" si="7"/>
        <v>-0.39626655580000048</v>
      </c>
      <c r="U26" s="30">
        <f t="shared" si="8"/>
        <v>0.25381343779999987</v>
      </c>
      <c r="W26" s="12"/>
      <c r="X26" s="12"/>
      <c r="Y26" s="12"/>
      <c r="Z26" s="12"/>
      <c r="AA26" s="12"/>
      <c r="AB26" s="12"/>
      <c r="AC26" s="12"/>
    </row>
    <row r="27" spans="1:29" ht="15.75" customHeight="1" x14ac:dyDescent="0.35">
      <c r="A27" s="13">
        <v>22</v>
      </c>
      <c r="B27" s="14" t="s">
        <v>243</v>
      </c>
      <c r="C27" s="35">
        <v>1.9436819999999999</v>
      </c>
      <c r="D27" s="35">
        <v>2.8152330000000001</v>
      </c>
      <c r="E27" s="35">
        <v>-10.869503999999999</v>
      </c>
      <c r="F27" s="35">
        <v>-3.9280439999999999</v>
      </c>
      <c r="H27" s="19"/>
      <c r="I27" s="29">
        <f t="shared" si="2"/>
        <v>-5.2060703999999998</v>
      </c>
      <c r="J27" s="35">
        <f t="shared" si="3"/>
        <v>-10.742441249999999</v>
      </c>
      <c r="K27" s="33">
        <f t="shared" si="4"/>
        <v>-13.530693149999999</v>
      </c>
      <c r="N27" s="29">
        <f t="shared" si="5"/>
        <v>-2.0841602089782167</v>
      </c>
      <c r="O27" s="29">
        <f t="shared" si="0"/>
        <v>-1.9465069262999999</v>
      </c>
      <c r="Q27" s="29">
        <f t="shared" si="6"/>
        <v>-2.7092463900000001</v>
      </c>
      <c r="R27" s="29">
        <f t="shared" si="1"/>
        <v>-1.9465069262999999</v>
      </c>
      <c r="T27" s="29">
        <f t="shared" si="7"/>
        <v>-2.6252806148249999</v>
      </c>
      <c r="U27" s="29">
        <f t="shared" si="8"/>
        <v>-1.8327403484249998</v>
      </c>
      <c r="W27" s="12"/>
      <c r="X27" s="12"/>
      <c r="Y27" s="12"/>
      <c r="Z27" s="12"/>
      <c r="AA27" s="12"/>
      <c r="AB27" s="12"/>
      <c r="AC27" s="12"/>
    </row>
    <row r="28" spans="1:29" ht="15.75" customHeight="1" x14ac:dyDescent="0.35">
      <c r="A28" s="13">
        <v>23</v>
      </c>
      <c r="B28" s="14" t="s">
        <v>244</v>
      </c>
      <c r="C28" s="36">
        <v>-2.3797739999999998</v>
      </c>
      <c r="D28" s="36">
        <v>2.8152330000000001</v>
      </c>
      <c r="E28" s="36">
        <v>-4.8902599999999996</v>
      </c>
      <c r="F28" s="36">
        <v>-3.9280439999999999</v>
      </c>
      <c r="H28" s="19"/>
      <c r="I28" s="30">
        <f t="shared" si="2"/>
        <v>-7.1378287999999994</v>
      </c>
      <c r="J28" s="36">
        <f t="shared" si="3"/>
        <v>-9.0866532499999995</v>
      </c>
      <c r="K28" s="55">
        <f t="shared" si="4"/>
        <v>-7.5514491499999998</v>
      </c>
      <c r="N28" s="30">
        <f t="shared" si="5"/>
        <v>-6.3335290765432948</v>
      </c>
      <c r="O28" s="30">
        <f t="shared" si="0"/>
        <v>-6.2980653731</v>
      </c>
      <c r="Q28" s="30">
        <f t="shared" si="6"/>
        <v>-6.4945704299999996</v>
      </c>
      <c r="R28" s="30">
        <f t="shared" si="1"/>
        <v>-6.2980653731</v>
      </c>
      <c r="T28" s="30">
        <f t="shared" si="7"/>
        <v>-6.4729382735249992</v>
      </c>
      <c r="U28" s="30">
        <f t="shared" si="8"/>
        <v>-6.2687556167250005</v>
      </c>
      <c r="W28" s="12"/>
      <c r="X28" s="12"/>
      <c r="Y28" s="12"/>
      <c r="Z28" s="12"/>
      <c r="AA28" s="12"/>
      <c r="AB28" s="12"/>
      <c r="AC28" s="12"/>
    </row>
    <row r="29" spans="1:29" ht="15.75" customHeight="1" x14ac:dyDescent="0.35">
      <c r="A29" s="13">
        <v>24</v>
      </c>
      <c r="B29" s="14" t="s">
        <v>245</v>
      </c>
      <c r="C29" s="35">
        <v>-1.6477040000000001</v>
      </c>
      <c r="D29" s="35">
        <v>2.8152330000000001</v>
      </c>
      <c r="E29" s="35">
        <v>0</v>
      </c>
      <c r="F29" s="35">
        <v>-3.9280439999999999</v>
      </c>
      <c r="H29" s="19"/>
      <c r="I29" s="29">
        <f t="shared" si="2"/>
        <v>-4.4496547999999994</v>
      </c>
      <c r="J29" s="36">
        <f t="shared" si="3"/>
        <v>-3.4643232499999996</v>
      </c>
      <c r="K29" s="33">
        <f t="shared" si="4"/>
        <v>-2.6611891499999998</v>
      </c>
      <c r="N29" s="29">
        <f t="shared" si="5"/>
        <v>-5.5408652388840194</v>
      </c>
      <c r="O29" s="29">
        <f t="shared" si="0"/>
        <v>-5.5889795950999996</v>
      </c>
      <c r="Q29" s="29">
        <f t="shared" si="6"/>
        <v>-5.3223770300000002</v>
      </c>
      <c r="R29" s="29">
        <f t="shared" si="1"/>
        <v>-5.5889795950999996</v>
      </c>
      <c r="T29" s="29">
        <f t="shared" si="7"/>
        <v>-5.3517258340250002</v>
      </c>
      <c r="U29" s="29">
        <f t="shared" si="8"/>
        <v>-5.6287447612249997</v>
      </c>
      <c r="W29" s="12"/>
      <c r="X29" s="12"/>
      <c r="Y29" s="12"/>
      <c r="Z29" s="12"/>
      <c r="AA29" s="12"/>
      <c r="AB29" s="12"/>
      <c r="AC29" s="12"/>
    </row>
    <row r="30" spans="1:29" ht="15.75" customHeight="1" x14ac:dyDescent="0.35">
      <c r="A30" s="13">
        <v>25</v>
      </c>
      <c r="B30" s="14" t="s">
        <v>246</v>
      </c>
      <c r="C30" s="36">
        <v>0.184005</v>
      </c>
      <c r="D30" s="36">
        <v>-3.4324180000000002</v>
      </c>
      <c r="E30" s="36">
        <v>0</v>
      </c>
      <c r="F30" s="36">
        <v>-3.9280439999999999</v>
      </c>
      <c r="H30" s="19"/>
      <c r="I30" s="30">
        <f t="shared" si="2"/>
        <v>-5.1170062000000005</v>
      </c>
      <c r="J30" s="36">
        <f t="shared" si="3"/>
        <v>-6.3183524999999996</v>
      </c>
      <c r="K30" s="55">
        <f t="shared" si="4"/>
        <v>-5.4726321000000002</v>
      </c>
      <c r="N30" s="30">
        <f t="shared" si="5"/>
        <v>-3.7865691270424837</v>
      </c>
      <c r="O30" s="30">
        <f t="shared" si="0"/>
        <v>-3.7279066353999997</v>
      </c>
      <c r="Q30" s="30">
        <f t="shared" si="6"/>
        <v>-4.0529566199999998</v>
      </c>
      <c r="R30" s="30">
        <f t="shared" si="1"/>
        <v>-3.7279066353999997</v>
      </c>
      <c r="T30" s="30">
        <f t="shared" si="7"/>
        <v>-4.0171736623500003</v>
      </c>
      <c r="U30" s="30">
        <f t="shared" si="8"/>
        <v>-3.67942373115</v>
      </c>
      <c r="W30" s="12"/>
      <c r="X30" s="12"/>
      <c r="Y30" s="12"/>
      <c r="Z30" s="12"/>
      <c r="AA30" s="12"/>
      <c r="AB30" s="12"/>
      <c r="AC30" s="12"/>
    </row>
    <row r="31" spans="1:29" ht="15.75" customHeight="1" x14ac:dyDescent="0.35">
      <c r="A31" s="13">
        <v>26</v>
      </c>
      <c r="B31" s="14" t="s">
        <v>247</v>
      </c>
      <c r="C31" s="35">
        <v>-2.2495750000000001</v>
      </c>
      <c r="D31" s="35">
        <v>-5.7176030000000004</v>
      </c>
      <c r="E31" s="35">
        <v>0</v>
      </c>
      <c r="F31" s="35">
        <v>-3.9280439999999999</v>
      </c>
      <c r="H31" s="19"/>
      <c r="I31" s="29">
        <f t="shared" si="2"/>
        <v>-8.4646602000000009</v>
      </c>
      <c r="J31" s="35">
        <f t="shared" si="3"/>
        <v>-10.465821250000001</v>
      </c>
      <c r="K31" s="33">
        <f t="shared" si="4"/>
        <v>-6.5009653499999995</v>
      </c>
      <c r="N31" s="29">
        <f t="shared" si="5"/>
        <v>-6.2484642123163567</v>
      </c>
      <c r="O31" s="29">
        <f t="shared" si="0"/>
        <v>-6.1507462659000005</v>
      </c>
      <c r="Q31" s="29">
        <f t="shared" si="6"/>
        <v>-6.6922032700000003</v>
      </c>
      <c r="R31" s="29">
        <f t="shared" si="1"/>
        <v>-6.1507462659000005</v>
      </c>
      <c r="T31" s="29">
        <f t="shared" si="7"/>
        <v>-6.6325972587250002</v>
      </c>
      <c r="U31" s="29">
        <f t="shared" si="8"/>
        <v>-6.069985123525</v>
      </c>
      <c r="W31" s="12"/>
      <c r="X31" s="12"/>
      <c r="Y31" s="12"/>
      <c r="Z31" s="12"/>
      <c r="AA31" s="12"/>
      <c r="AB31" s="12"/>
      <c r="AC31" s="12"/>
    </row>
    <row r="32" spans="1:29" ht="15.75" customHeight="1" x14ac:dyDescent="0.35">
      <c r="A32" s="15">
        <v>27</v>
      </c>
      <c r="B32" s="16" t="s">
        <v>248</v>
      </c>
      <c r="C32" s="56">
        <v>0.82571600000000001</v>
      </c>
      <c r="D32" s="56">
        <v>-11.675041999999999</v>
      </c>
      <c r="E32" s="56">
        <v>0</v>
      </c>
      <c r="F32" s="56">
        <v>-3.9280439999999999</v>
      </c>
      <c r="H32" s="19"/>
      <c r="I32" s="31">
        <f t="shared" si="2"/>
        <v>-7.7723447999999999</v>
      </c>
      <c r="J32" s="56">
        <f t="shared" si="3"/>
        <v>-11.8586095</v>
      </c>
      <c r="K32" s="57">
        <f t="shared" si="4"/>
        <v>-9.1818129000000006</v>
      </c>
      <c r="N32" s="31">
        <f t="shared" si="5"/>
        <v>-3.2469901651227602</v>
      </c>
      <c r="O32" s="31">
        <f t="shared" si="0"/>
        <v>-3.0474553026</v>
      </c>
      <c r="Q32" s="31">
        <f t="shared" si="6"/>
        <v>-4.1530817799999999</v>
      </c>
      <c r="R32" s="31">
        <f t="shared" si="1"/>
        <v>-3.0474553026</v>
      </c>
      <c r="T32" s="31">
        <f t="shared" si="7"/>
        <v>-4.0313694671500002</v>
      </c>
      <c r="U32" s="31">
        <f t="shared" si="8"/>
        <v>-2.8825453343499996</v>
      </c>
      <c r="W32" s="12"/>
      <c r="X32" s="12"/>
      <c r="Y32" s="12"/>
      <c r="Z32" s="12"/>
      <c r="AA32" s="12"/>
      <c r="AB32" s="12"/>
      <c r="AC32" s="12"/>
    </row>
    <row r="33" spans="1:21" ht="8.25" customHeight="1" x14ac:dyDescent="0.3">
      <c r="A33" s="17"/>
      <c r="B33" s="18"/>
      <c r="C33" s="19"/>
      <c r="D33" s="19"/>
      <c r="E33" s="19"/>
      <c r="F33" s="19"/>
      <c r="H33" s="19"/>
      <c r="I33" s="19"/>
      <c r="J33" s="19"/>
      <c r="K33" s="20"/>
      <c r="N33" s="19"/>
      <c r="O33" s="19"/>
      <c r="Q33" s="19"/>
      <c r="R33" s="19"/>
      <c r="T33" s="19"/>
      <c r="U33" s="19"/>
    </row>
    <row r="34" spans="1:21" x14ac:dyDescent="0.3">
      <c r="C34" s="19"/>
      <c r="D34" s="19"/>
      <c r="E34" s="19"/>
      <c r="F34" s="19"/>
      <c r="H34" s="19"/>
    </row>
    <row r="35" spans="1:21" x14ac:dyDescent="0.3">
      <c r="C35" s="19"/>
      <c r="D35" s="19"/>
      <c r="E35" s="19"/>
      <c r="F35" s="19"/>
      <c r="H35" s="19"/>
    </row>
    <row r="36" spans="1:21" x14ac:dyDescent="0.3">
      <c r="C36" s="19"/>
      <c r="D36" s="19"/>
      <c r="E36" s="19"/>
      <c r="F36" s="19"/>
      <c r="H36" s="19"/>
    </row>
    <row r="37" spans="1:21" x14ac:dyDescent="0.3">
      <c r="C37" s="19"/>
      <c r="D37" s="19"/>
      <c r="E37" s="19"/>
      <c r="F37" s="19"/>
      <c r="H37" s="19"/>
    </row>
    <row r="38" spans="1:21" x14ac:dyDescent="0.3">
      <c r="C38" s="19"/>
      <c r="D38" s="19"/>
      <c r="E38" s="19"/>
      <c r="F38" s="19"/>
      <c r="H38" s="19"/>
    </row>
    <row r="39" spans="1:21" x14ac:dyDescent="0.3">
      <c r="C39" s="19"/>
      <c r="D39" s="19"/>
      <c r="F39" s="19"/>
      <c r="H39" s="19"/>
    </row>
    <row r="40" spans="1:21" x14ac:dyDescent="0.3">
      <c r="C40" s="19"/>
      <c r="D40" s="19"/>
    </row>
  </sheetData>
  <mergeCells count="8">
    <mergeCell ref="N2:O2"/>
    <mergeCell ref="T2:U2"/>
    <mergeCell ref="A2:B3"/>
    <mergeCell ref="C2:C3"/>
    <mergeCell ref="D2:D3"/>
    <mergeCell ref="E2:E3"/>
    <mergeCell ref="F2:F3"/>
    <mergeCell ref="Q2:R2"/>
  </mergeCells>
  <phoneticPr fontId="14" type="noConversion"/>
  <conditionalFormatting sqref="C6:F33 N6:O33 Q6:R33 T6:U33">
    <cfRule type="cellIs" dxfId="8" priority="9" operator="equal">
      <formula>0</formula>
    </cfRule>
  </conditionalFormatting>
  <conditionalFormatting sqref="H5:H32 H33:J33 E34:E38 F34:F39 H34:H39 C34:D40">
    <cfRule type="cellIs" dxfId="7" priority="10" operator="equal">
      <formula>0</formula>
    </cfRule>
  </conditionalFormatting>
  <conditionalFormatting sqref="I6:K32">
    <cfRule type="cellIs" dxfId="6" priority="8" operator="equal">
      <formula>0</formula>
    </cfRule>
  </conditionalFormatting>
  <pageMargins left="0.7" right="0.7" top="0.75" bottom="0.75" header="0.3" footer="0.3"/>
  <pageSetup paperSize="8" scale="91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614E5-39A1-4FB6-9811-228D6A5B5B26}">
  <sheetPr codeName="Sheet23">
    <pageSetUpPr fitToPage="1"/>
  </sheetPr>
  <dimension ref="A1:AC40"/>
  <sheetViews>
    <sheetView showGridLines="0" zoomScale="80" zoomScaleNormal="80" workbookViewId="0">
      <selection activeCell="X12" sqref="X12"/>
    </sheetView>
  </sheetViews>
  <sheetFormatPr defaultColWidth="9.1796875" defaultRowHeight="13" x14ac:dyDescent="0.3"/>
  <cols>
    <col min="1" max="1" width="5.453125" style="1" customWidth="1"/>
    <col min="2" max="2" width="37.1796875" style="1" customWidth="1"/>
    <col min="3" max="6" width="11.1796875" style="1" customWidth="1"/>
    <col min="7" max="7" width="3.54296875" style="1" customWidth="1"/>
    <col min="8" max="8" width="12.1796875" style="1" customWidth="1"/>
    <col min="9" max="11" width="12.453125" style="1" customWidth="1"/>
    <col min="12" max="12" width="3.54296875" style="1" customWidth="1"/>
    <col min="13" max="13" width="12.26953125" style="1" customWidth="1"/>
    <col min="14" max="15" width="11.90625" style="1" customWidth="1"/>
    <col min="16" max="16" width="3.54296875" style="1" customWidth="1"/>
    <col min="17" max="18" width="11.90625" style="1" customWidth="1"/>
    <col min="19" max="19" width="3.54296875" style="1" customWidth="1"/>
    <col min="20" max="21" width="11.90625" style="1" customWidth="1"/>
    <col min="22" max="16384" width="9.1796875" style="1"/>
  </cols>
  <sheetData>
    <row r="1" spans="1:29" ht="14.5" x14ac:dyDescent="0.35">
      <c r="A1" s="3" t="s">
        <v>4</v>
      </c>
      <c r="B1" s="3"/>
      <c r="G1"/>
    </row>
    <row r="2" spans="1:29" ht="29.15" customHeight="1" x14ac:dyDescent="0.3">
      <c r="A2" s="81" t="s">
        <v>209</v>
      </c>
      <c r="B2" s="82"/>
      <c r="C2" s="90" t="s">
        <v>210</v>
      </c>
      <c r="D2" s="90" t="s">
        <v>211</v>
      </c>
      <c r="E2" s="90" t="s">
        <v>212</v>
      </c>
      <c r="F2" s="90" t="s">
        <v>208</v>
      </c>
      <c r="H2" s="59"/>
      <c r="I2" s="65" t="s">
        <v>213</v>
      </c>
      <c r="J2" s="66" t="s">
        <v>214</v>
      </c>
      <c r="K2" s="67" t="s">
        <v>215</v>
      </c>
      <c r="N2" s="84" t="s">
        <v>216</v>
      </c>
      <c r="O2" s="85"/>
      <c r="Q2" s="84" t="s">
        <v>253</v>
      </c>
      <c r="R2" s="85"/>
      <c r="T2" s="84" t="s">
        <v>254</v>
      </c>
      <c r="U2" s="85"/>
    </row>
    <row r="3" spans="1:29" ht="14.5" x14ac:dyDescent="0.3">
      <c r="A3" s="83"/>
      <c r="B3" s="82"/>
      <c r="C3" s="91"/>
      <c r="D3" s="91"/>
      <c r="E3" s="91"/>
      <c r="F3" s="91"/>
      <c r="H3" s="75" t="s">
        <v>217</v>
      </c>
      <c r="I3" s="60">
        <v>0.4</v>
      </c>
      <c r="J3" s="61">
        <v>0.75</v>
      </c>
      <c r="K3" s="62">
        <v>0.45</v>
      </c>
      <c r="M3" s="75" t="s">
        <v>256</v>
      </c>
      <c r="N3" s="63">
        <f>AVERAGE('Storage specific ALFs'!M36,'Storage specific ALFs'!M38,'Storage specific ALFs'!M46)</f>
        <v>1.2390719033195781E-2</v>
      </c>
      <c r="O3" s="68"/>
      <c r="Q3" s="63">
        <v>0.09</v>
      </c>
      <c r="R3" s="68"/>
      <c r="T3" s="63">
        <f>AVERAGE(5.89%, 10.12%, 4.26%, 11.56%)</f>
        <v>7.9575000000000007E-2</v>
      </c>
      <c r="U3" s="68"/>
    </row>
    <row r="4" spans="1:29" ht="14.5" x14ac:dyDescent="0.3">
      <c r="A4" s="27"/>
      <c r="B4" s="58"/>
      <c r="C4" s="4"/>
      <c r="D4" s="4"/>
      <c r="E4" s="4"/>
      <c r="F4" s="4"/>
      <c r="H4" s="76" t="s">
        <v>255</v>
      </c>
      <c r="I4" s="73" t="s">
        <v>251</v>
      </c>
      <c r="J4" s="73" t="s">
        <v>251</v>
      </c>
      <c r="K4" s="74" t="s">
        <v>251</v>
      </c>
      <c r="M4" s="76" t="s">
        <v>255</v>
      </c>
      <c r="N4" s="68"/>
      <c r="O4" s="64">
        <f>AVERAGE(-0.68%, -0.49%, -0.24%)</f>
        <v>-4.7000000000000002E-3</v>
      </c>
      <c r="Q4" s="68"/>
      <c r="R4" s="64">
        <f>AVERAGE(-0.68%, -0.49%, -0.24%)</f>
        <v>-4.7000000000000002E-3</v>
      </c>
      <c r="T4" s="68"/>
      <c r="U4" s="64">
        <f>AVERAGE(-1.24%, -3.66%, -1.87%, -0.76%)</f>
        <v>-1.8825000000000001E-2</v>
      </c>
    </row>
    <row r="5" spans="1:29" ht="29.5" thickBot="1" x14ac:dyDescent="0.35">
      <c r="A5" s="5" t="s">
        <v>218</v>
      </c>
      <c r="B5" s="6" t="s">
        <v>219</v>
      </c>
      <c r="C5" s="6" t="s">
        <v>220</v>
      </c>
      <c r="D5" s="6" t="s">
        <v>220</v>
      </c>
      <c r="E5" s="6" t="s">
        <v>220</v>
      </c>
      <c r="F5" s="6" t="s">
        <v>220</v>
      </c>
      <c r="G5" s="9"/>
      <c r="H5" s="19"/>
      <c r="I5" s="7" t="s">
        <v>221</v>
      </c>
      <c r="J5" s="6" t="s">
        <v>221</v>
      </c>
      <c r="K5" s="8" t="s">
        <v>221</v>
      </c>
      <c r="L5" s="9"/>
      <c r="M5" s="9"/>
      <c r="N5" s="54" t="s">
        <v>252</v>
      </c>
      <c r="O5" s="54" t="s">
        <v>260</v>
      </c>
      <c r="Q5" s="54" t="s">
        <v>252</v>
      </c>
      <c r="R5" s="54" t="s">
        <v>260</v>
      </c>
      <c r="T5" s="54" t="s">
        <v>252</v>
      </c>
      <c r="U5" s="54" t="s">
        <v>260</v>
      </c>
    </row>
    <row r="6" spans="1:29" ht="15.75" customHeight="1" thickTop="1" x14ac:dyDescent="0.35">
      <c r="A6" s="10">
        <v>1</v>
      </c>
      <c r="B6" s="11" t="s">
        <v>222</v>
      </c>
      <c r="C6" s="34">
        <v>1.442833</v>
      </c>
      <c r="D6" s="34">
        <v>26.358305999999999</v>
      </c>
      <c r="E6" s="34">
        <v>29.655854000000001</v>
      </c>
      <c r="F6" s="34">
        <v>-5.3307960000000003</v>
      </c>
      <c r="H6" s="19"/>
      <c r="I6" s="28">
        <f>$C6+($D6*I$3)+($E6*I$3)+$F6</f>
        <v>18.517701000000002</v>
      </c>
      <c r="J6" s="34">
        <f>$C6+($D6*J$3)+$E6+$F6</f>
        <v>45.536620500000005</v>
      </c>
      <c r="K6" s="32">
        <f>($D6*K$3)+$E6+$F6</f>
        <v>36.186295700000002</v>
      </c>
      <c r="N6" s="28">
        <f>$C6+($D6*N$3)+($E6*N$3)+$F6</f>
        <v>-3.1939072815595266</v>
      </c>
      <c r="O6" s="28">
        <f t="shared" ref="O6:O32" si="0">$C6+($D6*O$4)+($E6*O$4)+$F6</f>
        <v>-4.1512295520000002</v>
      </c>
      <c r="Q6" s="28">
        <f>$C6+($D6*Q$3)+($E6*Q$3)+$F6</f>
        <v>1.1533113999999989</v>
      </c>
      <c r="R6" s="28">
        <f t="shared" ref="R6:R32" si="1">$C6+($D6*R$4)+($E6*R$4)+$F6</f>
        <v>-4.1512295520000002</v>
      </c>
      <c r="T6" s="28">
        <f>$C6+($D6*T$3)+($E6*T$3)+$F6</f>
        <v>0.56936378199999993</v>
      </c>
      <c r="U6" s="28">
        <f>$C6+($D6*U$4)+($E6*U$4)+$F6</f>
        <v>-4.9424295620000001</v>
      </c>
      <c r="W6" s="12"/>
      <c r="X6" s="12"/>
      <c r="Y6" s="12"/>
      <c r="Z6" s="12"/>
      <c r="AA6" s="12"/>
      <c r="AB6" s="12"/>
      <c r="AC6" s="12"/>
    </row>
    <row r="7" spans="1:29" ht="15.75" customHeight="1" x14ac:dyDescent="0.35">
      <c r="A7" s="13">
        <v>2</v>
      </c>
      <c r="B7" s="14" t="s">
        <v>223</v>
      </c>
      <c r="C7" s="35">
        <v>1.836816</v>
      </c>
      <c r="D7" s="35">
        <v>15.738383000000001</v>
      </c>
      <c r="E7" s="35">
        <v>29.655854000000001</v>
      </c>
      <c r="F7" s="35">
        <v>-5.3307960000000003</v>
      </c>
      <c r="H7" s="19"/>
      <c r="I7" s="29">
        <f t="shared" ref="I7:I32" si="2">$C7+($D7*I$3)+($E7*I$3)+$F7</f>
        <v>14.663714800000001</v>
      </c>
      <c r="J7" s="35">
        <f t="shared" ref="J7:J32" si="3">$C7+($D7*J$3)+$E7+$F7</f>
        <v>37.965661250000004</v>
      </c>
      <c r="K7" s="33">
        <f t="shared" ref="K7:K32" si="4">($D7*K$3)+$E7+$F7</f>
        <v>31.407330350000002</v>
      </c>
      <c r="N7" s="29">
        <f t="shared" ref="N7:N32" si="5">$C7+($D7*N$3)+($E7*N$3)+$F7</f>
        <v>-2.9315127636067002</v>
      </c>
      <c r="O7" s="29">
        <f t="shared" si="0"/>
        <v>-3.7073329139000002</v>
      </c>
      <c r="Q7" s="29">
        <f t="shared" ref="Q7:Q32" si="6">$C7+($D7*Q$3)+($E7*Q$3)+$F7</f>
        <v>0.59150132999999983</v>
      </c>
      <c r="R7" s="29">
        <f t="shared" si="1"/>
        <v>-3.7073329139000002</v>
      </c>
      <c r="T7" s="29">
        <f t="shared" ref="T7:T32" si="7">$C7+($D7*T$3)+($E7*T$3)+$F7</f>
        <v>0.11826640927499987</v>
      </c>
      <c r="U7" s="29">
        <f t="shared" ref="U7:U32" si="8">$C7+($D7*U$4)+($E7*U$4)+$F7</f>
        <v>-4.3485265115249998</v>
      </c>
      <c r="W7" s="12"/>
      <c r="X7" s="12"/>
      <c r="Y7" s="12"/>
      <c r="Z7" s="12"/>
      <c r="AA7" s="12"/>
      <c r="AB7" s="12"/>
      <c r="AC7" s="12"/>
    </row>
    <row r="8" spans="1:29" ht="15.75" customHeight="1" x14ac:dyDescent="0.35">
      <c r="A8" s="13">
        <v>3</v>
      </c>
      <c r="B8" s="14" t="s">
        <v>224</v>
      </c>
      <c r="C8" s="36">
        <v>0.90235100000000001</v>
      </c>
      <c r="D8" s="36">
        <v>24.294969999999999</v>
      </c>
      <c r="E8" s="36">
        <v>27.664752</v>
      </c>
      <c r="F8" s="36">
        <v>-5.3307960000000003</v>
      </c>
      <c r="H8" s="19"/>
      <c r="I8" s="30">
        <f t="shared" si="2"/>
        <v>16.355443800000003</v>
      </c>
      <c r="J8" s="36">
        <f t="shared" si="3"/>
        <v>41.457534500000001</v>
      </c>
      <c r="K8" s="55">
        <f t="shared" si="4"/>
        <v>33.266692499999998</v>
      </c>
      <c r="N8" s="30">
        <f t="shared" si="5"/>
        <v>-3.7846266836550386</v>
      </c>
      <c r="O8" s="30">
        <f t="shared" si="0"/>
        <v>-4.6726556934000003</v>
      </c>
      <c r="Q8" s="30">
        <f t="shared" si="6"/>
        <v>0.24792997999999944</v>
      </c>
      <c r="R8" s="30">
        <f t="shared" si="1"/>
        <v>-4.6726556934000003</v>
      </c>
      <c r="T8" s="30">
        <f t="shared" si="7"/>
        <v>-0.29375012185000049</v>
      </c>
      <c r="U8" s="30">
        <f t="shared" si="8"/>
        <v>-5.4065867666500003</v>
      </c>
      <c r="W8" s="12"/>
      <c r="X8" s="12"/>
      <c r="Y8" s="12"/>
      <c r="Z8" s="12"/>
      <c r="AA8" s="12"/>
      <c r="AB8" s="12"/>
      <c r="AC8" s="12"/>
    </row>
    <row r="9" spans="1:29" ht="15.75" customHeight="1" x14ac:dyDescent="0.35">
      <c r="A9" s="13">
        <v>4</v>
      </c>
      <c r="B9" s="14" t="s">
        <v>225</v>
      </c>
      <c r="C9" s="35">
        <v>0.541412</v>
      </c>
      <c r="D9" s="35">
        <v>24.294969999999999</v>
      </c>
      <c r="E9" s="35">
        <v>34.808655999999999</v>
      </c>
      <c r="F9" s="35">
        <v>-5.3307960000000003</v>
      </c>
      <c r="H9" s="19"/>
      <c r="I9" s="29">
        <f t="shared" si="2"/>
        <v>18.852066399999998</v>
      </c>
      <c r="J9" s="35">
        <f t="shared" si="3"/>
        <v>48.240499499999999</v>
      </c>
      <c r="K9" s="33">
        <f t="shared" si="4"/>
        <v>40.410596500000004</v>
      </c>
      <c r="N9" s="29">
        <f t="shared" si="5"/>
        <v>-4.0570475763909153</v>
      </c>
      <c r="O9" s="29">
        <f t="shared" si="0"/>
        <v>-5.0671710422</v>
      </c>
      <c r="Q9" s="29">
        <f t="shared" si="6"/>
        <v>0.52994233999999985</v>
      </c>
      <c r="R9" s="29">
        <f t="shared" si="1"/>
        <v>-5.0671710422</v>
      </c>
      <c r="T9" s="29">
        <f t="shared" si="7"/>
        <v>-8.6212961050000203E-2</v>
      </c>
      <c r="U9" s="29">
        <f t="shared" si="8"/>
        <v>-5.9020097594500003</v>
      </c>
      <c r="W9" s="12"/>
      <c r="X9" s="12"/>
      <c r="Y9" s="12"/>
      <c r="Z9" s="12"/>
      <c r="AA9" s="12"/>
      <c r="AB9" s="12"/>
      <c r="AC9" s="12"/>
    </row>
    <row r="10" spans="1:29" ht="15.75" customHeight="1" x14ac:dyDescent="0.35">
      <c r="A10" s="13">
        <v>5</v>
      </c>
      <c r="B10" s="14" t="s">
        <v>226</v>
      </c>
      <c r="C10" s="36">
        <v>3.9286699999999999</v>
      </c>
      <c r="D10" s="36">
        <v>20.777730999999999</v>
      </c>
      <c r="E10" s="36">
        <v>24.786577000000001</v>
      </c>
      <c r="F10" s="36">
        <v>-5.3307960000000003</v>
      </c>
      <c r="H10" s="19"/>
      <c r="I10" s="30">
        <f t="shared" si="2"/>
        <v>16.823597200000002</v>
      </c>
      <c r="J10" s="36">
        <f t="shared" si="3"/>
        <v>38.967749250000004</v>
      </c>
      <c r="K10" s="55">
        <f t="shared" si="4"/>
        <v>28.805759950000002</v>
      </c>
      <c r="N10" s="30">
        <f t="shared" si="5"/>
        <v>-0.83755146163000571</v>
      </c>
      <c r="O10" s="30">
        <f t="shared" si="0"/>
        <v>-1.6162782476000004</v>
      </c>
      <c r="Q10" s="30">
        <f t="shared" si="6"/>
        <v>2.6986617199999996</v>
      </c>
      <c r="R10" s="30">
        <f t="shared" si="1"/>
        <v>-1.6162782476000004</v>
      </c>
      <c r="T10" s="30">
        <f t="shared" si="7"/>
        <v>2.2236538091</v>
      </c>
      <c r="U10" s="30">
        <f t="shared" si="8"/>
        <v>-2.2598740981000009</v>
      </c>
      <c r="W10" s="12"/>
      <c r="X10" s="12"/>
      <c r="Y10" s="12"/>
      <c r="Z10" s="12"/>
      <c r="AA10" s="12"/>
      <c r="AB10" s="12"/>
      <c r="AC10" s="12"/>
    </row>
    <row r="11" spans="1:29" ht="15.75" customHeight="1" x14ac:dyDescent="0.35">
      <c r="A11" s="13">
        <v>6</v>
      </c>
      <c r="B11" s="14" t="s">
        <v>227</v>
      </c>
      <c r="C11" s="35">
        <v>2.3979840000000001</v>
      </c>
      <c r="D11" s="35">
        <v>20.537088000000001</v>
      </c>
      <c r="E11" s="35">
        <v>24.504529000000002</v>
      </c>
      <c r="F11" s="35">
        <v>-5.3307960000000003</v>
      </c>
      <c r="H11" s="19"/>
      <c r="I11" s="29">
        <f t="shared" si="2"/>
        <v>15.083834800000002</v>
      </c>
      <c r="J11" s="35">
        <f t="shared" si="3"/>
        <v>36.974533000000001</v>
      </c>
      <c r="K11" s="33">
        <f t="shared" si="4"/>
        <v>28.415422600000007</v>
      </c>
      <c r="N11" s="29">
        <f t="shared" si="5"/>
        <v>-2.3747139789521854</v>
      </c>
      <c r="O11" s="29">
        <f t="shared" si="0"/>
        <v>-3.1445075998999998</v>
      </c>
      <c r="Q11" s="29">
        <f t="shared" si="6"/>
        <v>1.1209335299999994</v>
      </c>
      <c r="R11" s="29">
        <f t="shared" si="1"/>
        <v>-3.1445075998999998</v>
      </c>
      <c r="T11" s="29">
        <f t="shared" si="7"/>
        <v>0.65137467277499983</v>
      </c>
      <c r="U11" s="29">
        <f t="shared" si="8"/>
        <v>-3.7807204400250001</v>
      </c>
      <c r="W11" s="12"/>
      <c r="X11" s="12"/>
      <c r="Y11" s="12"/>
      <c r="Z11" s="12"/>
      <c r="AA11" s="12"/>
      <c r="AB11" s="12"/>
      <c r="AC11" s="12"/>
    </row>
    <row r="12" spans="1:29" ht="15.75" customHeight="1" x14ac:dyDescent="0.35">
      <c r="A12" s="13">
        <v>7</v>
      </c>
      <c r="B12" s="14" t="s">
        <v>228</v>
      </c>
      <c r="C12" s="36">
        <v>7.9852000000000006E-2</v>
      </c>
      <c r="D12" s="36">
        <v>18.707519999999999</v>
      </c>
      <c r="E12" s="36">
        <v>35.239688999999998</v>
      </c>
      <c r="F12" s="36">
        <v>-5.3307960000000003</v>
      </c>
      <c r="H12" s="19"/>
      <c r="I12" s="30">
        <f t="shared" si="2"/>
        <v>16.327939600000001</v>
      </c>
      <c r="J12" s="36">
        <f t="shared" si="3"/>
        <v>44.019385</v>
      </c>
      <c r="K12" s="55">
        <f t="shared" si="4"/>
        <v>38.327277000000002</v>
      </c>
      <c r="N12" s="30">
        <f t="shared" si="5"/>
        <v>-4.5824992906559094</v>
      </c>
      <c r="O12" s="30">
        <f t="shared" si="0"/>
        <v>-5.5044958823000005</v>
      </c>
      <c r="Q12" s="30">
        <f t="shared" si="6"/>
        <v>-0.39569519000000053</v>
      </c>
      <c r="R12" s="30">
        <f t="shared" si="1"/>
        <v>-5.5044958823000005</v>
      </c>
      <c r="T12" s="30">
        <f t="shared" si="7"/>
        <v>-0.9580948438250001</v>
      </c>
      <c r="U12" s="30">
        <f t="shared" si="8"/>
        <v>-6.2665002094250006</v>
      </c>
      <c r="W12" s="12"/>
      <c r="X12" s="12"/>
      <c r="Y12" s="12"/>
      <c r="Z12" s="12"/>
      <c r="AA12" s="12"/>
      <c r="AB12" s="12"/>
      <c r="AC12" s="12"/>
    </row>
    <row r="13" spans="1:29" ht="15.75" customHeight="1" x14ac:dyDescent="0.35">
      <c r="A13" s="13">
        <v>8</v>
      </c>
      <c r="B13" s="14" t="s">
        <v>229</v>
      </c>
      <c r="C13" s="35">
        <v>0.87973800000000002</v>
      </c>
      <c r="D13" s="35">
        <v>18.707519999999999</v>
      </c>
      <c r="E13" s="35">
        <v>22.34008</v>
      </c>
      <c r="F13" s="35">
        <v>-5.3307960000000003</v>
      </c>
      <c r="H13" s="19"/>
      <c r="I13" s="29">
        <f t="shared" si="2"/>
        <v>11.967981999999999</v>
      </c>
      <c r="J13" s="35">
        <f t="shared" si="3"/>
        <v>31.919661999999995</v>
      </c>
      <c r="K13" s="33">
        <f t="shared" si="4"/>
        <v>25.427668000000001</v>
      </c>
      <c r="N13" s="29">
        <f t="shared" si="5"/>
        <v>-3.9424487214129931</v>
      </c>
      <c r="O13" s="29">
        <f t="shared" si="0"/>
        <v>-4.6439817200000002</v>
      </c>
      <c r="Q13" s="29">
        <f t="shared" si="6"/>
        <v>-0.75677400000000095</v>
      </c>
      <c r="R13" s="29">
        <f t="shared" si="1"/>
        <v>-4.6439817200000002</v>
      </c>
      <c r="T13" s="29">
        <f t="shared" si="7"/>
        <v>-1.18469523</v>
      </c>
      <c r="U13" s="29">
        <f t="shared" si="8"/>
        <v>-5.22377907</v>
      </c>
      <c r="W13" s="12"/>
      <c r="X13" s="12"/>
      <c r="Y13" s="12"/>
      <c r="Z13" s="12"/>
      <c r="AA13" s="12"/>
      <c r="AB13" s="12"/>
      <c r="AC13" s="12"/>
    </row>
    <row r="14" spans="1:29" ht="15.75" customHeight="1" x14ac:dyDescent="0.35">
      <c r="A14" s="13">
        <v>9</v>
      </c>
      <c r="B14" s="14" t="s">
        <v>230</v>
      </c>
      <c r="C14" s="36">
        <v>0.37260300000000002</v>
      </c>
      <c r="D14" s="36">
        <v>17.649857000000001</v>
      </c>
      <c r="E14" s="36">
        <v>21.196300000000001</v>
      </c>
      <c r="F14" s="36">
        <v>-5.3307960000000003</v>
      </c>
      <c r="H14" s="19"/>
      <c r="I14" s="30">
        <f t="shared" si="2"/>
        <v>10.580269800000003</v>
      </c>
      <c r="J14" s="36">
        <f t="shared" si="3"/>
        <v>29.475499750000004</v>
      </c>
      <c r="K14" s="55">
        <f t="shared" si="4"/>
        <v>23.807939650000002</v>
      </c>
      <c r="N14" s="30">
        <f t="shared" si="5"/>
        <v>-4.4768611830935887</v>
      </c>
      <c r="O14" s="30">
        <f t="shared" si="0"/>
        <v>-5.1407699379</v>
      </c>
      <c r="Q14" s="30">
        <f t="shared" si="6"/>
        <v>-1.4620388700000002</v>
      </c>
      <c r="R14" s="30">
        <f t="shared" si="1"/>
        <v>-5.1407699379</v>
      </c>
      <c r="T14" s="30">
        <f t="shared" si="7"/>
        <v>-1.8670100567250003</v>
      </c>
      <c r="U14" s="30">
        <f t="shared" si="8"/>
        <v>-5.689471905525</v>
      </c>
      <c r="W14" s="12"/>
      <c r="X14" s="12"/>
      <c r="Y14" s="12"/>
      <c r="Z14" s="12"/>
      <c r="AA14" s="12"/>
      <c r="AB14" s="12"/>
      <c r="AC14" s="12"/>
    </row>
    <row r="15" spans="1:29" ht="15.75" customHeight="1" x14ac:dyDescent="0.35">
      <c r="A15" s="13">
        <v>10</v>
      </c>
      <c r="B15" s="14" t="s">
        <v>231</v>
      </c>
      <c r="C15" s="35">
        <v>1.1949669999999999</v>
      </c>
      <c r="D15" s="35">
        <v>17.389078000000001</v>
      </c>
      <c r="E15" s="35">
        <v>20.928632</v>
      </c>
      <c r="F15" s="35">
        <v>-5.3307960000000003</v>
      </c>
      <c r="H15" s="19"/>
      <c r="I15" s="29">
        <f t="shared" si="2"/>
        <v>11.191255000000002</v>
      </c>
      <c r="J15" s="35">
        <f t="shared" si="3"/>
        <v>29.834611500000001</v>
      </c>
      <c r="K15" s="33">
        <f t="shared" si="4"/>
        <v>23.422921100000003</v>
      </c>
      <c r="N15" s="29">
        <f t="shared" si="5"/>
        <v>-3.661045021394524</v>
      </c>
      <c r="O15" s="29">
        <f t="shared" si="0"/>
        <v>-4.3159222370000005</v>
      </c>
      <c r="Q15" s="29">
        <f t="shared" si="6"/>
        <v>-0.68723510000000054</v>
      </c>
      <c r="R15" s="29">
        <f t="shared" si="1"/>
        <v>-4.3159222370000005</v>
      </c>
      <c r="T15" s="29">
        <f t="shared" si="7"/>
        <v>-1.0866972267500001</v>
      </c>
      <c r="U15" s="29">
        <f t="shared" si="8"/>
        <v>-4.8571598907500002</v>
      </c>
      <c r="W15" s="12"/>
      <c r="X15" s="12"/>
      <c r="Y15" s="12"/>
      <c r="Z15" s="12"/>
      <c r="AA15" s="12"/>
      <c r="AB15" s="12"/>
      <c r="AC15" s="12"/>
    </row>
    <row r="16" spans="1:29" ht="15.75" customHeight="1" x14ac:dyDescent="0.35">
      <c r="A16" s="13">
        <v>11</v>
      </c>
      <c r="B16" s="14" t="s">
        <v>232</v>
      </c>
      <c r="C16" s="36">
        <v>0.48552000000000001</v>
      </c>
      <c r="D16" s="36">
        <v>17.389078000000001</v>
      </c>
      <c r="E16" s="36">
        <v>16.800204000000001</v>
      </c>
      <c r="F16" s="36">
        <v>-5.3307960000000003</v>
      </c>
      <c r="H16" s="19"/>
      <c r="I16" s="30">
        <f t="shared" si="2"/>
        <v>8.8304368000000011</v>
      </c>
      <c r="J16" s="36">
        <f t="shared" si="3"/>
        <v>24.996736500000004</v>
      </c>
      <c r="K16" s="55">
        <f t="shared" si="4"/>
        <v>19.294493100000004</v>
      </c>
      <c r="N16" s="30">
        <f t="shared" si="5"/>
        <v>-4.4216462127913028</v>
      </c>
      <c r="O16" s="30">
        <f t="shared" si="0"/>
        <v>-5.0059656254</v>
      </c>
      <c r="Q16" s="30">
        <f t="shared" si="6"/>
        <v>-1.7682406200000003</v>
      </c>
      <c r="R16" s="30">
        <f t="shared" si="1"/>
        <v>-5.0059656254</v>
      </c>
      <c r="T16" s="30">
        <f t="shared" si="7"/>
        <v>-2.1246638848499999</v>
      </c>
      <c r="U16" s="30">
        <f t="shared" si="8"/>
        <v>-5.4888892336500001</v>
      </c>
      <c r="W16" s="12"/>
      <c r="X16" s="12"/>
      <c r="Y16" s="12"/>
      <c r="Z16" s="12"/>
      <c r="AA16" s="12"/>
      <c r="AB16" s="12"/>
      <c r="AC16" s="12"/>
    </row>
    <row r="17" spans="1:29" ht="15.75" customHeight="1" x14ac:dyDescent="0.35">
      <c r="A17" s="13">
        <v>12</v>
      </c>
      <c r="B17" s="14" t="s">
        <v>233</v>
      </c>
      <c r="C17" s="35">
        <v>0.20055700000000001</v>
      </c>
      <c r="D17" s="35">
        <v>13.361395</v>
      </c>
      <c r="E17" s="35">
        <v>13.349765</v>
      </c>
      <c r="F17" s="35">
        <v>-5.3307960000000003</v>
      </c>
      <c r="H17" s="19"/>
      <c r="I17" s="29">
        <f t="shared" si="2"/>
        <v>5.5542249999999997</v>
      </c>
      <c r="J17" s="35">
        <f t="shared" si="3"/>
        <v>18.24057225</v>
      </c>
      <c r="K17" s="33">
        <f t="shared" si="4"/>
        <v>14.031596749999999</v>
      </c>
      <c r="N17" s="29">
        <f t="shared" si="5"/>
        <v>-4.7992685213892621</v>
      </c>
      <c r="O17" s="29">
        <f t="shared" si="0"/>
        <v>-5.2557814519999999</v>
      </c>
      <c r="Q17" s="29">
        <f t="shared" si="6"/>
        <v>-2.7262346000000002</v>
      </c>
      <c r="R17" s="29">
        <f t="shared" si="1"/>
        <v>-5.2557814519999999</v>
      </c>
      <c r="T17" s="29">
        <f t="shared" si="7"/>
        <v>-3.0046984430000001</v>
      </c>
      <c r="U17" s="29">
        <f t="shared" si="8"/>
        <v>-5.6330765870000006</v>
      </c>
      <c r="W17" s="12"/>
      <c r="X17" s="12"/>
      <c r="Y17" s="12"/>
      <c r="Z17" s="12"/>
      <c r="AA17" s="12"/>
      <c r="AB17" s="12"/>
      <c r="AC17" s="12"/>
    </row>
    <row r="18" spans="1:29" ht="15.75" customHeight="1" x14ac:dyDescent="0.35">
      <c r="A18" s="13">
        <v>13</v>
      </c>
      <c r="B18" s="14" t="s">
        <v>234</v>
      </c>
      <c r="C18" s="36">
        <v>0.77257200000000004</v>
      </c>
      <c r="D18" s="36">
        <v>9.2600999999999996</v>
      </c>
      <c r="E18" s="36">
        <v>2.52752</v>
      </c>
      <c r="F18" s="36">
        <v>-5.3307960000000003</v>
      </c>
      <c r="H18" s="19"/>
      <c r="I18" s="30">
        <f t="shared" si="2"/>
        <v>0.1568240000000003</v>
      </c>
      <c r="J18" s="36">
        <f t="shared" si="3"/>
        <v>4.9143709999999983</v>
      </c>
      <c r="K18" s="55">
        <f t="shared" si="4"/>
        <v>1.3637689999999996</v>
      </c>
      <c r="N18" s="30">
        <f t="shared" si="5"/>
        <v>-4.412166912509921</v>
      </c>
      <c r="O18" s="30">
        <f t="shared" si="0"/>
        <v>-4.6136258140000006</v>
      </c>
      <c r="Q18" s="30">
        <f t="shared" si="6"/>
        <v>-3.4973382000000006</v>
      </c>
      <c r="R18" s="30">
        <f t="shared" si="1"/>
        <v>-4.6136258140000006</v>
      </c>
      <c r="T18" s="30">
        <f t="shared" si="7"/>
        <v>-3.6202241385000002</v>
      </c>
      <c r="U18" s="30">
        <f t="shared" si="8"/>
        <v>-4.7801259465000001</v>
      </c>
      <c r="W18" s="12"/>
      <c r="X18" s="12"/>
      <c r="Y18" s="12"/>
      <c r="Z18" s="12"/>
      <c r="AA18" s="12"/>
      <c r="AB18" s="12"/>
      <c r="AC18" s="12"/>
    </row>
    <row r="19" spans="1:29" ht="15.75" customHeight="1" x14ac:dyDescent="0.35">
      <c r="A19" s="13">
        <v>14</v>
      </c>
      <c r="B19" s="14" t="s">
        <v>235</v>
      </c>
      <c r="C19" s="35">
        <v>-0.12127499999999999</v>
      </c>
      <c r="D19" s="35">
        <v>9.2600999999999996</v>
      </c>
      <c r="E19" s="35">
        <v>5.0620039999999999</v>
      </c>
      <c r="F19" s="35">
        <v>-5.3307960000000003</v>
      </c>
      <c r="H19" s="19"/>
      <c r="I19" s="29">
        <f t="shared" si="2"/>
        <v>0.27677059999999987</v>
      </c>
      <c r="J19" s="35">
        <f t="shared" si="3"/>
        <v>6.5550079999999999</v>
      </c>
      <c r="K19" s="33">
        <f t="shared" si="4"/>
        <v>3.8982529999999995</v>
      </c>
      <c r="N19" s="29">
        <f t="shared" si="5"/>
        <v>-5.274609833371791</v>
      </c>
      <c r="O19" s="29">
        <f t="shared" si="0"/>
        <v>-5.5193848888000003</v>
      </c>
      <c r="Q19" s="29">
        <f t="shared" si="6"/>
        <v>-4.1630816400000006</v>
      </c>
      <c r="R19" s="29">
        <f t="shared" si="1"/>
        <v>-5.5193848888000003</v>
      </c>
      <c r="T19" s="29">
        <f t="shared" si="7"/>
        <v>-4.3123895742</v>
      </c>
      <c r="U19" s="29">
        <f t="shared" si="8"/>
        <v>-5.7216846078000003</v>
      </c>
      <c r="W19" s="12"/>
      <c r="X19" s="12"/>
      <c r="Y19" s="12"/>
      <c r="Z19" s="12"/>
      <c r="AA19" s="12"/>
      <c r="AB19" s="12"/>
      <c r="AC19" s="12"/>
    </row>
    <row r="20" spans="1:29" ht="15.75" customHeight="1" x14ac:dyDescent="0.35">
      <c r="A20" s="13">
        <v>15</v>
      </c>
      <c r="B20" s="14" t="s">
        <v>236</v>
      </c>
      <c r="C20" s="36">
        <v>1.5533239999999999</v>
      </c>
      <c r="D20" s="36">
        <v>5.9457750000000003</v>
      </c>
      <c r="E20" s="36">
        <v>0.632996</v>
      </c>
      <c r="F20" s="36">
        <v>-5.3307960000000003</v>
      </c>
      <c r="H20" s="19"/>
      <c r="I20" s="30">
        <f t="shared" si="2"/>
        <v>-1.1459636</v>
      </c>
      <c r="J20" s="36">
        <f t="shared" si="3"/>
        <v>1.3148552499999999</v>
      </c>
      <c r="K20" s="55">
        <f t="shared" si="4"/>
        <v>-2.0222012500000002</v>
      </c>
      <c r="N20" s="30">
        <f t="shared" si="5"/>
        <v>-3.6959562969552637</v>
      </c>
      <c r="O20" s="30">
        <f t="shared" si="0"/>
        <v>-3.8083922237000003</v>
      </c>
      <c r="Q20" s="30">
        <f t="shared" si="6"/>
        <v>-3.1853826100000004</v>
      </c>
      <c r="R20" s="30">
        <f t="shared" si="1"/>
        <v>-3.8083922237000003</v>
      </c>
      <c r="T20" s="30">
        <f t="shared" si="7"/>
        <v>-3.2539662976750003</v>
      </c>
      <c r="U20" s="30">
        <f t="shared" si="8"/>
        <v>-3.9013173640750001</v>
      </c>
      <c r="W20" s="12"/>
      <c r="X20" s="12"/>
      <c r="Y20" s="12"/>
      <c r="Z20" s="12"/>
      <c r="AA20" s="12"/>
      <c r="AB20" s="12"/>
      <c r="AC20" s="12"/>
    </row>
    <row r="21" spans="1:29" ht="15.75" customHeight="1" x14ac:dyDescent="0.35">
      <c r="A21" s="13">
        <v>16</v>
      </c>
      <c r="B21" s="14" t="s">
        <v>237</v>
      </c>
      <c r="C21" s="35">
        <v>0.47844799999999998</v>
      </c>
      <c r="D21" s="35">
        <v>6.0546860000000002</v>
      </c>
      <c r="E21" s="35">
        <v>0.691967</v>
      </c>
      <c r="F21" s="35">
        <v>-5.3307960000000003</v>
      </c>
      <c r="H21" s="19"/>
      <c r="I21" s="29">
        <f t="shared" si="2"/>
        <v>-2.1536868</v>
      </c>
      <c r="J21" s="35">
        <f t="shared" si="3"/>
        <v>0.38063350000000007</v>
      </c>
      <c r="K21" s="33">
        <f t="shared" si="4"/>
        <v>-1.9142203000000002</v>
      </c>
      <c r="N21" s="29">
        <f t="shared" si="5"/>
        <v>-4.7687521182625332</v>
      </c>
      <c r="O21" s="29">
        <f t="shared" si="0"/>
        <v>-4.8840572691000004</v>
      </c>
      <c r="Q21" s="29">
        <f t="shared" si="6"/>
        <v>-4.24514923</v>
      </c>
      <c r="R21" s="29">
        <f t="shared" si="1"/>
        <v>-4.8840572691000004</v>
      </c>
      <c r="T21" s="29">
        <f t="shared" si="7"/>
        <v>-4.3154830875250001</v>
      </c>
      <c r="U21" s="29">
        <f t="shared" si="8"/>
        <v>-4.9793537427250003</v>
      </c>
      <c r="W21" s="12"/>
      <c r="X21" s="12"/>
      <c r="Y21" s="12"/>
      <c r="Z21" s="12"/>
      <c r="AA21" s="12"/>
      <c r="AB21" s="12"/>
      <c r="AC21" s="12"/>
    </row>
    <row r="22" spans="1:29" ht="15.75" customHeight="1" x14ac:dyDescent="0.35">
      <c r="A22" s="13">
        <v>17</v>
      </c>
      <c r="B22" s="14" t="s">
        <v>238</v>
      </c>
      <c r="C22" s="36">
        <v>-0.76618200000000003</v>
      </c>
      <c r="D22" s="36">
        <v>4.7969580000000001</v>
      </c>
      <c r="E22" s="36">
        <v>0.54020500000000005</v>
      </c>
      <c r="F22" s="36">
        <v>-5.3307960000000003</v>
      </c>
      <c r="H22" s="19"/>
      <c r="I22" s="30">
        <f t="shared" si="2"/>
        <v>-3.9621128000000003</v>
      </c>
      <c r="J22" s="36">
        <f t="shared" si="3"/>
        <v>-1.9590545000000006</v>
      </c>
      <c r="K22" s="55">
        <f t="shared" si="4"/>
        <v>-2.6319599</v>
      </c>
      <c r="N22" s="30">
        <f t="shared" si="5"/>
        <v>-6.0308467128326324</v>
      </c>
      <c r="O22" s="30">
        <f t="shared" si="0"/>
        <v>-6.1220626661000006</v>
      </c>
      <c r="Q22" s="30">
        <f t="shared" si="6"/>
        <v>-5.61663333</v>
      </c>
      <c r="R22" s="30">
        <f t="shared" si="1"/>
        <v>-6.1220626661000006</v>
      </c>
      <c r="T22" s="30">
        <f t="shared" si="7"/>
        <v>-5.6722732542749998</v>
      </c>
      <c r="U22" s="30">
        <f t="shared" si="8"/>
        <v>-6.1974500934750001</v>
      </c>
      <c r="W22" s="12"/>
      <c r="X22" s="12"/>
      <c r="Y22" s="12"/>
      <c r="Z22" s="12"/>
      <c r="AA22" s="12"/>
      <c r="AB22" s="12"/>
      <c r="AC22" s="12"/>
    </row>
    <row r="23" spans="1:29" ht="15.75" customHeight="1" x14ac:dyDescent="0.35">
      <c r="A23" s="13">
        <v>18</v>
      </c>
      <c r="B23" s="14" t="s">
        <v>239</v>
      </c>
      <c r="C23" s="35">
        <v>-0.46201100000000001</v>
      </c>
      <c r="D23" s="35">
        <v>3.2294640000000001</v>
      </c>
      <c r="E23" s="35">
        <v>0.38560800000000001</v>
      </c>
      <c r="F23" s="35">
        <v>-5.3307960000000003</v>
      </c>
      <c r="H23" s="19"/>
      <c r="I23" s="29">
        <f t="shared" si="2"/>
        <v>-4.3467782000000001</v>
      </c>
      <c r="J23" s="35">
        <f t="shared" si="3"/>
        <v>-2.9851010000000002</v>
      </c>
      <c r="K23" s="33">
        <f t="shared" si="4"/>
        <v>-3.4919292000000004</v>
      </c>
      <c r="N23" s="29">
        <f t="shared" si="5"/>
        <v>-5.7480136585632273</v>
      </c>
      <c r="O23" s="29">
        <f t="shared" si="0"/>
        <v>-5.8097978384000006</v>
      </c>
      <c r="Q23" s="29">
        <f t="shared" si="6"/>
        <v>-5.4674505200000008</v>
      </c>
      <c r="R23" s="29">
        <f t="shared" si="1"/>
        <v>-5.8097978384000006</v>
      </c>
      <c r="T23" s="29">
        <f t="shared" si="7"/>
        <v>-5.5051376456000005</v>
      </c>
      <c r="U23" s="29">
        <f t="shared" si="8"/>
        <v>-5.8608607304000007</v>
      </c>
      <c r="W23" s="12"/>
      <c r="X23" s="12"/>
      <c r="Y23" s="12"/>
      <c r="Z23" s="12"/>
      <c r="AA23" s="12"/>
      <c r="AB23" s="12"/>
      <c r="AC23" s="12"/>
    </row>
    <row r="24" spans="1:29" ht="15.75" customHeight="1" x14ac:dyDescent="0.35">
      <c r="A24" s="13">
        <v>19</v>
      </c>
      <c r="B24" s="14" t="s">
        <v>240</v>
      </c>
      <c r="C24" s="36">
        <v>2.165943</v>
      </c>
      <c r="D24" s="36">
        <v>7.1964579999999998</v>
      </c>
      <c r="E24" s="36">
        <v>0.691967</v>
      </c>
      <c r="F24" s="36">
        <v>-5.3307960000000003</v>
      </c>
      <c r="H24" s="19"/>
      <c r="I24" s="30">
        <f t="shared" si="2"/>
        <v>-9.4830000000003523E-3</v>
      </c>
      <c r="J24" s="36">
        <f t="shared" si="3"/>
        <v>2.9244574999999999</v>
      </c>
      <c r="K24" s="55">
        <f t="shared" si="4"/>
        <v>-1.4004229000000001</v>
      </c>
      <c r="N24" s="30">
        <f t="shared" si="5"/>
        <v>-3.0671097422105627</v>
      </c>
      <c r="O24" s="30">
        <f t="shared" si="0"/>
        <v>-3.2019285975000003</v>
      </c>
      <c r="Q24" s="30">
        <f t="shared" si="6"/>
        <v>-2.4548947500000002</v>
      </c>
      <c r="R24" s="30">
        <f t="shared" si="1"/>
        <v>-3.2019285975000003</v>
      </c>
      <c r="T24" s="30">
        <f t="shared" si="7"/>
        <v>-2.5371315806250001</v>
      </c>
      <c r="U24" s="30">
        <f t="shared" si="8"/>
        <v>-3.3133526006250005</v>
      </c>
      <c r="W24" s="12"/>
      <c r="X24" s="12"/>
      <c r="Y24" s="12"/>
      <c r="Z24" s="12"/>
      <c r="AA24" s="12"/>
      <c r="AB24" s="12"/>
      <c r="AC24" s="12"/>
    </row>
    <row r="25" spans="1:29" ht="15.75" customHeight="1" x14ac:dyDescent="0.35">
      <c r="A25" s="13">
        <v>20</v>
      </c>
      <c r="B25" s="14" t="s">
        <v>241</v>
      </c>
      <c r="C25" s="35">
        <v>9.4498870000000004</v>
      </c>
      <c r="D25" s="35">
        <v>-5.7093530000000001</v>
      </c>
      <c r="E25" s="35">
        <v>0</v>
      </c>
      <c r="F25" s="35">
        <v>-5.3307960000000003</v>
      </c>
      <c r="H25" s="19"/>
      <c r="I25" s="29">
        <f t="shared" si="2"/>
        <v>1.8353498000000004</v>
      </c>
      <c r="J25" s="35">
        <f t="shared" si="3"/>
        <v>-0.16292375000000003</v>
      </c>
      <c r="K25" s="33">
        <f t="shared" si="4"/>
        <v>-7.9000048500000002</v>
      </c>
      <c r="N25" s="29">
        <f t="shared" si="5"/>
        <v>4.0483480111156664</v>
      </c>
      <c r="O25" s="29">
        <f t="shared" si="0"/>
        <v>4.1459249590999994</v>
      </c>
      <c r="Q25" s="29">
        <f t="shared" si="6"/>
        <v>3.605249230000001</v>
      </c>
      <c r="R25" s="29">
        <f t="shared" si="1"/>
        <v>4.1459249590999994</v>
      </c>
      <c r="T25" s="29">
        <f t="shared" si="7"/>
        <v>3.6647692350249992</v>
      </c>
      <c r="U25" s="29">
        <f t="shared" si="8"/>
        <v>4.2265695702250001</v>
      </c>
      <c r="W25" s="12"/>
      <c r="X25" s="12"/>
      <c r="Y25" s="12"/>
      <c r="Z25" s="12"/>
      <c r="AA25" s="12"/>
      <c r="AB25" s="12"/>
      <c r="AC25" s="12"/>
    </row>
    <row r="26" spans="1:29" ht="15.75" customHeight="1" x14ac:dyDescent="0.35">
      <c r="A26" s="13">
        <v>21</v>
      </c>
      <c r="B26" s="14" t="s">
        <v>242</v>
      </c>
      <c r="C26" s="36">
        <v>4.4146479999999997</v>
      </c>
      <c r="D26" s="36">
        <v>-5.8628390000000001</v>
      </c>
      <c r="E26" s="36">
        <v>0</v>
      </c>
      <c r="F26" s="36">
        <v>-5.3307960000000003</v>
      </c>
      <c r="H26" s="19"/>
      <c r="I26" s="30">
        <f t="shared" si="2"/>
        <v>-3.2612836000000009</v>
      </c>
      <c r="J26" s="36">
        <f t="shared" si="3"/>
        <v>-5.3132772500000005</v>
      </c>
      <c r="K26" s="55">
        <f t="shared" si="4"/>
        <v>-7.9690735500000009</v>
      </c>
      <c r="N26" s="30">
        <f t="shared" si="5"/>
        <v>-0.98879279078586357</v>
      </c>
      <c r="O26" s="30">
        <f t="shared" si="0"/>
        <v>-0.88859265670000021</v>
      </c>
      <c r="Q26" s="30">
        <f t="shared" si="6"/>
        <v>-1.4438035100000004</v>
      </c>
      <c r="R26" s="30">
        <f t="shared" si="1"/>
        <v>-0.88859265670000021</v>
      </c>
      <c r="T26" s="30">
        <f t="shared" si="7"/>
        <v>-1.3826834134250006</v>
      </c>
      <c r="U26" s="30">
        <f t="shared" si="8"/>
        <v>-0.80578005582500101</v>
      </c>
      <c r="W26" s="12"/>
      <c r="X26" s="12"/>
      <c r="Y26" s="12"/>
      <c r="Z26" s="12"/>
      <c r="AA26" s="12"/>
      <c r="AB26" s="12"/>
      <c r="AC26" s="12"/>
    </row>
    <row r="27" spans="1:29" ht="15.75" customHeight="1" x14ac:dyDescent="0.35">
      <c r="A27" s="13">
        <v>22</v>
      </c>
      <c r="B27" s="14" t="s">
        <v>243</v>
      </c>
      <c r="C27" s="35">
        <v>3.623116</v>
      </c>
      <c r="D27" s="35">
        <v>-0.46632600000000002</v>
      </c>
      <c r="E27" s="35">
        <v>-6.6433479999999996</v>
      </c>
      <c r="F27" s="35">
        <v>-5.3307960000000003</v>
      </c>
      <c r="H27" s="19"/>
      <c r="I27" s="29">
        <f t="shared" si="2"/>
        <v>-4.5515496000000004</v>
      </c>
      <c r="J27" s="35">
        <f t="shared" si="3"/>
        <v>-8.7007724999999994</v>
      </c>
      <c r="K27" s="33">
        <f t="shared" si="4"/>
        <v>-12.183990699999999</v>
      </c>
      <c r="N27" s="29">
        <f t="shared" si="5"/>
        <v>-1.7957739729516176</v>
      </c>
      <c r="O27" s="29">
        <f t="shared" si="0"/>
        <v>-1.6742645322000005</v>
      </c>
      <c r="Q27" s="29">
        <f t="shared" si="6"/>
        <v>-2.3475506600000005</v>
      </c>
      <c r="R27" s="29">
        <f t="shared" si="1"/>
        <v>-1.6742645322000005</v>
      </c>
      <c r="T27" s="29">
        <f t="shared" si="7"/>
        <v>-2.2734323085500003</v>
      </c>
      <c r="U27" s="29">
        <f t="shared" si="8"/>
        <v>-1.5738403869500002</v>
      </c>
      <c r="W27" s="12"/>
      <c r="X27" s="12"/>
      <c r="Y27" s="12"/>
      <c r="Z27" s="12"/>
      <c r="AA27" s="12"/>
      <c r="AB27" s="12"/>
      <c r="AC27" s="12"/>
    </row>
    <row r="28" spans="1:29" ht="15.75" customHeight="1" x14ac:dyDescent="0.35">
      <c r="A28" s="13">
        <v>23</v>
      </c>
      <c r="B28" s="14" t="s">
        <v>244</v>
      </c>
      <c r="C28" s="36">
        <v>-0.35970099999999999</v>
      </c>
      <c r="D28" s="36">
        <v>-0.46632600000000002</v>
      </c>
      <c r="E28" s="36">
        <v>-4.591634</v>
      </c>
      <c r="F28" s="36">
        <v>-5.3307960000000003</v>
      </c>
      <c r="H28" s="19"/>
      <c r="I28" s="30">
        <f t="shared" si="2"/>
        <v>-7.7136810000000002</v>
      </c>
      <c r="J28" s="36">
        <f t="shared" si="3"/>
        <v>-10.6318755</v>
      </c>
      <c r="K28" s="55">
        <f t="shared" si="4"/>
        <v>-10.1322767</v>
      </c>
      <c r="N28" s="30">
        <f t="shared" si="5"/>
        <v>-5.7531687612411435</v>
      </c>
      <c r="O28" s="30">
        <f t="shared" si="0"/>
        <v>-5.6667245880000001</v>
      </c>
      <c r="Q28" s="30">
        <f t="shared" si="6"/>
        <v>-6.1457134</v>
      </c>
      <c r="R28" s="30">
        <f t="shared" si="1"/>
        <v>-5.6667245880000001</v>
      </c>
      <c r="T28" s="30">
        <f t="shared" si="7"/>
        <v>-6.092984167</v>
      </c>
      <c r="U28" s="30">
        <f t="shared" si="8"/>
        <v>-5.5952809029999999</v>
      </c>
      <c r="W28" s="12"/>
      <c r="X28" s="12"/>
      <c r="Y28" s="12"/>
      <c r="Z28" s="12"/>
      <c r="AA28" s="12"/>
      <c r="AB28" s="12"/>
      <c r="AC28" s="12"/>
    </row>
    <row r="29" spans="1:29" ht="15.75" customHeight="1" x14ac:dyDescent="0.35">
      <c r="A29" s="13">
        <v>24</v>
      </c>
      <c r="B29" s="14" t="s">
        <v>245</v>
      </c>
      <c r="C29" s="35">
        <v>-0.61573100000000003</v>
      </c>
      <c r="D29" s="35">
        <v>-0.46632600000000002</v>
      </c>
      <c r="E29" s="35">
        <v>0</v>
      </c>
      <c r="F29" s="35">
        <v>-5.3307960000000003</v>
      </c>
      <c r="H29" s="19"/>
      <c r="I29" s="29">
        <f t="shared" si="2"/>
        <v>-6.1330574000000002</v>
      </c>
      <c r="J29" s="36">
        <f t="shared" si="3"/>
        <v>-6.2962715000000005</v>
      </c>
      <c r="K29" s="33">
        <f t="shared" si="4"/>
        <v>-5.5406427000000003</v>
      </c>
      <c r="N29" s="29">
        <f t="shared" si="5"/>
        <v>-5.9523051144438748</v>
      </c>
      <c r="O29" s="29">
        <f t="shared" si="0"/>
        <v>-5.9443352678000005</v>
      </c>
      <c r="Q29" s="29">
        <f t="shared" si="6"/>
        <v>-5.9884963400000002</v>
      </c>
      <c r="R29" s="29">
        <f t="shared" si="1"/>
        <v>-5.9443352678000005</v>
      </c>
      <c r="T29" s="29">
        <f t="shared" si="7"/>
        <v>-5.9836348914500004</v>
      </c>
      <c r="U29" s="29">
        <f t="shared" si="8"/>
        <v>-5.9377484130500005</v>
      </c>
      <c r="W29" s="12"/>
      <c r="X29" s="12"/>
      <c r="Y29" s="12"/>
      <c r="Z29" s="12"/>
      <c r="AA29" s="12"/>
      <c r="AB29" s="12"/>
      <c r="AC29" s="12"/>
    </row>
    <row r="30" spans="1:29" ht="15.75" customHeight="1" x14ac:dyDescent="0.35">
      <c r="A30" s="13">
        <v>25</v>
      </c>
      <c r="B30" s="14" t="s">
        <v>246</v>
      </c>
      <c r="C30" s="36">
        <v>-0.69031600000000004</v>
      </c>
      <c r="D30" s="36">
        <v>-5.6402200000000002</v>
      </c>
      <c r="E30" s="36">
        <v>0</v>
      </c>
      <c r="F30" s="36">
        <v>-5.3307960000000003</v>
      </c>
      <c r="H30" s="19"/>
      <c r="I30" s="30">
        <f t="shared" si="2"/>
        <v>-8.2772000000000006</v>
      </c>
      <c r="J30" s="36">
        <f t="shared" si="3"/>
        <v>-10.251277000000002</v>
      </c>
      <c r="K30" s="55">
        <f t="shared" si="4"/>
        <v>-7.8688950000000002</v>
      </c>
      <c r="N30" s="30">
        <f t="shared" si="5"/>
        <v>-6.090998381305412</v>
      </c>
      <c r="O30" s="30">
        <f t="shared" si="0"/>
        <v>-5.9946029660000004</v>
      </c>
      <c r="Q30" s="30">
        <f t="shared" si="6"/>
        <v>-6.5287318000000001</v>
      </c>
      <c r="R30" s="30">
        <f t="shared" si="1"/>
        <v>-5.9946029660000004</v>
      </c>
      <c r="T30" s="30">
        <f t="shared" si="7"/>
        <v>-6.4699325065000002</v>
      </c>
      <c r="U30" s="30">
        <f t="shared" si="8"/>
        <v>-5.9149348585000006</v>
      </c>
      <c r="W30" s="12"/>
      <c r="X30" s="12"/>
      <c r="Y30" s="12"/>
      <c r="Z30" s="12"/>
      <c r="AA30" s="12"/>
      <c r="AB30" s="12"/>
      <c r="AC30" s="12"/>
    </row>
    <row r="31" spans="1:29" ht="15.75" customHeight="1" x14ac:dyDescent="0.35">
      <c r="A31" s="13">
        <v>26</v>
      </c>
      <c r="B31" s="14" t="s">
        <v>247</v>
      </c>
      <c r="C31" s="35">
        <v>1.271099</v>
      </c>
      <c r="D31" s="35">
        <v>-7.5554629999999996</v>
      </c>
      <c r="E31" s="35">
        <v>0</v>
      </c>
      <c r="F31" s="35">
        <v>-5.3307960000000003</v>
      </c>
      <c r="H31" s="19"/>
      <c r="I31" s="29">
        <f t="shared" si="2"/>
        <v>-7.0818822000000008</v>
      </c>
      <c r="J31" s="35">
        <f t="shared" si="3"/>
        <v>-9.7262942499999987</v>
      </c>
      <c r="K31" s="33">
        <f t="shared" si="4"/>
        <v>-8.7307543499999998</v>
      </c>
      <c r="N31" s="29">
        <f t="shared" si="5"/>
        <v>-4.1533146191987065</v>
      </c>
      <c r="O31" s="29">
        <f t="shared" si="0"/>
        <v>-4.0241863239000004</v>
      </c>
      <c r="Q31" s="29">
        <f t="shared" si="6"/>
        <v>-4.7396886700000005</v>
      </c>
      <c r="R31" s="29">
        <f t="shared" si="1"/>
        <v>-4.0241863239000004</v>
      </c>
      <c r="T31" s="29">
        <f t="shared" si="7"/>
        <v>-4.660922968225</v>
      </c>
      <c r="U31" s="29">
        <f t="shared" si="8"/>
        <v>-3.9174654090250005</v>
      </c>
      <c r="W31" s="12"/>
      <c r="X31" s="12"/>
      <c r="Y31" s="12"/>
      <c r="Z31" s="12"/>
      <c r="AA31" s="12"/>
      <c r="AB31" s="12"/>
      <c r="AC31" s="12"/>
    </row>
    <row r="32" spans="1:29" ht="15.75" customHeight="1" x14ac:dyDescent="0.35">
      <c r="A32" s="15">
        <v>27</v>
      </c>
      <c r="B32" s="16" t="s">
        <v>248</v>
      </c>
      <c r="C32" s="56">
        <v>4.8525650000000002</v>
      </c>
      <c r="D32" s="56">
        <v>-10.056687</v>
      </c>
      <c r="E32" s="56">
        <v>0</v>
      </c>
      <c r="F32" s="56">
        <v>-5.3307960000000003</v>
      </c>
      <c r="H32" s="19"/>
      <c r="I32" s="31">
        <f t="shared" si="2"/>
        <v>-4.5009058</v>
      </c>
      <c r="J32" s="56">
        <f t="shared" si="3"/>
        <v>-8.0207462500000002</v>
      </c>
      <c r="K32" s="57">
        <f t="shared" si="4"/>
        <v>-9.8563051500000007</v>
      </c>
      <c r="N32" s="31">
        <f t="shared" si="5"/>
        <v>-0.60284058302179222</v>
      </c>
      <c r="O32" s="31">
        <f t="shared" si="0"/>
        <v>-0.43096457109999964</v>
      </c>
      <c r="Q32" s="31">
        <f t="shared" si="6"/>
        <v>-1.3833328300000001</v>
      </c>
      <c r="R32" s="31">
        <f t="shared" si="1"/>
        <v>-0.43096457109999964</v>
      </c>
      <c r="T32" s="31">
        <f t="shared" si="7"/>
        <v>-1.2784918680250001</v>
      </c>
      <c r="U32" s="31">
        <f t="shared" si="8"/>
        <v>-0.28891386722500023</v>
      </c>
      <c r="W32" s="12"/>
      <c r="X32" s="12"/>
      <c r="Y32" s="12"/>
      <c r="Z32" s="12"/>
      <c r="AA32" s="12"/>
      <c r="AB32" s="12"/>
      <c r="AC32" s="12"/>
    </row>
    <row r="33" spans="1:21" ht="8.25" customHeight="1" x14ac:dyDescent="0.3">
      <c r="A33" s="17"/>
      <c r="B33" s="18"/>
      <c r="C33" s="19"/>
      <c r="D33" s="19"/>
      <c r="E33" s="19"/>
      <c r="F33" s="19"/>
      <c r="H33" s="19"/>
      <c r="I33" s="19"/>
      <c r="J33" s="19"/>
      <c r="K33" s="20"/>
      <c r="N33" s="19"/>
      <c r="O33" s="19"/>
      <c r="Q33" s="19"/>
      <c r="R33" s="19"/>
      <c r="T33" s="19"/>
      <c r="U33" s="19"/>
    </row>
    <row r="34" spans="1:21" x14ac:dyDescent="0.3">
      <c r="C34" s="19"/>
      <c r="D34" s="19"/>
      <c r="E34" s="19"/>
      <c r="F34" s="19"/>
      <c r="H34" s="19"/>
    </row>
    <row r="35" spans="1:21" x14ac:dyDescent="0.3">
      <c r="C35" s="19"/>
      <c r="D35" s="19"/>
      <c r="E35" s="19"/>
      <c r="F35" s="19"/>
      <c r="H35" s="19"/>
    </row>
    <row r="36" spans="1:21" x14ac:dyDescent="0.3">
      <c r="C36" s="19"/>
      <c r="D36" s="19"/>
      <c r="E36" s="19"/>
      <c r="F36" s="19"/>
      <c r="H36" s="19"/>
    </row>
    <row r="37" spans="1:21" x14ac:dyDescent="0.3">
      <c r="C37" s="19"/>
      <c r="D37" s="19"/>
      <c r="E37" s="19"/>
      <c r="F37" s="19"/>
      <c r="H37" s="19"/>
    </row>
    <row r="38" spans="1:21" x14ac:dyDescent="0.3">
      <c r="C38" s="19"/>
      <c r="D38" s="19"/>
      <c r="E38" s="19"/>
      <c r="F38" s="19"/>
      <c r="H38" s="19"/>
    </row>
    <row r="39" spans="1:21" x14ac:dyDescent="0.3">
      <c r="C39" s="19"/>
      <c r="D39" s="19"/>
      <c r="F39" s="19"/>
      <c r="H39" s="19"/>
    </row>
    <row r="40" spans="1:21" x14ac:dyDescent="0.3">
      <c r="C40" s="19"/>
      <c r="D40" s="19"/>
    </row>
  </sheetData>
  <mergeCells count="8">
    <mergeCell ref="N2:O2"/>
    <mergeCell ref="T2:U2"/>
    <mergeCell ref="A2:B3"/>
    <mergeCell ref="C2:C3"/>
    <mergeCell ref="D2:D3"/>
    <mergeCell ref="E2:E3"/>
    <mergeCell ref="F2:F3"/>
    <mergeCell ref="Q2:R2"/>
  </mergeCells>
  <phoneticPr fontId="14" type="noConversion"/>
  <conditionalFormatting sqref="C6:F33 N6:O33 Q6:R33 T6:U33">
    <cfRule type="cellIs" dxfId="5" priority="9" operator="equal">
      <formula>0</formula>
    </cfRule>
  </conditionalFormatting>
  <conditionalFormatting sqref="H5:H32 H33:J33 E34:E38 F34:F39 H34:H39 C34:D40">
    <cfRule type="cellIs" dxfId="4" priority="10" operator="equal">
      <formula>0</formula>
    </cfRule>
  </conditionalFormatting>
  <conditionalFormatting sqref="I6:K32">
    <cfRule type="cellIs" dxfId="3" priority="8" operator="equal">
      <formula>0</formula>
    </cfRule>
  </conditionalFormatting>
  <pageMargins left="0.7" right="0.7" top="0.75" bottom="0.75" header="0.3" footer="0.3"/>
  <pageSetup paperSize="8" scale="91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6C54A-CD76-42C0-95D0-6283D3D130BD}">
  <sheetPr filterMode="1">
    <tabColor indexed="44"/>
  </sheetPr>
  <dimension ref="A2:N176"/>
  <sheetViews>
    <sheetView showGridLines="0" zoomScale="130" zoomScaleNormal="130" workbookViewId="0">
      <selection activeCell="I193" sqref="I193"/>
    </sheetView>
  </sheetViews>
  <sheetFormatPr defaultColWidth="9.1796875" defaultRowHeight="13" x14ac:dyDescent="0.3"/>
  <cols>
    <col min="1" max="1" width="9.1796875" style="2"/>
    <col min="2" max="2" width="31.81640625" style="2" bestFit="1" customWidth="1"/>
    <col min="3" max="3" width="15.1796875" style="2" bestFit="1" customWidth="1"/>
    <col min="4" max="8" width="10.81640625" style="41" customWidth="1"/>
    <col min="9" max="13" width="10.81640625" style="2" customWidth="1"/>
    <col min="14" max="14" width="12.81640625" style="2" customWidth="1"/>
    <col min="15" max="16384" width="9.1796875" style="2"/>
  </cols>
  <sheetData>
    <row r="2" spans="1:14" x14ac:dyDescent="0.3">
      <c r="A2" s="40"/>
    </row>
    <row r="3" spans="1:14" ht="12.75" customHeight="1" x14ac:dyDescent="0.3">
      <c r="D3" s="92" t="s">
        <v>6</v>
      </c>
      <c r="E3" s="93"/>
      <c r="F3" s="93"/>
      <c r="G3" s="93"/>
      <c r="H3" s="94"/>
      <c r="I3" s="92" t="s">
        <v>7</v>
      </c>
      <c r="J3" s="93"/>
      <c r="K3" s="93"/>
      <c r="L3" s="93"/>
      <c r="M3" s="94"/>
    </row>
    <row r="4" spans="1:14" x14ac:dyDescent="0.3">
      <c r="B4" s="53" t="s">
        <v>8</v>
      </c>
      <c r="C4" s="53" t="s">
        <v>9</v>
      </c>
      <c r="D4" s="42" t="s">
        <v>10</v>
      </c>
      <c r="E4" s="42" t="s">
        <v>11</v>
      </c>
      <c r="F4" s="42" t="s">
        <v>12</v>
      </c>
      <c r="G4" s="42" t="s">
        <v>13</v>
      </c>
      <c r="H4" s="42" t="s">
        <v>14</v>
      </c>
      <c r="I4" s="42" t="s">
        <v>10</v>
      </c>
      <c r="J4" s="42" t="s">
        <v>11</v>
      </c>
      <c r="K4" s="42" t="s">
        <v>12</v>
      </c>
      <c r="L4" s="42" t="s">
        <v>13</v>
      </c>
      <c r="M4" s="42" t="s">
        <v>14</v>
      </c>
      <c r="N4" s="53" t="s">
        <v>15</v>
      </c>
    </row>
    <row r="5" spans="1:14" hidden="1" x14ac:dyDescent="0.3">
      <c r="B5" s="43" t="s">
        <v>16</v>
      </c>
      <c r="C5" s="44" t="s">
        <v>17</v>
      </c>
      <c r="D5" s="45" t="s">
        <v>18</v>
      </c>
      <c r="E5" s="45" t="s">
        <v>19</v>
      </c>
      <c r="F5" s="45" t="s">
        <v>20</v>
      </c>
      <c r="G5" s="45" t="s">
        <v>20</v>
      </c>
      <c r="H5" s="45" t="s">
        <v>20</v>
      </c>
      <c r="I5" s="49">
        <v>0</v>
      </c>
      <c r="J5" s="49">
        <v>0.44774474764397909</v>
      </c>
      <c r="K5" s="49">
        <v>0.43487678811546904</v>
      </c>
      <c r="L5" s="49">
        <v>0.40460046259771937</v>
      </c>
      <c r="M5" s="49">
        <v>0.39801260608668559</v>
      </c>
      <c r="N5" s="50">
        <v>0.412497</v>
      </c>
    </row>
    <row r="6" spans="1:14" hidden="1" x14ac:dyDescent="0.3">
      <c r="B6" s="46" t="s">
        <v>21</v>
      </c>
      <c r="C6" s="47" t="s">
        <v>22</v>
      </c>
      <c r="D6" s="45" t="s">
        <v>20</v>
      </c>
      <c r="E6" s="45" t="s">
        <v>20</v>
      </c>
      <c r="F6" s="45" t="s">
        <v>20</v>
      </c>
      <c r="G6" s="45" t="s">
        <v>20</v>
      </c>
      <c r="H6" s="45" t="s">
        <v>20</v>
      </c>
      <c r="I6" s="51">
        <v>0.44346390039290601</v>
      </c>
      <c r="J6" s="51">
        <v>0.4220045582457258</v>
      </c>
      <c r="K6" s="51">
        <v>0.44623542805100136</v>
      </c>
      <c r="L6" s="51">
        <v>0.38947573802697272</v>
      </c>
      <c r="M6" s="51">
        <v>0.30922965381756401</v>
      </c>
      <c r="N6" s="52">
        <v>0.41831499999999999</v>
      </c>
    </row>
    <row r="7" spans="1:14" hidden="1" x14ac:dyDescent="0.3">
      <c r="B7" s="43" t="s">
        <v>23</v>
      </c>
      <c r="C7" s="44" t="s">
        <v>22</v>
      </c>
      <c r="D7" s="45" t="s">
        <v>19</v>
      </c>
      <c r="E7" s="45" t="s">
        <v>20</v>
      </c>
      <c r="F7" s="45" t="s">
        <v>20</v>
      </c>
      <c r="G7" s="45" t="s">
        <v>20</v>
      </c>
      <c r="H7" s="45" t="s">
        <v>20</v>
      </c>
      <c r="I7" s="49">
        <v>0.34873836324926727</v>
      </c>
      <c r="J7" s="49">
        <v>0.37371288584474888</v>
      </c>
      <c r="K7" s="49">
        <v>0.54871162112932603</v>
      </c>
      <c r="L7" s="49">
        <v>0.44902118493150656</v>
      </c>
      <c r="M7" s="49">
        <v>0.31894402054794574</v>
      </c>
      <c r="N7" s="50">
        <v>0.45714900000000003</v>
      </c>
    </row>
    <row r="8" spans="1:14" hidden="1" x14ac:dyDescent="0.3">
      <c r="B8" s="46" t="s">
        <v>24</v>
      </c>
      <c r="C8" s="47" t="s">
        <v>22</v>
      </c>
      <c r="D8" s="45" t="s">
        <v>19</v>
      </c>
      <c r="E8" s="45" t="s">
        <v>20</v>
      </c>
      <c r="F8" s="45" t="s">
        <v>20</v>
      </c>
      <c r="G8" s="45" t="s">
        <v>20</v>
      </c>
      <c r="H8" s="45" t="s">
        <v>20</v>
      </c>
      <c r="I8" s="51">
        <v>0.33508247086118254</v>
      </c>
      <c r="J8" s="51">
        <v>0.22445943737769081</v>
      </c>
      <c r="K8" s="51">
        <v>0.26238604524460063</v>
      </c>
      <c r="L8" s="51">
        <v>0.25340007093933481</v>
      </c>
      <c r="M8" s="51">
        <v>0.37884594705768404</v>
      </c>
      <c r="N8" s="52">
        <v>0.298211</v>
      </c>
    </row>
    <row r="9" spans="1:14" hidden="1" x14ac:dyDescent="0.3">
      <c r="B9" s="43" t="s">
        <v>25</v>
      </c>
      <c r="C9" s="44" t="s">
        <v>22</v>
      </c>
      <c r="D9" s="45" t="s">
        <v>20</v>
      </c>
      <c r="E9" s="45" t="s">
        <v>20</v>
      </c>
      <c r="F9" s="45" t="s">
        <v>20</v>
      </c>
      <c r="G9" s="45" t="s">
        <v>20</v>
      </c>
      <c r="H9" s="45" t="s">
        <v>20</v>
      </c>
      <c r="I9" s="49">
        <v>0.41232310667896799</v>
      </c>
      <c r="J9" s="49">
        <v>0.36294531786026923</v>
      </c>
      <c r="K9" s="49">
        <v>0.38003352185320338</v>
      </c>
      <c r="L9" s="49">
        <v>0.36643000449523216</v>
      </c>
      <c r="M9" s="49">
        <v>0.36404247403411655</v>
      </c>
      <c r="N9" s="50">
        <v>0.37016900000000003</v>
      </c>
    </row>
    <row r="10" spans="1:14" hidden="1" x14ac:dyDescent="0.3">
      <c r="B10" s="46" t="s">
        <v>26</v>
      </c>
      <c r="C10" s="47" t="s">
        <v>22</v>
      </c>
      <c r="D10" s="45" t="s">
        <v>20</v>
      </c>
      <c r="E10" s="45" t="s">
        <v>20</v>
      </c>
      <c r="F10" s="45" t="s">
        <v>20</v>
      </c>
      <c r="G10" s="45" t="s">
        <v>20</v>
      </c>
      <c r="H10" s="45" t="s">
        <v>20</v>
      </c>
      <c r="I10" s="51">
        <v>0.351728172314348</v>
      </c>
      <c r="J10" s="51">
        <v>0.30682650704958742</v>
      </c>
      <c r="K10" s="51">
        <v>0.33750716214488885</v>
      </c>
      <c r="L10" s="51">
        <v>0.29855728590883429</v>
      </c>
      <c r="M10" s="51">
        <v>0.20717942401666414</v>
      </c>
      <c r="N10" s="52">
        <v>0.31429699999999999</v>
      </c>
    </row>
    <row r="11" spans="1:14" hidden="1" x14ac:dyDescent="0.3">
      <c r="B11" s="43" t="s">
        <v>27</v>
      </c>
      <c r="C11" s="44" t="s">
        <v>22</v>
      </c>
      <c r="D11" s="45" t="s">
        <v>18</v>
      </c>
      <c r="E11" s="45" t="s">
        <v>19</v>
      </c>
      <c r="F11" s="45" t="s">
        <v>20</v>
      </c>
      <c r="G11" s="45" t="s">
        <v>20</v>
      </c>
      <c r="H11" s="45" t="s">
        <v>20</v>
      </c>
      <c r="I11" s="49">
        <v>0</v>
      </c>
      <c r="J11" s="49">
        <v>0.21553836670179136</v>
      </c>
      <c r="K11" s="49">
        <v>0.44180259092944207</v>
      </c>
      <c r="L11" s="49">
        <v>0.40206026883240242</v>
      </c>
      <c r="M11" s="49">
        <v>0.38382759344453365</v>
      </c>
      <c r="N11" s="50">
        <v>0.40922999999999998</v>
      </c>
    </row>
    <row r="12" spans="1:14" hidden="1" x14ac:dyDescent="0.3">
      <c r="B12" s="46" t="s">
        <v>28</v>
      </c>
      <c r="C12" s="47" t="s">
        <v>17</v>
      </c>
      <c r="D12" s="45" t="s">
        <v>20</v>
      </c>
      <c r="E12" s="45" t="s">
        <v>20</v>
      </c>
      <c r="F12" s="45" t="s">
        <v>20</v>
      </c>
      <c r="G12" s="45" t="s">
        <v>20</v>
      </c>
      <c r="H12" s="45" t="s">
        <v>20</v>
      </c>
      <c r="I12" s="51">
        <v>0.47041739599188198</v>
      </c>
      <c r="J12" s="51">
        <v>0.39029169330289198</v>
      </c>
      <c r="K12" s="51">
        <v>0.41026065826755626</v>
      </c>
      <c r="L12" s="51">
        <v>0.36887272704210283</v>
      </c>
      <c r="M12" s="51">
        <v>0.32766236174530688</v>
      </c>
      <c r="N12" s="52">
        <v>0.38980799999999999</v>
      </c>
    </row>
    <row r="13" spans="1:14" hidden="1" x14ac:dyDescent="0.3">
      <c r="B13" s="43" t="s">
        <v>29</v>
      </c>
      <c r="C13" s="44" t="s">
        <v>17</v>
      </c>
      <c r="D13" s="45" t="s">
        <v>18</v>
      </c>
      <c r="E13" s="45" t="s">
        <v>19</v>
      </c>
      <c r="F13" s="45" t="s">
        <v>20</v>
      </c>
      <c r="G13" s="45" t="s">
        <v>20</v>
      </c>
      <c r="H13" s="45" t="s">
        <v>20</v>
      </c>
      <c r="I13" s="49">
        <v>0</v>
      </c>
      <c r="J13" s="49">
        <v>0.51853796728081103</v>
      </c>
      <c r="K13" s="49">
        <v>0.62452256247444915</v>
      </c>
      <c r="L13" s="49">
        <v>0.4744448478706555</v>
      </c>
      <c r="M13" s="49">
        <v>0.46431618073028513</v>
      </c>
      <c r="N13" s="50">
        <v>0.52109499999999997</v>
      </c>
    </row>
    <row r="14" spans="1:14" hidden="1" x14ac:dyDescent="0.3">
      <c r="B14" s="46" t="s">
        <v>30</v>
      </c>
      <c r="C14" s="47" t="s">
        <v>31</v>
      </c>
      <c r="D14" s="45" t="s">
        <v>20</v>
      </c>
      <c r="E14" s="45" t="s">
        <v>20</v>
      </c>
      <c r="F14" s="45" t="s">
        <v>20</v>
      </c>
      <c r="G14" s="45" t="s">
        <v>20</v>
      </c>
      <c r="H14" s="45" t="s">
        <v>20</v>
      </c>
      <c r="I14" s="51">
        <v>0.21993679137922001</v>
      </c>
      <c r="J14" s="51">
        <v>0.34507201068427312</v>
      </c>
      <c r="K14" s="51">
        <v>0.38307326517270474</v>
      </c>
      <c r="L14" s="51">
        <v>0.33618101190224137</v>
      </c>
      <c r="M14" s="51">
        <v>0.33861085168517069</v>
      </c>
      <c r="N14" s="52">
        <v>0.33995500000000001</v>
      </c>
    </row>
    <row r="15" spans="1:14" hidden="1" x14ac:dyDescent="0.3">
      <c r="B15" s="43" t="s">
        <v>32</v>
      </c>
      <c r="C15" s="44" t="s">
        <v>22</v>
      </c>
      <c r="D15" s="45" t="s">
        <v>20</v>
      </c>
      <c r="E15" s="45" t="s">
        <v>20</v>
      </c>
      <c r="F15" s="45" t="s">
        <v>20</v>
      </c>
      <c r="G15" s="45" t="s">
        <v>20</v>
      </c>
      <c r="H15" s="45" t="s">
        <v>20</v>
      </c>
      <c r="I15" s="49">
        <v>0.25821378974487902</v>
      </c>
      <c r="J15" s="49">
        <v>0.37920176993004062</v>
      </c>
      <c r="K15" s="49">
        <v>0.37875722853060573</v>
      </c>
      <c r="L15" s="49">
        <v>0.39940228519961407</v>
      </c>
      <c r="M15" s="49">
        <v>0.32928440052783725</v>
      </c>
      <c r="N15" s="50">
        <v>0.36241400000000001</v>
      </c>
    </row>
    <row r="16" spans="1:14" hidden="1" x14ac:dyDescent="0.3">
      <c r="B16" s="46" t="s">
        <v>33</v>
      </c>
      <c r="C16" s="47" t="s">
        <v>22</v>
      </c>
      <c r="D16" s="45" t="s">
        <v>20</v>
      </c>
      <c r="E16" s="45" t="s">
        <v>20</v>
      </c>
      <c r="F16" s="45" t="s">
        <v>20</v>
      </c>
      <c r="G16" s="45" t="s">
        <v>20</v>
      </c>
      <c r="H16" s="45" t="s">
        <v>20</v>
      </c>
      <c r="I16" s="51">
        <v>0.46320944740402498</v>
      </c>
      <c r="J16" s="51">
        <v>0.40195548473702009</v>
      </c>
      <c r="K16" s="51">
        <v>0.38847256058996327</v>
      </c>
      <c r="L16" s="51">
        <v>0.35510459580585013</v>
      </c>
      <c r="M16" s="51">
        <v>0.32703238309656651</v>
      </c>
      <c r="N16" s="52">
        <v>0.38184400000000002</v>
      </c>
    </row>
    <row r="17" spans="2:14" hidden="1" x14ac:dyDescent="0.3">
      <c r="B17" s="43" t="s">
        <v>34</v>
      </c>
      <c r="C17" s="44" t="s">
        <v>22</v>
      </c>
      <c r="D17" s="45" t="s">
        <v>20</v>
      </c>
      <c r="E17" s="45" t="s">
        <v>20</v>
      </c>
      <c r="F17" s="45" t="s">
        <v>20</v>
      </c>
      <c r="G17" s="45" t="s">
        <v>20</v>
      </c>
      <c r="H17" s="45" t="s">
        <v>20</v>
      </c>
      <c r="I17" s="49">
        <v>0.21213706756442999</v>
      </c>
      <c r="J17" s="49">
        <v>0.26365768322885225</v>
      </c>
      <c r="K17" s="49">
        <v>0.26149244871260474</v>
      </c>
      <c r="L17" s="49">
        <v>0.18723598018729229</v>
      </c>
      <c r="M17" s="49">
        <v>0.21777891804040064</v>
      </c>
      <c r="N17" s="50">
        <v>0.23046900000000001</v>
      </c>
    </row>
    <row r="18" spans="2:14" hidden="1" x14ac:dyDescent="0.3">
      <c r="B18" s="46" t="s">
        <v>35</v>
      </c>
      <c r="C18" s="47" t="s">
        <v>22</v>
      </c>
      <c r="D18" s="45" t="s">
        <v>19</v>
      </c>
      <c r="E18" s="45" t="s">
        <v>20</v>
      </c>
      <c r="F18" s="45" t="s">
        <v>20</v>
      </c>
      <c r="G18" s="45" t="s">
        <v>20</v>
      </c>
      <c r="H18" s="45" t="s">
        <v>20</v>
      </c>
      <c r="I18" s="51">
        <v>0.36020811088668908</v>
      </c>
      <c r="J18" s="51">
        <v>0.40366615739182221</v>
      </c>
      <c r="K18" s="51">
        <v>0.50273909686283136</v>
      </c>
      <c r="L18" s="51">
        <v>0.4890359384036389</v>
      </c>
      <c r="M18" s="51">
        <v>0.42061732527125478</v>
      </c>
      <c r="N18" s="52">
        <v>0.47079700000000002</v>
      </c>
    </row>
    <row r="19" spans="2:14" hidden="1" x14ac:dyDescent="0.3">
      <c r="B19" s="43" t="s">
        <v>36</v>
      </c>
      <c r="C19" s="44" t="s">
        <v>22</v>
      </c>
      <c r="D19" s="45" t="s">
        <v>20</v>
      </c>
      <c r="E19" s="45" t="s">
        <v>20</v>
      </c>
      <c r="F19" s="45" t="s">
        <v>20</v>
      </c>
      <c r="G19" s="45" t="s">
        <v>20</v>
      </c>
      <c r="H19" s="45" t="s">
        <v>20</v>
      </c>
      <c r="I19" s="49">
        <v>0.30487027968036501</v>
      </c>
      <c r="J19" s="49">
        <v>0.33991593987823437</v>
      </c>
      <c r="K19" s="49">
        <v>0.35245828400121304</v>
      </c>
      <c r="L19" s="49">
        <v>0.30889366438356147</v>
      </c>
      <c r="M19" s="49">
        <v>0.19355433219177953</v>
      </c>
      <c r="N19" s="50">
        <v>0.31789299999999998</v>
      </c>
    </row>
    <row r="20" spans="2:14" hidden="1" x14ac:dyDescent="0.3">
      <c r="B20" s="46" t="s">
        <v>37</v>
      </c>
      <c r="C20" s="47" t="s">
        <v>38</v>
      </c>
      <c r="D20" s="45" t="s">
        <v>20</v>
      </c>
      <c r="E20" s="45" t="s">
        <v>20</v>
      </c>
      <c r="F20" s="45" t="s">
        <v>20</v>
      </c>
      <c r="G20" s="45" t="s">
        <v>20</v>
      </c>
      <c r="H20" s="45" t="s">
        <v>20</v>
      </c>
      <c r="I20" s="51">
        <v>0.27616835465350498</v>
      </c>
      <c r="J20" s="51">
        <v>0.34175698712658853</v>
      </c>
      <c r="K20" s="51">
        <v>0.48505014429301635</v>
      </c>
      <c r="L20" s="51">
        <v>4.9608316287526676E-2</v>
      </c>
      <c r="M20" s="51">
        <v>0.63666031116346022</v>
      </c>
      <c r="N20" s="52">
        <v>0.36765799999999998</v>
      </c>
    </row>
    <row r="21" spans="2:14" hidden="1" x14ac:dyDescent="0.3">
      <c r="B21" s="43" t="s">
        <v>39</v>
      </c>
      <c r="C21" s="44" t="s">
        <v>17</v>
      </c>
      <c r="D21" s="45" t="s">
        <v>20</v>
      </c>
      <c r="E21" s="45" t="s">
        <v>20</v>
      </c>
      <c r="F21" s="45" t="s">
        <v>20</v>
      </c>
      <c r="G21" s="45" t="s">
        <v>20</v>
      </c>
      <c r="H21" s="45" t="s">
        <v>20</v>
      </c>
      <c r="I21" s="49">
        <v>0.49385001842663501</v>
      </c>
      <c r="J21" s="49">
        <v>0.42522015379498795</v>
      </c>
      <c r="K21" s="49">
        <v>0.49138070023521352</v>
      </c>
      <c r="L21" s="49">
        <v>0.45961006718855363</v>
      </c>
      <c r="M21" s="49">
        <v>0.38170726567201307</v>
      </c>
      <c r="N21" s="50">
        <v>0.45873700000000001</v>
      </c>
    </row>
    <row r="22" spans="2:14" hidden="1" x14ac:dyDescent="0.3">
      <c r="B22" s="46" t="s">
        <v>40</v>
      </c>
      <c r="C22" s="47" t="s">
        <v>22</v>
      </c>
      <c r="D22" s="45" t="s">
        <v>20</v>
      </c>
      <c r="E22" s="45" t="s">
        <v>20</v>
      </c>
      <c r="F22" s="45" t="s">
        <v>20</v>
      </c>
      <c r="G22" s="45" t="s">
        <v>20</v>
      </c>
      <c r="H22" s="45" t="s">
        <v>20</v>
      </c>
      <c r="I22" s="51">
        <v>0.45537137184832199</v>
      </c>
      <c r="J22" s="51">
        <v>0.45747172920389118</v>
      </c>
      <c r="K22" s="51">
        <v>0.49133095004751748</v>
      </c>
      <c r="L22" s="51">
        <v>0.45898513996426454</v>
      </c>
      <c r="M22" s="51">
        <v>0.42566438108000737</v>
      </c>
      <c r="N22" s="52">
        <v>0.45727600000000002</v>
      </c>
    </row>
    <row r="23" spans="2:14" hidden="1" x14ac:dyDescent="0.3">
      <c r="B23" s="43" t="s">
        <v>41</v>
      </c>
      <c r="C23" s="44" t="s">
        <v>38</v>
      </c>
      <c r="D23" s="45" t="s">
        <v>20</v>
      </c>
      <c r="E23" s="45" t="s">
        <v>20</v>
      </c>
      <c r="F23" s="45" t="s">
        <v>20</v>
      </c>
      <c r="G23" s="45" t="s">
        <v>20</v>
      </c>
      <c r="H23" s="45" t="s">
        <v>20</v>
      </c>
      <c r="I23" s="49">
        <v>0.588066414019771</v>
      </c>
      <c r="J23" s="49">
        <v>0.65427489148978868</v>
      </c>
      <c r="K23" s="49">
        <v>0.45670811302768322</v>
      </c>
      <c r="L23" s="49">
        <v>0.36505121355813375</v>
      </c>
      <c r="M23" s="49">
        <v>0.65580326534196665</v>
      </c>
      <c r="N23" s="50">
        <v>0.56635000000000002</v>
      </c>
    </row>
    <row r="24" spans="2:14" hidden="1" x14ac:dyDescent="0.3">
      <c r="B24" s="46" t="s">
        <v>42</v>
      </c>
      <c r="C24" s="47" t="s">
        <v>31</v>
      </c>
      <c r="D24" s="45" t="s">
        <v>20</v>
      </c>
      <c r="E24" s="45" t="s">
        <v>20</v>
      </c>
      <c r="F24" s="45" t="s">
        <v>20</v>
      </c>
      <c r="G24" s="45" t="s">
        <v>20</v>
      </c>
      <c r="H24" s="45" t="s">
        <v>20</v>
      </c>
      <c r="I24" s="51">
        <v>0.32169911552151798</v>
      </c>
      <c r="J24" s="51">
        <v>0.3685003265858891</v>
      </c>
      <c r="K24" s="51">
        <v>0.47597725553260561</v>
      </c>
      <c r="L24" s="51">
        <v>0.40744521147185225</v>
      </c>
      <c r="M24" s="51">
        <v>0.35447797942209286</v>
      </c>
      <c r="N24" s="52">
        <v>0.37680799999999998</v>
      </c>
    </row>
    <row r="25" spans="2:14" hidden="1" x14ac:dyDescent="0.3">
      <c r="B25" s="43" t="s">
        <v>43</v>
      </c>
      <c r="C25" s="44" t="s">
        <v>22</v>
      </c>
      <c r="D25" s="45" t="s">
        <v>20</v>
      </c>
      <c r="E25" s="45" t="s">
        <v>20</v>
      </c>
      <c r="F25" s="45" t="s">
        <v>20</v>
      </c>
      <c r="G25" s="45" t="s">
        <v>20</v>
      </c>
      <c r="H25" s="45" t="s">
        <v>20</v>
      </c>
      <c r="I25" s="49">
        <v>0.39261850077119598</v>
      </c>
      <c r="J25" s="49">
        <v>0.41488989093525003</v>
      </c>
      <c r="K25" s="49">
        <v>0.43604234881481296</v>
      </c>
      <c r="L25" s="49">
        <v>0.37758597368790114</v>
      </c>
      <c r="M25" s="49">
        <v>0.34479482171052972</v>
      </c>
      <c r="N25" s="50">
        <v>0.39503100000000002</v>
      </c>
    </row>
    <row r="26" spans="2:14" hidden="1" x14ac:dyDescent="0.3">
      <c r="B26" s="46" t="s">
        <v>44</v>
      </c>
      <c r="C26" s="47" t="s">
        <v>22</v>
      </c>
      <c r="D26" s="45" t="s">
        <v>20</v>
      </c>
      <c r="E26" s="45" t="s">
        <v>20</v>
      </c>
      <c r="F26" s="45" t="s">
        <v>20</v>
      </c>
      <c r="G26" s="45" t="s">
        <v>20</v>
      </c>
      <c r="H26" s="45" t="s">
        <v>20</v>
      </c>
      <c r="I26" s="51">
        <v>0.39163405708471899</v>
      </c>
      <c r="J26" s="51">
        <v>0.38729567273603904</v>
      </c>
      <c r="K26" s="51">
        <v>0.26627113880120645</v>
      </c>
      <c r="L26" s="51">
        <v>0.36302836243937542</v>
      </c>
      <c r="M26" s="51">
        <v>0.30927375457330569</v>
      </c>
      <c r="N26" s="52">
        <v>0.35319899999999999</v>
      </c>
    </row>
    <row r="27" spans="2:14" hidden="1" x14ac:dyDescent="0.3">
      <c r="B27" s="43" t="s">
        <v>45</v>
      </c>
      <c r="C27" s="44" t="s">
        <v>38</v>
      </c>
      <c r="D27" s="45" t="s">
        <v>20</v>
      </c>
      <c r="E27" s="45" t="s">
        <v>20</v>
      </c>
      <c r="F27" s="45" t="s">
        <v>20</v>
      </c>
      <c r="G27" s="45" t="s">
        <v>20</v>
      </c>
      <c r="H27" s="45" t="s">
        <v>20</v>
      </c>
      <c r="I27" s="49">
        <v>0.20084575565813001</v>
      </c>
      <c r="J27" s="49">
        <v>0.19054597197405865</v>
      </c>
      <c r="K27" s="49">
        <v>0.14737865734141103</v>
      </c>
      <c r="L27" s="49">
        <v>0.19865027471709282</v>
      </c>
      <c r="M27" s="49">
        <v>0.20561611748064254</v>
      </c>
      <c r="N27" s="50">
        <v>0.19668099999999999</v>
      </c>
    </row>
    <row r="28" spans="2:14" hidden="1" x14ac:dyDescent="0.3">
      <c r="B28" s="46" t="s">
        <v>46</v>
      </c>
      <c r="C28" s="47" t="s">
        <v>31</v>
      </c>
      <c r="D28" s="45" t="s">
        <v>20</v>
      </c>
      <c r="E28" s="45" t="s">
        <v>20</v>
      </c>
      <c r="F28" s="45" t="s">
        <v>20</v>
      </c>
      <c r="G28" s="45" t="s">
        <v>20</v>
      </c>
      <c r="H28" s="45" t="s">
        <v>20</v>
      </c>
      <c r="I28" s="51">
        <v>0.50854726848313003</v>
      </c>
      <c r="J28" s="51">
        <v>0.5079405500231774</v>
      </c>
      <c r="K28" s="51">
        <v>0.57403388573262804</v>
      </c>
      <c r="L28" s="51">
        <v>0.54290029198169432</v>
      </c>
      <c r="M28" s="51">
        <v>0.50388080566700444</v>
      </c>
      <c r="N28" s="52">
        <v>0.51979600000000004</v>
      </c>
    </row>
    <row r="29" spans="2:14" hidden="1" x14ac:dyDescent="0.3">
      <c r="B29" s="43" t="s">
        <v>47</v>
      </c>
      <c r="C29" s="44" t="s">
        <v>38</v>
      </c>
      <c r="D29" s="48" t="s">
        <v>19</v>
      </c>
      <c r="E29" s="48" t="s">
        <v>20</v>
      </c>
      <c r="F29" s="48" t="s">
        <v>20</v>
      </c>
      <c r="G29" s="48" t="s">
        <v>20</v>
      </c>
      <c r="H29" s="48" t="s">
        <v>20</v>
      </c>
      <c r="I29" s="49">
        <v>0.44650291195937886</v>
      </c>
      <c r="J29" s="49">
        <v>1.865010561495804E-2</v>
      </c>
      <c r="K29" s="49">
        <v>3.3967599784691291E-3</v>
      </c>
      <c r="L29" s="49">
        <v>3.4937029572188263E-3</v>
      </c>
      <c r="M29" s="49">
        <v>1.2397165192042715E-2</v>
      </c>
      <c r="N29" s="50">
        <v>1.1514E-2</v>
      </c>
    </row>
    <row r="30" spans="2:14" hidden="1" x14ac:dyDescent="0.3">
      <c r="B30" s="46" t="s">
        <v>48</v>
      </c>
      <c r="C30" s="47" t="s">
        <v>22</v>
      </c>
      <c r="D30" s="48" t="s">
        <v>20</v>
      </c>
      <c r="E30" s="48" t="s">
        <v>20</v>
      </c>
      <c r="F30" s="48" t="s">
        <v>20</v>
      </c>
      <c r="G30" s="48" t="s">
        <v>20</v>
      </c>
      <c r="H30" s="48" t="s">
        <v>20</v>
      </c>
      <c r="I30" s="51">
        <v>0.41201308318443502</v>
      </c>
      <c r="J30" s="51">
        <v>0.44748420521474425</v>
      </c>
      <c r="K30" s="51">
        <v>0.46190240159974594</v>
      </c>
      <c r="L30" s="51">
        <v>0.50559413837601785</v>
      </c>
      <c r="M30" s="51">
        <v>0.44180072629210548</v>
      </c>
      <c r="N30" s="52">
        <v>0.45039600000000002</v>
      </c>
    </row>
    <row r="31" spans="2:14" hidden="1" x14ac:dyDescent="0.3">
      <c r="B31" s="43" t="s">
        <v>49</v>
      </c>
      <c r="C31" s="44" t="s">
        <v>22</v>
      </c>
      <c r="D31" s="48" t="s">
        <v>20</v>
      </c>
      <c r="E31" s="48" t="s">
        <v>20</v>
      </c>
      <c r="F31" s="48" t="s">
        <v>20</v>
      </c>
      <c r="G31" s="48" t="s">
        <v>20</v>
      </c>
      <c r="H31" s="48" t="s">
        <v>20</v>
      </c>
      <c r="I31" s="49">
        <v>0.30421041816870897</v>
      </c>
      <c r="J31" s="49">
        <v>0.30798490747416485</v>
      </c>
      <c r="K31" s="49">
        <v>0.36371777154635165</v>
      </c>
      <c r="L31" s="49">
        <v>0.32930276856524798</v>
      </c>
      <c r="M31" s="49">
        <v>0.29620301610189831</v>
      </c>
      <c r="N31" s="50">
        <v>0.31383299999999997</v>
      </c>
    </row>
    <row r="32" spans="2:14" hidden="1" x14ac:dyDescent="0.3">
      <c r="B32" s="46" t="s">
        <v>50</v>
      </c>
      <c r="C32" s="47" t="s">
        <v>38</v>
      </c>
      <c r="D32" s="48" t="s">
        <v>20</v>
      </c>
      <c r="E32" s="48" t="s">
        <v>20</v>
      </c>
      <c r="F32" s="48" t="s">
        <v>20</v>
      </c>
      <c r="G32" s="48" t="s">
        <v>20</v>
      </c>
      <c r="H32" s="48" t="s">
        <v>20</v>
      </c>
      <c r="I32" s="51">
        <v>0.16402197017694101</v>
      </c>
      <c r="J32" s="51">
        <v>0.23477729566210045</v>
      </c>
      <c r="K32" s="51">
        <v>0.39089949154712694</v>
      </c>
      <c r="L32" s="51">
        <v>0.31173206934931202</v>
      </c>
      <c r="M32" s="51">
        <v>0.19116499372146145</v>
      </c>
      <c r="N32" s="52">
        <v>0.245891</v>
      </c>
    </row>
    <row r="33" spans="2:14" hidden="1" x14ac:dyDescent="0.3">
      <c r="B33" s="43" t="s">
        <v>51</v>
      </c>
      <c r="C33" s="44" t="s">
        <v>38</v>
      </c>
      <c r="D33" s="48" t="s">
        <v>20</v>
      </c>
      <c r="E33" s="48" t="s">
        <v>20</v>
      </c>
      <c r="F33" s="48" t="s">
        <v>20</v>
      </c>
      <c r="G33" s="48" t="s">
        <v>20</v>
      </c>
      <c r="H33" s="48" t="s">
        <v>20</v>
      </c>
      <c r="I33" s="49">
        <v>0.56300656789377601</v>
      </c>
      <c r="J33" s="49">
        <v>0.7752697291057411</v>
      </c>
      <c r="K33" s="49">
        <v>0.55583157426168051</v>
      </c>
      <c r="L33" s="49">
        <v>0.59605162126109346</v>
      </c>
      <c r="M33" s="49">
        <v>0.60260105510234807</v>
      </c>
      <c r="N33" s="50">
        <v>0.58721999999999996</v>
      </c>
    </row>
    <row r="34" spans="2:14" hidden="1" x14ac:dyDescent="0.3">
      <c r="B34" s="46" t="s">
        <v>52</v>
      </c>
      <c r="C34" s="47" t="s">
        <v>22</v>
      </c>
      <c r="D34" s="48" t="s">
        <v>20</v>
      </c>
      <c r="E34" s="48" t="s">
        <v>20</v>
      </c>
      <c r="F34" s="48" t="s">
        <v>20</v>
      </c>
      <c r="G34" s="48" t="s">
        <v>20</v>
      </c>
      <c r="H34" s="48" t="s">
        <v>20</v>
      </c>
      <c r="I34" s="51">
        <v>0.55427298140104797</v>
      </c>
      <c r="J34" s="51">
        <v>0.5561069718231435</v>
      </c>
      <c r="K34" s="51">
        <v>0.57877006419654276</v>
      </c>
      <c r="L34" s="51">
        <v>0.55701849315068519</v>
      </c>
      <c r="M34" s="51">
        <v>0.47667691836507337</v>
      </c>
      <c r="N34" s="52">
        <v>0.55579900000000004</v>
      </c>
    </row>
    <row r="35" spans="2:14" hidden="1" x14ac:dyDescent="0.3">
      <c r="B35" s="43" t="s">
        <v>53</v>
      </c>
      <c r="C35" s="44" t="s">
        <v>54</v>
      </c>
      <c r="D35" s="48" t="s">
        <v>20</v>
      </c>
      <c r="E35" s="48" t="s">
        <v>20</v>
      </c>
      <c r="F35" s="48" t="s">
        <v>20</v>
      </c>
      <c r="G35" s="48" t="s">
        <v>20</v>
      </c>
      <c r="H35" s="48" t="s">
        <v>20</v>
      </c>
      <c r="I35" s="49">
        <v>6.94162998615058E-3</v>
      </c>
      <c r="J35" s="49">
        <v>3.9504484670580561E-4</v>
      </c>
      <c r="K35" s="49">
        <v>8.840025696070777E-4</v>
      </c>
      <c r="L35" s="49">
        <v>7.3962981082844118E-4</v>
      </c>
      <c r="M35" s="49">
        <v>2.1559352576647098E-3</v>
      </c>
      <c r="N35" s="50">
        <v>1.2600000000000001E-3</v>
      </c>
    </row>
    <row r="36" spans="2:14" x14ac:dyDescent="0.3">
      <c r="B36" s="46" t="s">
        <v>55</v>
      </c>
      <c r="C36" s="47" t="s">
        <v>56</v>
      </c>
      <c r="D36" s="48" t="s">
        <v>18</v>
      </c>
      <c r="E36" s="48" t="s">
        <v>18</v>
      </c>
      <c r="F36" s="48" t="s">
        <v>18</v>
      </c>
      <c r="G36" s="48" t="s">
        <v>19</v>
      </c>
      <c r="H36" s="48" t="s">
        <v>20</v>
      </c>
      <c r="I36" s="51">
        <v>0</v>
      </c>
      <c r="J36" s="51">
        <v>0</v>
      </c>
      <c r="K36" s="51">
        <v>0</v>
      </c>
      <c r="L36" s="51">
        <v>7.6721296917808227E-2</v>
      </c>
      <c r="M36" s="51">
        <v>1.9501905637759588E-2</v>
      </c>
      <c r="N36" s="52">
        <v>3.6205000000000001E-2</v>
      </c>
    </row>
    <row r="37" spans="2:14" hidden="1" x14ac:dyDescent="0.3">
      <c r="B37" s="43" t="s">
        <v>57</v>
      </c>
      <c r="C37" s="44" t="s">
        <v>22</v>
      </c>
      <c r="D37" s="48" t="s">
        <v>18</v>
      </c>
      <c r="E37" s="48" t="s">
        <v>18</v>
      </c>
      <c r="F37" s="48" t="s">
        <v>18</v>
      </c>
      <c r="G37" s="48" t="s">
        <v>19</v>
      </c>
      <c r="H37" s="48" t="s">
        <v>20</v>
      </c>
      <c r="I37" s="49">
        <v>0</v>
      </c>
      <c r="J37" s="49">
        <v>0</v>
      </c>
      <c r="K37" s="49">
        <v>0</v>
      </c>
      <c r="L37" s="49">
        <v>0.28113482091522729</v>
      </c>
      <c r="M37" s="49">
        <v>0.29979171878102023</v>
      </c>
      <c r="N37" s="50">
        <v>0.32506200000000002</v>
      </c>
    </row>
    <row r="38" spans="2:14" x14ac:dyDescent="0.3">
      <c r="B38" s="46" t="s">
        <v>58</v>
      </c>
      <c r="C38" s="47" t="s">
        <v>56</v>
      </c>
      <c r="D38" s="48" t="s">
        <v>18</v>
      </c>
      <c r="E38" s="48" t="s">
        <v>18</v>
      </c>
      <c r="F38" s="48" t="s">
        <v>18</v>
      </c>
      <c r="G38" s="48" t="s">
        <v>19</v>
      </c>
      <c r="H38" s="48" t="s">
        <v>20</v>
      </c>
      <c r="I38" s="51">
        <v>0</v>
      </c>
      <c r="J38" s="51">
        <v>0</v>
      </c>
      <c r="K38" s="51">
        <v>0</v>
      </c>
      <c r="L38" s="51">
        <v>7.2267110616438354E-2</v>
      </c>
      <c r="M38" s="51">
        <v>1.6914568863754902E-2</v>
      </c>
      <c r="N38" s="52">
        <v>3.3857999999999999E-2</v>
      </c>
    </row>
    <row r="39" spans="2:14" hidden="1" x14ac:dyDescent="0.3">
      <c r="B39" s="43" t="s">
        <v>59</v>
      </c>
      <c r="C39" s="44" t="s">
        <v>22</v>
      </c>
      <c r="D39" s="48" t="s">
        <v>20</v>
      </c>
      <c r="E39" s="48" t="s">
        <v>20</v>
      </c>
      <c r="F39" s="48" t="s">
        <v>20</v>
      </c>
      <c r="G39" s="48" t="s">
        <v>20</v>
      </c>
      <c r="H39" s="48" t="s">
        <v>20</v>
      </c>
      <c r="I39" s="49">
        <v>0.52580234597313202</v>
      </c>
      <c r="J39" s="49">
        <v>0.48726707613658921</v>
      </c>
      <c r="K39" s="49">
        <v>0.49791847578601484</v>
      </c>
      <c r="L39" s="49">
        <v>0.48499530805373581</v>
      </c>
      <c r="M39" s="49">
        <v>0.45900829197273502</v>
      </c>
      <c r="N39" s="50">
        <v>0.49006</v>
      </c>
    </row>
    <row r="40" spans="2:14" hidden="1" x14ac:dyDescent="0.3">
      <c r="B40" s="46" t="s">
        <v>60</v>
      </c>
      <c r="C40" s="47" t="s">
        <v>22</v>
      </c>
      <c r="D40" s="48" t="s">
        <v>20</v>
      </c>
      <c r="E40" s="48" t="s">
        <v>20</v>
      </c>
      <c r="F40" s="48" t="s">
        <v>20</v>
      </c>
      <c r="G40" s="48" t="s">
        <v>20</v>
      </c>
      <c r="H40" s="48" t="s">
        <v>20</v>
      </c>
      <c r="I40" s="51">
        <v>0.51902032459797798</v>
      </c>
      <c r="J40" s="51">
        <v>0.49531357951161409</v>
      </c>
      <c r="K40" s="51">
        <v>0.53870386044455021</v>
      </c>
      <c r="L40" s="51">
        <v>0.52948173515981711</v>
      </c>
      <c r="M40" s="51">
        <v>0.48410286380782303</v>
      </c>
      <c r="N40" s="52">
        <v>0.51460499999999998</v>
      </c>
    </row>
    <row r="41" spans="2:14" hidden="1" x14ac:dyDescent="0.3">
      <c r="B41" s="43" t="s">
        <v>61</v>
      </c>
      <c r="C41" s="44" t="s">
        <v>38</v>
      </c>
      <c r="D41" s="48" t="s">
        <v>20</v>
      </c>
      <c r="E41" s="48" t="s">
        <v>20</v>
      </c>
      <c r="F41" s="48" t="s">
        <v>20</v>
      </c>
      <c r="G41" s="48" t="s">
        <v>20</v>
      </c>
      <c r="H41" s="48" t="s">
        <v>20</v>
      </c>
      <c r="I41" s="49">
        <v>0.63510756785501599</v>
      </c>
      <c r="J41" s="49">
        <v>0.45245310431379221</v>
      </c>
      <c r="K41" s="49">
        <v>0.30038960687981647</v>
      </c>
      <c r="L41" s="49">
        <v>0.24503541453466554</v>
      </c>
      <c r="M41" s="49">
        <v>0.30240207180534157</v>
      </c>
      <c r="N41" s="50">
        <v>0.35174800000000001</v>
      </c>
    </row>
    <row r="42" spans="2:14" hidden="1" x14ac:dyDescent="0.3">
      <c r="B42" s="46" t="s">
        <v>62</v>
      </c>
      <c r="C42" s="47" t="s">
        <v>63</v>
      </c>
      <c r="D42" s="48" t="s">
        <v>18</v>
      </c>
      <c r="E42" s="48" t="s">
        <v>18</v>
      </c>
      <c r="F42" s="48" t="s">
        <v>18</v>
      </c>
      <c r="G42" s="48" t="s">
        <v>19</v>
      </c>
      <c r="H42" s="48" t="s">
        <v>20</v>
      </c>
      <c r="I42" s="51">
        <v>0</v>
      </c>
      <c r="J42" s="51">
        <v>0</v>
      </c>
      <c r="K42" s="51">
        <v>0</v>
      </c>
      <c r="L42" s="51">
        <v>6.0389280479452051E-2</v>
      </c>
      <c r="M42" s="51">
        <v>0</v>
      </c>
      <c r="N42" s="52">
        <v>2.0129999999999999E-2</v>
      </c>
    </row>
    <row r="43" spans="2:14" hidden="1" x14ac:dyDescent="0.3">
      <c r="B43" s="43" t="s">
        <v>64</v>
      </c>
      <c r="C43" s="44" t="s">
        <v>22</v>
      </c>
      <c r="D43" s="48" t="s">
        <v>20</v>
      </c>
      <c r="E43" s="48" t="s">
        <v>20</v>
      </c>
      <c r="F43" s="48" t="s">
        <v>20</v>
      </c>
      <c r="G43" s="48" t="s">
        <v>20</v>
      </c>
      <c r="H43" s="48" t="s">
        <v>20</v>
      </c>
      <c r="I43" s="49">
        <v>0.39857562868109397</v>
      </c>
      <c r="J43" s="49">
        <v>0.35205181986632256</v>
      </c>
      <c r="K43" s="49">
        <v>0.37105773507827117</v>
      </c>
      <c r="L43" s="49">
        <v>0.32315183475613851</v>
      </c>
      <c r="M43" s="49">
        <v>0.30758481073390326</v>
      </c>
      <c r="N43" s="50">
        <v>0.34875400000000001</v>
      </c>
    </row>
    <row r="44" spans="2:14" hidden="1" x14ac:dyDescent="0.3">
      <c r="B44" s="46" t="s">
        <v>65</v>
      </c>
      <c r="C44" s="47" t="s">
        <v>38</v>
      </c>
      <c r="D44" s="48" t="s">
        <v>20</v>
      </c>
      <c r="E44" s="48" t="s">
        <v>20</v>
      </c>
      <c r="F44" s="48" t="s">
        <v>20</v>
      </c>
      <c r="G44" s="48" t="s">
        <v>20</v>
      </c>
      <c r="H44" s="48" t="s">
        <v>20</v>
      </c>
      <c r="I44" s="51">
        <v>0.441233777213139</v>
      </c>
      <c r="J44" s="51">
        <v>0.50993762706660373</v>
      </c>
      <c r="K44" s="51">
        <v>0.50241951989510869</v>
      </c>
      <c r="L44" s="51">
        <v>0.41880565525114199</v>
      </c>
      <c r="M44" s="51">
        <v>0.54931390355848819</v>
      </c>
      <c r="N44" s="52">
        <v>0.48453000000000002</v>
      </c>
    </row>
    <row r="45" spans="2:14" hidden="1" x14ac:dyDescent="0.3">
      <c r="B45" s="43" t="s">
        <v>66</v>
      </c>
      <c r="C45" s="44" t="s">
        <v>54</v>
      </c>
      <c r="D45" s="48" t="s">
        <v>20</v>
      </c>
      <c r="E45" s="48" t="s">
        <v>20</v>
      </c>
      <c r="F45" s="48" t="s">
        <v>20</v>
      </c>
      <c r="G45" s="48" t="s">
        <v>20</v>
      </c>
      <c r="H45" s="48" t="s">
        <v>20</v>
      </c>
      <c r="I45" s="49">
        <v>6.3372002139125798E-3</v>
      </c>
      <c r="J45" s="49">
        <v>7.1149014311114771E-3</v>
      </c>
      <c r="K45" s="49">
        <v>5.1297210233913308E-3</v>
      </c>
      <c r="L45" s="49">
        <v>7.3721209794269161E-4</v>
      </c>
      <c r="M45" s="49">
        <v>1.5779337899543375E-3</v>
      </c>
      <c r="N45" s="50">
        <v>4.3480000000000003E-3</v>
      </c>
    </row>
    <row r="46" spans="2:14" x14ac:dyDescent="0.3">
      <c r="B46" s="46" t="s">
        <v>67</v>
      </c>
      <c r="C46" s="47" t="s">
        <v>56</v>
      </c>
      <c r="D46" s="48" t="s">
        <v>18</v>
      </c>
      <c r="E46" s="48" t="s">
        <v>18</v>
      </c>
      <c r="F46" s="48" t="s">
        <v>18</v>
      </c>
      <c r="G46" s="48" t="s">
        <v>19</v>
      </c>
      <c r="H46" s="48" t="s">
        <v>20</v>
      </c>
      <c r="I46" s="51">
        <v>0</v>
      </c>
      <c r="J46" s="51">
        <v>0</v>
      </c>
      <c r="K46" s="51">
        <v>0</v>
      </c>
      <c r="L46" s="51">
        <v>9.0073545205479458E-2</v>
      </c>
      <c r="M46" s="51">
        <v>7.5568259807285842E-4</v>
      </c>
      <c r="N46" s="52">
        <v>3.4407E-2</v>
      </c>
    </row>
    <row r="47" spans="2:14" hidden="1" x14ac:dyDescent="0.3">
      <c r="B47" s="43" t="s">
        <v>68</v>
      </c>
      <c r="C47" s="44" t="s">
        <v>22</v>
      </c>
      <c r="D47" s="48" t="s">
        <v>18</v>
      </c>
      <c r="E47" s="48" t="s">
        <v>19</v>
      </c>
      <c r="F47" s="48" t="s">
        <v>20</v>
      </c>
      <c r="G47" s="48" t="s">
        <v>20</v>
      </c>
      <c r="H47" s="48" t="s">
        <v>20</v>
      </c>
      <c r="I47" s="49">
        <v>0</v>
      </c>
      <c r="J47" s="49">
        <v>0.39711594105437936</v>
      </c>
      <c r="K47" s="49">
        <v>0.5489899001008508</v>
      </c>
      <c r="L47" s="49">
        <v>0.50435526791011986</v>
      </c>
      <c r="M47" s="49">
        <v>0.45992673038722626</v>
      </c>
      <c r="N47" s="50">
        <v>0.50442399999999998</v>
      </c>
    </row>
    <row r="48" spans="2:14" hidden="1" x14ac:dyDescent="0.3">
      <c r="B48" s="46" t="s">
        <v>69</v>
      </c>
      <c r="C48" s="47" t="s">
        <v>22</v>
      </c>
      <c r="D48" s="48" t="s">
        <v>18</v>
      </c>
      <c r="E48" s="48" t="s">
        <v>18</v>
      </c>
      <c r="F48" s="48" t="s">
        <v>18</v>
      </c>
      <c r="G48" s="48" t="s">
        <v>18</v>
      </c>
      <c r="H48" s="48" t="s">
        <v>19</v>
      </c>
      <c r="I48" s="51">
        <v>0</v>
      </c>
      <c r="J48" s="51">
        <v>0</v>
      </c>
      <c r="K48" s="51">
        <v>0</v>
      </c>
      <c r="L48" s="51">
        <v>0</v>
      </c>
      <c r="M48" s="51">
        <v>0.40329822059868259</v>
      </c>
      <c r="N48" s="52">
        <v>0.39727200000000001</v>
      </c>
    </row>
    <row r="49" spans="2:14" hidden="1" x14ac:dyDescent="0.3">
      <c r="B49" s="43" t="s">
        <v>70</v>
      </c>
      <c r="C49" s="44" t="s">
        <v>71</v>
      </c>
      <c r="D49" s="48" t="s">
        <v>20</v>
      </c>
      <c r="E49" s="48" t="s">
        <v>20</v>
      </c>
      <c r="F49" s="48" t="s">
        <v>20</v>
      </c>
      <c r="G49" s="48" t="s">
        <v>20</v>
      </c>
      <c r="H49" s="48" t="s">
        <v>20</v>
      </c>
      <c r="I49" s="49">
        <v>0.55889599091784803</v>
      </c>
      <c r="J49" s="49">
        <v>0.50959298889192828</v>
      </c>
      <c r="K49" s="49">
        <v>0.46759111076369447</v>
      </c>
      <c r="L49" s="49">
        <v>0.47386180951562523</v>
      </c>
      <c r="M49" s="49">
        <v>0.44281060448508092</v>
      </c>
      <c r="N49" s="50">
        <v>0.483682</v>
      </c>
    </row>
    <row r="50" spans="2:14" hidden="1" x14ac:dyDescent="0.3">
      <c r="B50" s="46" t="s">
        <v>72</v>
      </c>
      <c r="C50" s="47" t="s">
        <v>17</v>
      </c>
      <c r="D50" s="48" t="s">
        <v>20</v>
      </c>
      <c r="E50" s="48" t="s">
        <v>20</v>
      </c>
      <c r="F50" s="48" t="s">
        <v>20</v>
      </c>
      <c r="G50" s="48" t="s">
        <v>20</v>
      </c>
      <c r="H50" s="48" t="s">
        <v>20</v>
      </c>
      <c r="I50" s="51">
        <v>0.46978164326484001</v>
      </c>
      <c r="J50" s="51">
        <v>0.47252467237442924</v>
      </c>
      <c r="K50" s="51">
        <v>0.54111520833333204</v>
      </c>
      <c r="L50" s="51">
        <v>0.50443556421232805</v>
      </c>
      <c r="M50" s="51">
        <v>0.48357208618721437</v>
      </c>
      <c r="N50" s="52">
        <v>0.486844</v>
      </c>
    </row>
    <row r="51" spans="2:14" hidden="1" x14ac:dyDescent="0.3">
      <c r="B51" s="43" t="s">
        <v>73</v>
      </c>
      <c r="C51" s="44" t="s">
        <v>74</v>
      </c>
      <c r="D51" s="48" t="s">
        <v>20</v>
      </c>
      <c r="E51" s="48" t="s">
        <v>20</v>
      </c>
      <c r="F51" s="48" t="s">
        <v>20</v>
      </c>
      <c r="G51" s="48" t="s">
        <v>20</v>
      </c>
      <c r="H51" s="48" t="s">
        <v>20</v>
      </c>
      <c r="I51" s="49">
        <v>0.68208599259612801</v>
      </c>
      <c r="J51" s="49">
        <v>0.39894543124184606</v>
      </c>
      <c r="K51" s="49">
        <v>0</v>
      </c>
      <c r="L51" s="49">
        <v>0</v>
      </c>
      <c r="M51" s="49">
        <v>0</v>
      </c>
      <c r="N51" s="50">
        <v>0.13298199999999999</v>
      </c>
    </row>
    <row r="52" spans="2:14" hidden="1" x14ac:dyDescent="0.3">
      <c r="B52" s="46" t="s">
        <v>75</v>
      </c>
      <c r="C52" s="47" t="s">
        <v>22</v>
      </c>
      <c r="D52" s="48" t="s">
        <v>20</v>
      </c>
      <c r="E52" s="48" t="s">
        <v>20</v>
      </c>
      <c r="F52" s="48" t="s">
        <v>20</v>
      </c>
      <c r="G52" s="48" t="s">
        <v>20</v>
      </c>
      <c r="H52" s="48" t="s">
        <v>20</v>
      </c>
      <c r="I52" s="51">
        <v>0.31084012125398103</v>
      </c>
      <c r="J52" s="51">
        <v>0.28460390238287098</v>
      </c>
      <c r="K52" s="51">
        <v>0.29870400345930664</v>
      </c>
      <c r="L52" s="51">
        <v>0.26528778251026314</v>
      </c>
      <c r="M52" s="51">
        <v>0.24804219715283374</v>
      </c>
      <c r="N52" s="52">
        <v>0.28286499999999998</v>
      </c>
    </row>
    <row r="53" spans="2:14" hidden="1" x14ac:dyDescent="0.3">
      <c r="B53" s="43" t="s">
        <v>76</v>
      </c>
      <c r="C53" s="44" t="s">
        <v>22</v>
      </c>
      <c r="D53" s="48" t="s">
        <v>20</v>
      </c>
      <c r="E53" s="48" t="s">
        <v>20</v>
      </c>
      <c r="F53" s="48" t="s">
        <v>20</v>
      </c>
      <c r="G53" s="48" t="s">
        <v>20</v>
      </c>
      <c r="H53" s="48" t="s">
        <v>20</v>
      </c>
      <c r="I53" s="49">
        <v>0.756935856893034</v>
      </c>
      <c r="J53" s="49">
        <v>0.51522792431749731</v>
      </c>
      <c r="K53" s="49">
        <v>0.50424643331201979</v>
      </c>
      <c r="L53" s="49">
        <v>0.41627540804430652</v>
      </c>
      <c r="M53" s="49">
        <v>0.40900116948411552</v>
      </c>
      <c r="N53" s="50">
        <v>0.47858299999999998</v>
      </c>
    </row>
    <row r="54" spans="2:14" hidden="1" x14ac:dyDescent="0.3">
      <c r="B54" s="46" t="s">
        <v>77</v>
      </c>
      <c r="C54" s="47" t="s">
        <v>17</v>
      </c>
      <c r="D54" s="48" t="s">
        <v>18</v>
      </c>
      <c r="E54" s="48" t="s">
        <v>18</v>
      </c>
      <c r="F54" s="48" t="s">
        <v>19</v>
      </c>
      <c r="G54" s="48" t="s">
        <v>20</v>
      </c>
      <c r="H54" s="48" t="s">
        <v>20</v>
      </c>
      <c r="I54" s="51">
        <v>0</v>
      </c>
      <c r="J54" s="51">
        <v>0</v>
      </c>
      <c r="K54" s="51">
        <v>0.30282811377024643</v>
      </c>
      <c r="L54" s="51">
        <v>0.49026558722804298</v>
      </c>
      <c r="M54" s="51">
        <v>0.50593441126108096</v>
      </c>
      <c r="N54" s="52">
        <v>0.43300899999999998</v>
      </c>
    </row>
    <row r="55" spans="2:14" hidden="1" x14ac:dyDescent="0.3">
      <c r="B55" s="43" t="s">
        <v>78</v>
      </c>
      <c r="C55" s="44" t="s">
        <v>22</v>
      </c>
      <c r="D55" s="48" t="s">
        <v>20</v>
      </c>
      <c r="E55" s="48" t="s">
        <v>20</v>
      </c>
      <c r="F55" s="48" t="s">
        <v>20</v>
      </c>
      <c r="G55" s="48" t="s">
        <v>20</v>
      </c>
      <c r="H55" s="48" t="s">
        <v>20</v>
      </c>
      <c r="I55" s="49">
        <v>0.34592910517724501</v>
      </c>
      <c r="J55" s="49">
        <v>0.34993766406370636</v>
      </c>
      <c r="K55" s="49">
        <v>0.32674372816627534</v>
      </c>
      <c r="L55" s="49">
        <v>0.30133773685835968</v>
      </c>
      <c r="M55" s="49">
        <v>0.30915837800277912</v>
      </c>
      <c r="N55" s="50">
        <v>0.32727699999999998</v>
      </c>
    </row>
    <row r="56" spans="2:14" hidden="1" x14ac:dyDescent="0.3">
      <c r="B56" s="46" t="s">
        <v>79</v>
      </c>
      <c r="C56" s="47" t="s">
        <v>31</v>
      </c>
      <c r="D56" s="48" t="s">
        <v>20</v>
      </c>
      <c r="E56" s="48" t="s">
        <v>20</v>
      </c>
      <c r="F56" s="48" t="s">
        <v>20</v>
      </c>
      <c r="G56" s="48" t="s">
        <v>20</v>
      </c>
      <c r="H56" s="48" t="s">
        <v>20</v>
      </c>
      <c r="I56" s="51">
        <v>0.13608132115677299</v>
      </c>
      <c r="J56" s="51">
        <v>0.1794916301369863</v>
      </c>
      <c r="K56" s="51">
        <v>0.26512633424408044</v>
      </c>
      <c r="L56" s="51">
        <v>0.19392806849315056</v>
      </c>
      <c r="M56" s="51">
        <v>0.24233813698630211</v>
      </c>
      <c r="N56" s="52">
        <v>0.20525299999999999</v>
      </c>
    </row>
    <row r="57" spans="2:14" hidden="1" x14ac:dyDescent="0.3">
      <c r="B57" s="43" t="s">
        <v>80</v>
      </c>
      <c r="C57" s="44" t="s">
        <v>22</v>
      </c>
      <c r="D57" s="48" t="s">
        <v>20</v>
      </c>
      <c r="E57" s="48" t="s">
        <v>20</v>
      </c>
      <c r="F57" s="48" t="s">
        <v>20</v>
      </c>
      <c r="G57" s="48" t="s">
        <v>20</v>
      </c>
      <c r="H57" s="48" t="s">
        <v>20</v>
      </c>
      <c r="I57" s="49">
        <v>0.33184895796745101</v>
      </c>
      <c r="J57" s="49">
        <v>0.32912091090036294</v>
      </c>
      <c r="K57" s="49">
        <v>0.36631275979636507</v>
      </c>
      <c r="L57" s="49">
        <v>0.29598037993208826</v>
      </c>
      <c r="M57" s="49">
        <v>0.27881269172227857</v>
      </c>
      <c r="N57" s="50">
        <v>0.31898300000000002</v>
      </c>
    </row>
    <row r="58" spans="2:14" hidden="1" x14ac:dyDescent="0.3">
      <c r="B58" s="46" t="s">
        <v>81</v>
      </c>
      <c r="C58" s="47" t="s">
        <v>22</v>
      </c>
      <c r="D58" s="48" t="s">
        <v>20</v>
      </c>
      <c r="E58" s="48" t="s">
        <v>20</v>
      </c>
      <c r="F58" s="48" t="s">
        <v>20</v>
      </c>
      <c r="G58" s="48" t="s">
        <v>20</v>
      </c>
      <c r="H58" s="48" t="s">
        <v>20</v>
      </c>
      <c r="I58" s="51">
        <v>0.494158411022324</v>
      </c>
      <c r="J58" s="51">
        <v>0.47923213311770679</v>
      </c>
      <c r="K58" s="51">
        <v>0.51846654902853673</v>
      </c>
      <c r="L58" s="51">
        <v>0.50974490978564158</v>
      </c>
      <c r="M58" s="51">
        <v>0.44080672723236963</v>
      </c>
      <c r="N58" s="52">
        <v>0.49437799999999998</v>
      </c>
    </row>
    <row r="59" spans="2:14" hidden="1" x14ac:dyDescent="0.3">
      <c r="B59" s="43" t="s">
        <v>82</v>
      </c>
      <c r="C59" s="44" t="s">
        <v>22</v>
      </c>
      <c r="D59" s="48" t="s">
        <v>20</v>
      </c>
      <c r="E59" s="48" t="s">
        <v>20</v>
      </c>
      <c r="F59" s="48" t="s">
        <v>20</v>
      </c>
      <c r="G59" s="48" t="s">
        <v>20</v>
      </c>
      <c r="H59" s="48" t="s">
        <v>20</v>
      </c>
      <c r="I59" s="49">
        <v>0.38304598471312301</v>
      </c>
      <c r="J59" s="49">
        <v>0.39569259355767322</v>
      </c>
      <c r="K59" s="49">
        <v>0.40976067281420775</v>
      </c>
      <c r="L59" s="49">
        <v>0.3814309919098674</v>
      </c>
      <c r="M59" s="49">
        <v>0.3977795202997822</v>
      </c>
      <c r="N59" s="50">
        <v>0.39217299999999999</v>
      </c>
    </row>
    <row r="60" spans="2:14" hidden="1" x14ac:dyDescent="0.3">
      <c r="B60" s="46" t="s">
        <v>83</v>
      </c>
      <c r="C60" s="47" t="s">
        <v>31</v>
      </c>
      <c r="D60" s="48" t="s">
        <v>20</v>
      </c>
      <c r="E60" s="48" t="s">
        <v>20</v>
      </c>
      <c r="F60" s="48" t="s">
        <v>20</v>
      </c>
      <c r="G60" s="48" t="s">
        <v>20</v>
      </c>
      <c r="H60" s="48" t="s">
        <v>20</v>
      </c>
      <c r="I60" s="51">
        <v>0.38167328022632502</v>
      </c>
      <c r="J60" s="51">
        <v>0.43655377953146718</v>
      </c>
      <c r="K60" s="51">
        <v>0.54648632642354</v>
      </c>
      <c r="L60" s="51">
        <v>0.49134500943021969</v>
      </c>
      <c r="M60" s="51">
        <v>0.41003692426047333</v>
      </c>
      <c r="N60" s="52">
        <v>0.44597900000000001</v>
      </c>
    </row>
    <row r="61" spans="2:14" hidden="1" x14ac:dyDescent="0.3">
      <c r="B61" s="43" t="s">
        <v>84</v>
      </c>
      <c r="C61" s="44" t="s">
        <v>38</v>
      </c>
      <c r="D61" s="48" t="s">
        <v>20</v>
      </c>
      <c r="E61" s="48" t="s">
        <v>20</v>
      </c>
      <c r="F61" s="48" t="s">
        <v>20</v>
      </c>
      <c r="G61" s="48" t="s">
        <v>20</v>
      </c>
      <c r="H61" s="48" t="s">
        <v>20</v>
      </c>
      <c r="I61" s="49">
        <v>0.760792769204092</v>
      </c>
      <c r="J61" s="49">
        <v>0.68289945306629674</v>
      </c>
      <c r="K61" s="49">
        <v>0.65629189939706289</v>
      </c>
      <c r="L61" s="49">
        <v>0.70096816657996652</v>
      </c>
      <c r="M61" s="49">
        <v>0.64754283206173058</v>
      </c>
      <c r="N61" s="50">
        <v>0.68005300000000002</v>
      </c>
    </row>
    <row r="62" spans="2:14" x14ac:dyDescent="0.3">
      <c r="B62" s="46" t="s">
        <v>85</v>
      </c>
      <c r="C62" s="47" t="s">
        <v>86</v>
      </c>
      <c r="D62" s="48" t="s">
        <v>20</v>
      </c>
      <c r="E62" s="48" t="s">
        <v>20</v>
      </c>
      <c r="F62" s="48" t="s">
        <v>20</v>
      </c>
      <c r="G62" s="48" t="s">
        <v>20</v>
      </c>
      <c r="H62" s="48" t="s">
        <v>20</v>
      </c>
      <c r="I62" s="51">
        <v>9.6225170454545497E-2</v>
      </c>
      <c r="J62" s="51">
        <v>6.5778182337069321E-2</v>
      </c>
      <c r="K62" s="51">
        <v>8.028382570582894E-2</v>
      </c>
      <c r="L62" s="51">
        <v>8.265512972187633E-2</v>
      </c>
      <c r="M62" s="51">
        <v>5.8914738999584881E-2</v>
      </c>
      <c r="N62" s="52">
        <v>7.6239000000000001E-2</v>
      </c>
    </row>
    <row r="63" spans="2:14" hidden="1" x14ac:dyDescent="0.3">
      <c r="B63" s="43" t="s">
        <v>87</v>
      </c>
      <c r="C63" s="44" t="s">
        <v>31</v>
      </c>
      <c r="D63" s="48" t="s">
        <v>20</v>
      </c>
      <c r="E63" s="48" t="s">
        <v>20</v>
      </c>
      <c r="F63" s="48" t="s">
        <v>20</v>
      </c>
      <c r="G63" s="48" t="s">
        <v>20</v>
      </c>
      <c r="H63" s="48" t="s">
        <v>20</v>
      </c>
      <c r="I63" s="49">
        <v>0.52641482634564896</v>
      </c>
      <c r="J63" s="49">
        <v>0.64138724920437251</v>
      </c>
      <c r="K63" s="49">
        <v>0.69504300518849271</v>
      </c>
      <c r="L63" s="49">
        <v>0.61498243392832275</v>
      </c>
      <c r="M63" s="49">
        <v>0.54847905770028804</v>
      </c>
      <c r="N63" s="50">
        <v>0.60161600000000004</v>
      </c>
    </row>
    <row r="64" spans="2:14" x14ac:dyDescent="0.3">
      <c r="B64" s="46" t="s">
        <v>88</v>
      </c>
      <c r="C64" s="47" t="s">
        <v>86</v>
      </c>
      <c r="D64" s="48" t="s">
        <v>20</v>
      </c>
      <c r="E64" s="48" t="s">
        <v>20</v>
      </c>
      <c r="F64" s="48" t="s">
        <v>20</v>
      </c>
      <c r="G64" s="48" t="s">
        <v>20</v>
      </c>
      <c r="H64" s="48" t="s">
        <v>20</v>
      </c>
      <c r="I64" s="51">
        <v>0.14946748554311201</v>
      </c>
      <c r="J64" s="51">
        <v>0.12502672260551723</v>
      </c>
      <c r="K64" s="51">
        <v>8.2962556132250759E-2</v>
      </c>
      <c r="L64" s="51">
        <v>7.3817290007110389E-2</v>
      </c>
      <c r="M64" s="51">
        <v>0.10117754766190064</v>
      </c>
      <c r="N64" s="52">
        <v>0.10305599999999999</v>
      </c>
    </row>
    <row r="65" spans="2:14" hidden="1" x14ac:dyDescent="0.3">
      <c r="B65" s="43" t="s">
        <v>89</v>
      </c>
      <c r="C65" s="44" t="s">
        <v>22</v>
      </c>
      <c r="D65" s="48" t="s">
        <v>20</v>
      </c>
      <c r="E65" s="48" t="s">
        <v>20</v>
      </c>
      <c r="F65" s="48" t="s">
        <v>20</v>
      </c>
      <c r="G65" s="48" t="s">
        <v>20</v>
      </c>
      <c r="H65" s="48" t="s">
        <v>20</v>
      </c>
      <c r="I65" s="49">
        <v>0.38970883726192102</v>
      </c>
      <c r="J65" s="49">
        <v>0.40460733164671525</v>
      </c>
      <c r="K65" s="49">
        <v>0.42071778745959143</v>
      </c>
      <c r="L65" s="49">
        <v>0.38529047369287073</v>
      </c>
      <c r="M65" s="49">
        <v>0.35824900756921269</v>
      </c>
      <c r="N65" s="50">
        <v>0.393202</v>
      </c>
    </row>
    <row r="66" spans="2:14" hidden="1" x14ac:dyDescent="0.3">
      <c r="B66" s="46" t="s">
        <v>90</v>
      </c>
      <c r="C66" s="47" t="s">
        <v>22</v>
      </c>
      <c r="D66" s="48" t="s">
        <v>20</v>
      </c>
      <c r="E66" s="48" t="s">
        <v>20</v>
      </c>
      <c r="F66" s="48" t="s">
        <v>20</v>
      </c>
      <c r="G66" s="48" t="s">
        <v>20</v>
      </c>
      <c r="H66" s="48" t="s">
        <v>20</v>
      </c>
      <c r="I66" s="51">
        <v>0.42445535743829199</v>
      </c>
      <c r="J66" s="51">
        <v>0.47444322637482628</v>
      </c>
      <c r="K66" s="51">
        <v>0.50013662852089491</v>
      </c>
      <c r="L66" s="51">
        <v>0.491133096337106</v>
      </c>
      <c r="M66" s="51">
        <v>0.35735153199655906</v>
      </c>
      <c r="N66" s="52">
        <v>0.46334399999999998</v>
      </c>
    </row>
    <row r="67" spans="2:14" hidden="1" x14ac:dyDescent="0.3">
      <c r="B67" s="43" t="s">
        <v>91</v>
      </c>
      <c r="C67" s="44" t="s">
        <v>17</v>
      </c>
      <c r="D67" s="48" t="s">
        <v>19</v>
      </c>
      <c r="E67" s="48" t="s">
        <v>20</v>
      </c>
      <c r="F67" s="48" t="s">
        <v>20</v>
      </c>
      <c r="G67" s="48" t="s">
        <v>20</v>
      </c>
      <c r="H67" s="48" t="s">
        <v>20</v>
      </c>
      <c r="I67" s="49">
        <v>0.54759309559813796</v>
      </c>
      <c r="J67" s="49">
        <v>0.53804639623681316</v>
      </c>
      <c r="K67" s="49">
        <v>0.54241569539968237</v>
      </c>
      <c r="L67" s="49">
        <v>0.51748424296698659</v>
      </c>
      <c r="M67" s="49">
        <v>0.51774819844643916</v>
      </c>
      <c r="N67" s="50">
        <v>0.53273700000000002</v>
      </c>
    </row>
    <row r="68" spans="2:14" hidden="1" x14ac:dyDescent="0.3">
      <c r="B68" s="46" t="s">
        <v>92</v>
      </c>
      <c r="C68" s="47" t="s">
        <v>31</v>
      </c>
      <c r="D68" s="48" t="s">
        <v>20</v>
      </c>
      <c r="E68" s="48" t="s">
        <v>20</v>
      </c>
      <c r="F68" s="48" t="s">
        <v>20</v>
      </c>
      <c r="G68" s="48" t="s">
        <v>20</v>
      </c>
      <c r="H68" s="48" t="s">
        <v>20</v>
      </c>
      <c r="I68" s="51">
        <v>0.60000964011055002</v>
      </c>
      <c r="J68" s="51">
        <v>0.54201171292958428</v>
      </c>
      <c r="K68" s="51">
        <v>0.57047103285878908</v>
      </c>
      <c r="L68" s="51">
        <v>0.63495366198029457</v>
      </c>
      <c r="M68" s="51">
        <v>0.53063162701273558</v>
      </c>
      <c r="N68" s="52">
        <v>0.57083099999999998</v>
      </c>
    </row>
    <row r="69" spans="2:14" hidden="1" x14ac:dyDescent="0.3">
      <c r="B69" s="43" t="s">
        <v>93</v>
      </c>
      <c r="C69" s="44" t="s">
        <v>38</v>
      </c>
      <c r="D69" s="48" t="s">
        <v>20</v>
      </c>
      <c r="E69" s="48" t="s">
        <v>20</v>
      </c>
      <c r="F69" s="48" t="s">
        <v>20</v>
      </c>
      <c r="G69" s="48" t="s">
        <v>20</v>
      </c>
      <c r="H69" s="48" t="s">
        <v>20</v>
      </c>
      <c r="I69" s="49">
        <v>1.84180838060975E-2</v>
      </c>
      <c r="J69" s="49">
        <v>1.0295040588533739E-2</v>
      </c>
      <c r="K69" s="49">
        <v>6.3783969016209443E-3</v>
      </c>
      <c r="L69" s="49">
        <v>1.2332918223329184E-3</v>
      </c>
      <c r="M69" s="49">
        <v>0</v>
      </c>
      <c r="N69" s="50">
        <v>5.9690000000000003E-3</v>
      </c>
    </row>
    <row r="70" spans="2:14" hidden="1" x14ac:dyDescent="0.3">
      <c r="B70" s="46" t="s">
        <v>94</v>
      </c>
      <c r="C70" s="47" t="s">
        <v>22</v>
      </c>
      <c r="D70" s="48" t="s">
        <v>20</v>
      </c>
      <c r="E70" s="48" t="s">
        <v>20</v>
      </c>
      <c r="F70" s="48" t="s">
        <v>20</v>
      </c>
      <c r="G70" s="48" t="s">
        <v>20</v>
      </c>
      <c r="H70" s="48" t="s">
        <v>20</v>
      </c>
      <c r="I70" s="51">
        <v>0.248393296746932</v>
      </c>
      <c r="J70" s="51">
        <v>0.22086982401656313</v>
      </c>
      <c r="K70" s="51">
        <v>0.2621838937820305</v>
      </c>
      <c r="L70" s="51">
        <v>0.25577180294392876</v>
      </c>
      <c r="M70" s="51">
        <v>0.18941439419722558</v>
      </c>
      <c r="N70" s="52">
        <v>0.241678</v>
      </c>
    </row>
    <row r="71" spans="2:14" hidden="1" x14ac:dyDescent="0.3">
      <c r="B71" s="43" t="s">
        <v>95</v>
      </c>
      <c r="C71" s="44" t="s">
        <v>22</v>
      </c>
      <c r="D71" s="48" t="s">
        <v>18</v>
      </c>
      <c r="E71" s="48" t="s">
        <v>18</v>
      </c>
      <c r="F71" s="48" t="s">
        <v>18</v>
      </c>
      <c r="G71" s="48" t="s">
        <v>18</v>
      </c>
      <c r="H71" s="48" t="s">
        <v>20</v>
      </c>
      <c r="I71" s="49">
        <v>0</v>
      </c>
      <c r="J71" s="49">
        <v>0</v>
      </c>
      <c r="K71" s="49">
        <v>0</v>
      </c>
      <c r="L71" s="49">
        <v>0</v>
      </c>
      <c r="M71" s="49">
        <v>0.40242600621381108</v>
      </c>
      <c r="N71" s="50">
        <v>0.39698099999999997</v>
      </c>
    </row>
    <row r="72" spans="2:14" hidden="1" x14ac:dyDescent="0.3">
      <c r="B72" s="46" t="s">
        <v>96</v>
      </c>
      <c r="C72" s="47" t="s">
        <v>31</v>
      </c>
      <c r="D72" s="48" t="s">
        <v>20</v>
      </c>
      <c r="E72" s="48" t="s">
        <v>20</v>
      </c>
      <c r="F72" s="48" t="s">
        <v>20</v>
      </c>
      <c r="G72" s="48" t="s">
        <v>20</v>
      </c>
      <c r="H72" s="48" t="s">
        <v>20</v>
      </c>
      <c r="I72" s="51">
        <v>0.240105310790244</v>
      </c>
      <c r="J72" s="51">
        <v>0.31607580297192173</v>
      </c>
      <c r="K72" s="51">
        <v>0.36095100906917732</v>
      </c>
      <c r="L72" s="51">
        <v>0.33879100218940295</v>
      </c>
      <c r="M72" s="51">
        <v>0.33506264597931174</v>
      </c>
      <c r="N72" s="52">
        <v>0.32997599999999999</v>
      </c>
    </row>
    <row r="73" spans="2:14" hidden="1" x14ac:dyDescent="0.3">
      <c r="B73" s="43" t="s">
        <v>97</v>
      </c>
      <c r="C73" s="44" t="s">
        <v>31</v>
      </c>
      <c r="D73" s="48" t="s">
        <v>20</v>
      </c>
      <c r="E73" s="48" t="s">
        <v>20</v>
      </c>
      <c r="F73" s="48" t="s">
        <v>20</v>
      </c>
      <c r="G73" s="48" t="s">
        <v>20</v>
      </c>
      <c r="H73" s="48" t="s">
        <v>20</v>
      </c>
      <c r="I73" s="49">
        <v>0.44395957635717898</v>
      </c>
      <c r="J73" s="49">
        <v>0.37828274645826016</v>
      </c>
      <c r="K73" s="49">
        <v>0.45182887446873238</v>
      </c>
      <c r="L73" s="49">
        <v>0.42743256498067456</v>
      </c>
      <c r="M73" s="49">
        <v>2.793744877649011E-4</v>
      </c>
      <c r="N73" s="50">
        <v>0.41655799999999998</v>
      </c>
    </row>
    <row r="74" spans="2:14" hidden="1" x14ac:dyDescent="0.3">
      <c r="B74" s="46" t="s">
        <v>98</v>
      </c>
      <c r="C74" s="47" t="s">
        <v>22</v>
      </c>
      <c r="D74" s="48" t="s">
        <v>20</v>
      </c>
      <c r="E74" s="48" t="s">
        <v>20</v>
      </c>
      <c r="F74" s="48" t="s">
        <v>20</v>
      </c>
      <c r="G74" s="48" t="s">
        <v>20</v>
      </c>
      <c r="H74" s="48" t="s">
        <v>20</v>
      </c>
      <c r="I74" s="51">
        <v>0.34176195694716299</v>
      </c>
      <c r="J74" s="51">
        <v>0.38622658838878016</v>
      </c>
      <c r="K74" s="51">
        <v>0.41400253545407789</v>
      </c>
      <c r="L74" s="51">
        <v>0.31227801206784717</v>
      </c>
      <c r="M74" s="51">
        <v>0.37841318387451484</v>
      </c>
      <c r="N74" s="52">
        <v>0.36880099999999999</v>
      </c>
    </row>
    <row r="75" spans="2:14" hidden="1" x14ac:dyDescent="0.3">
      <c r="B75" s="43" t="s">
        <v>99</v>
      </c>
      <c r="C75" s="44" t="s">
        <v>38</v>
      </c>
      <c r="D75" s="48" t="s">
        <v>20</v>
      </c>
      <c r="E75" s="48" t="s">
        <v>20</v>
      </c>
      <c r="F75" s="48" t="s">
        <v>20</v>
      </c>
      <c r="G75" s="48" t="s">
        <v>20</v>
      </c>
      <c r="H75" s="48" t="s">
        <v>20</v>
      </c>
      <c r="I75" s="49">
        <v>0.397755364544297</v>
      </c>
      <c r="J75" s="49">
        <v>0.50292769329637099</v>
      </c>
      <c r="K75" s="49">
        <v>0.4926556834473424</v>
      </c>
      <c r="L75" s="49">
        <v>0.46875869220373129</v>
      </c>
      <c r="M75" s="49">
        <v>0.45540782019908305</v>
      </c>
      <c r="N75" s="50">
        <v>0.47227400000000003</v>
      </c>
    </row>
    <row r="76" spans="2:14" hidden="1" x14ac:dyDescent="0.3">
      <c r="B76" s="46" t="s">
        <v>100</v>
      </c>
      <c r="C76" s="47" t="s">
        <v>38</v>
      </c>
      <c r="D76" s="48" t="s">
        <v>20</v>
      </c>
      <c r="E76" s="48" t="s">
        <v>20</v>
      </c>
      <c r="F76" s="48" t="s">
        <v>20</v>
      </c>
      <c r="G76" s="48" t="s">
        <v>20</v>
      </c>
      <c r="H76" s="48" t="s">
        <v>20</v>
      </c>
      <c r="I76" s="51">
        <v>0.58978594939117202</v>
      </c>
      <c r="J76" s="51">
        <v>0.63565922754946724</v>
      </c>
      <c r="K76" s="51">
        <v>0.62343394713873723</v>
      </c>
      <c r="L76" s="51">
        <v>0.54975826388889193</v>
      </c>
      <c r="M76" s="51">
        <v>0.47754223839421561</v>
      </c>
      <c r="N76" s="52">
        <v>0.58765900000000004</v>
      </c>
    </row>
    <row r="77" spans="2:14" hidden="1" x14ac:dyDescent="0.3">
      <c r="B77" s="43" t="s">
        <v>101</v>
      </c>
      <c r="C77" s="44" t="s">
        <v>38</v>
      </c>
      <c r="D77" s="48" t="s">
        <v>20</v>
      </c>
      <c r="E77" s="48" t="s">
        <v>20</v>
      </c>
      <c r="F77" s="48" t="s">
        <v>20</v>
      </c>
      <c r="G77" s="48" t="s">
        <v>20</v>
      </c>
      <c r="H77" s="48" t="s">
        <v>20</v>
      </c>
      <c r="I77" s="49">
        <v>0.501520629404138</v>
      </c>
      <c r="J77" s="49">
        <v>0.36591052973472493</v>
      </c>
      <c r="K77" s="49">
        <v>0.53444590977101314</v>
      </c>
      <c r="L77" s="49">
        <v>0.37802723336594818</v>
      </c>
      <c r="M77" s="49">
        <v>0.54455520248967493</v>
      </c>
      <c r="N77" s="50">
        <v>0.471331</v>
      </c>
    </row>
    <row r="78" spans="2:14" hidden="1" x14ac:dyDescent="0.3">
      <c r="B78" s="46" t="s">
        <v>102</v>
      </c>
      <c r="C78" s="47" t="s">
        <v>17</v>
      </c>
      <c r="D78" s="48" t="s">
        <v>20</v>
      </c>
      <c r="E78" s="48" t="s">
        <v>20</v>
      </c>
      <c r="F78" s="48" t="s">
        <v>20</v>
      </c>
      <c r="G78" s="48" t="s">
        <v>20</v>
      </c>
      <c r="H78" s="48" t="s">
        <v>20</v>
      </c>
      <c r="I78" s="51">
        <v>0.46493850981735102</v>
      </c>
      <c r="J78" s="51">
        <v>0.39973529703196348</v>
      </c>
      <c r="K78" s="51">
        <v>0.4737069082422587</v>
      </c>
      <c r="L78" s="51">
        <v>0.44656431506849326</v>
      </c>
      <c r="M78" s="51">
        <v>0.40410430365296535</v>
      </c>
      <c r="N78" s="52">
        <v>0.43853599999999998</v>
      </c>
    </row>
    <row r="79" spans="2:14" hidden="1" x14ac:dyDescent="0.3">
      <c r="B79" s="43" t="s">
        <v>103</v>
      </c>
      <c r="C79" s="44" t="s">
        <v>22</v>
      </c>
      <c r="D79" s="48" t="s">
        <v>20</v>
      </c>
      <c r="E79" s="48" t="s">
        <v>20</v>
      </c>
      <c r="F79" s="48" t="s">
        <v>20</v>
      </c>
      <c r="G79" s="48" t="s">
        <v>20</v>
      </c>
      <c r="H79" s="48" t="s">
        <v>20</v>
      </c>
      <c r="I79" s="49">
        <v>0.28896986809802699</v>
      </c>
      <c r="J79" s="49">
        <v>0.27368359081818927</v>
      </c>
      <c r="K79" s="49">
        <v>0.27582611279159963</v>
      </c>
      <c r="L79" s="49">
        <v>0.24297971050809353</v>
      </c>
      <c r="M79" s="49">
        <v>0.23329196688408158</v>
      </c>
      <c r="N79" s="50">
        <v>0.26416299999999998</v>
      </c>
    </row>
    <row r="80" spans="2:14" hidden="1" x14ac:dyDescent="0.3">
      <c r="B80" s="46" t="s">
        <v>104</v>
      </c>
      <c r="C80" s="47" t="s">
        <v>17</v>
      </c>
      <c r="D80" s="48" t="s">
        <v>20</v>
      </c>
      <c r="E80" s="48" t="s">
        <v>20</v>
      </c>
      <c r="F80" s="48" t="s">
        <v>20</v>
      </c>
      <c r="G80" s="48" t="s">
        <v>20</v>
      </c>
      <c r="H80" s="48" t="s">
        <v>20</v>
      </c>
      <c r="I80" s="51">
        <v>0.47301896188426201</v>
      </c>
      <c r="J80" s="51">
        <v>0.39807995438360733</v>
      </c>
      <c r="K80" s="51">
        <v>0.45494466574953779</v>
      </c>
      <c r="L80" s="51">
        <v>0.42051541952911803</v>
      </c>
      <c r="M80" s="51">
        <v>0.37151186574702372</v>
      </c>
      <c r="N80" s="52">
        <v>0.42451299999999997</v>
      </c>
    </row>
    <row r="81" spans="2:14" hidden="1" x14ac:dyDescent="0.3">
      <c r="B81" s="43" t="s">
        <v>105</v>
      </c>
      <c r="C81" s="44" t="s">
        <v>17</v>
      </c>
      <c r="D81" s="48" t="s">
        <v>20</v>
      </c>
      <c r="E81" s="48" t="s">
        <v>20</v>
      </c>
      <c r="F81" s="48" t="s">
        <v>20</v>
      </c>
      <c r="G81" s="48" t="s">
        <v>20</v>
      </c>
      <c r="H81" s="48" t="s">
        <v>20</v>
      </c>
      <c r="I81" s="49">
        <v>0.46992754530536501</v>
      </c>
      <c r="J81" s="49">
        <v>0.39645290560787672</v>
      </c>
      <c r="K81" s="49">
        <v>0.45041894709130093</v>
      </c>
      <c r="L81" s="49">
        <v>0.41840004815924614</v>
      </c>
      <c r="M81" s="49">
        <v>0.38042730629280685</v>
      </c>
      <c r="N81" s="50">
        <v>0.42175699999999999</v>
      </c>
    </row>
    <row r="82" spans="2:14" hidden="1" x14ac:dyDescent="0.3">
      <c r="B82" s="46" t="s">
        <v>106</v>
      </c>
      <c r="C82" s="47" t="s">
        <v>17</v>
      </c>
      <c r="D82" s="48" t="s">
        <v>20</v>
      </c>
      <c r="E82" s="48" t="s">
        <v>20</v>
      </c>
      <c r="F82" s="48" t="s">
        <v>20</v>
      </c>
      <c r="G82" s="48" t="s">
        <v>20</v>
      </c>
      <c r="H82" s="48" t="s">
        <v>20</v>
      </c>
      <c r="I82" s="51">
        <v>0.504030505306031</v>
      </c>
      <c r="J82" s="51">
        <v>0.42833066122539898</v>
      </c>
      <c r="K82" s="51">
        <v>0.45316476405469613</v>
      </c>
      <c r="L82" s="51">
        <v>0.41725460837191664</v>
      </c>
      <c r="M82" s="51">
        <v>0.35543228704278246</v>
      </c>
      <c r="N82" s="52">
        <v>0.432917</v>
      </c>
    </row>
    <row r="83" spans="2:14" hidden="1" x14ac:dyDescent="0.3">
      <c r="B83" s="43" t="s">
        <v>107</v>
      </c>
      <c r="C83" s="44" t="s">
        <v>22</v>
      </c>
      <c r="D83" s="48" t="s">
        <v>20</v>
      </c>
      <c r="E83" s="48" t="s">
        <v>20</v>
      </c>
      <c r="F83" s="48" t="s">
        <v>20</v>
      </c>
      <c r="G83" s="48" t="s">
        <v>20</v>
      </c>
      <c r="H83" s="48" t="s">
        <v>20</v>
      </c>
      <c r="I83" s="49">
        <v>0.340375022282559</v>
      </c>
      <c r="J83" s="49">
        <v>0.31273504783322137</v>
      </c>
      <c r="K83" s="49">
        <v>0.33531240598522077</v>
      </c>
      <c r="L83" s="49">
        <v>0.29928488534196401</v>
      </c>
      <c r="M83" s="49">
        <v>0.28533467142942093</v>
      </c>
      <c r="N83" s="50">
        <v>0.31577699999999997</v>
      </c>
    </row>
    <row r="84" spans="2:14" hidden="1" x14ac:dyDescent="0.3">
      <c r="B84" s="46" t="s">
        <v>108</v>
      </c>
      <c r="C84" s="47" t="s">
        <v>22</v>
      </c>
      <c r="D84" s="48" t="s">
        <v>18</v>
      </c>
      <c r="E84" s="48" t="s">
        <v>18</v>
      </c>
      <c r="F84" s="48" t="s">
        <v>18</v>
      </c>
      <c r="G84" s="48" t="s">
        <v>19</v>
      </c>
      <c r="H84" s="48" t="s">
        <v>20</v>
      </c>
      <c r="I84" s="51">
        <v>0</v>
      </c>
      <c r="J84" s="51">
        <v>0</v>
      </c>
      <c r="K84" s="51">
        <v>0</v>
      </c>
      <c r="L84" s="51">
        <v>0.3346439834134422</v>
      </c>
      <c r="M84" s="51">
        <v>0.51617130096931674</v>
      </c>
      <c r="N84" s="52">
        <v>0.41502499999999998</v>
      </c>
    </row>
    <row r="85" spans="2:14" hidden="1" x14ac:dyDescent="0.3">
      <c r="B85" s="43" t="s">
        <v>109</v>
      </c>
      <c r="C85" s="44" t="s">
        <v>22</v>
      </c>
      <c r="D85" s="48" t="s">
        <v>20</v>
      </c>
      <c r="E85" s="48" t="s">
        <v>20</v>
      </c>
      <c r="F85" s="48" t="s">
        <v>20</v>
      </c>
      <c r="G85" s="48" t="s">
        <v>20</v>
      </c>
      <c r="H85" s="48" t="s">
        <v>20</v>
      </c>
      <c r="I85" s="49">
        <v>0.29012459543378999</v>
      </c>
      <c r="J85" s="49">
        <v>0.23847288675799086</v>
      </c>
      <c r="K85" s="49">
        <v>0.29020462477231312</v>
      </c>
      <c r="L85" s="49">
        <v>0.27925306484018253</v>
      </c>
      <c r="M85" s="49">
        <v>0.24166243013698632</v>
      </c>
      <c r="N85" s="50">
        <v>0.270347</v>
      </c>
    </row>
    <row r="86" spans="2:14" hidden="1" x14ac:dyDescent="0.3">
      <c r="B86" s="46" t="s">
        <v>110</v>
      </c>
      <c r="C86" s="47" t="s">
        <v>74</v>
      </c>
      <c r="D86" s="48" t="s">
        <v>20</v>
      </c>
      <c r="E86" s="48" t="s">
        <v>20</v>
      </c>
      <c r="F86" s="48" t="s">
        <v>20</v>
      </c>
      <c r="G86" s="48" t="s">
        <v>20</v>
      </c>
      <c r="H86" s="48" t="s">
        <v>20</v>
      </c>
      <c r="I86" s="51">
        <v>0.80621774296058402</v>
      </c>
      <c r="J86" s="51">
        <v>0.85448870288613321</v>
      </c>
      <c r="K86" s="51">
        <v>0.78365033396564943</v>
      </c>
      <c r="L86" s="51">
        <v>0.82679639772559577</v>
      </c>
      <c r="M86" s="51">
        <v>0.55816556729579758</v>
      </c>
      <c r="N86" s="52">
        <v>0.80555500000000002</v>
      </c>
    </row>
    <row r="87" spans="2:14" hidden="1" x14ac:dyDescent="0.3">
      <c r="B87" s="43" t="s">
        <v>111</v>
      </c>
      <c r="C87" s="44" t="s">
        <v>74</v>
      </c>
      <c r="D87" s="48" t="s">
        <v>20</v>
      </c>
      <c r="E87" s="48" t="s">
        <v>20</v>
      </c>
      <c r="F87" s="48" t="s">
        <v>20</v>
      </c>
      <c r="G87" s="48" t="s">
        <v>20</v>
      </c>
      <c r="H87" s="48" t="s">
        <v>20</v>
      </c>
      <c r="I87" s="49">
        <v>0.85161689582172095</v>
      </c>
      <c r="J87" s="49">
        <v>0.77351182144216135</v>
      </c>
      <c r="K87" s="49">
        <v>0.81947872134942323</v>
      </c>
      <c r="L87" s="49">
        <v>0.72348830606609971</v>
      </c>
      <c r="M87" s="49">
        <v>0.59653903459458602</v>
      </c>
      <c r="N87" s="50">
        <v>0.77215999999999996</v>
      </c>
    </row>
    <row r="88" spans="2:14" hidden="1" x14ac:dyDescent="0.3">
      <c r="B88" s="46" t="s">
        <v>112</v>
      </c>
      <c r="C88" s="47" t="s">
        <v>74</v>
      </c>
      <c r="D88" s="48" t="s">
        <v>20</v>
      </c>
      <c r="E88" s="48" t="s">
        <v>20</v>
      </c>
      <c r="F88" s="48" t="s">
        <v>20</v>
      </c>
      <c r="G88" s="48" t="s">
        <v>20</v>
      </c>
      <c r="H88" s="48" t="s">
        <v>20</v>
      </c>
      <c r="I88" s="51">
        <v>0.834643153267142</v>
      </c>
      <c r="J88" s="51">
        <v>0.79846247702907991</v>
      </c>
      <c r="K88" s="51">
        <v>0.72333861562192603</v>
      </c>
      <c r="L88" s="51">
        <v>8.5018529086456615E-2</v>
      </c>
      <c r="M88" s="51">
        <v>0.73693083547441607</v>
      </c>
      <c r="N88" s="52">
        <v>0.752911</v>
      </c>
    </row>
    <row r="89" spans="2:14" hidden="1" x14ac:dyDescent="0.3">
      <c r="B89" s="43" t="s">
        <v>113</v>
      </c>
      <c r="C89" s="44" t="s">
        <v>17</v>
      </c>
      <c r="D89" s="48" t="s">
        <v>18</v>
      </c>
      <c r="E89" s="48" t="s">
        <v>18</v>
      </c>
      <c r="F89" s="48" t="s">
        <v>19</v>
      </c>
      <c r="G89" s="48" t="s">
        <v>20</v>
      </c>
      <c r="H89" s="48" t="s">
        <v>20</v>
      </c>
      <c r="I89" s="49">
        <v>0</v>
      </c>
      <c r="J89" s="49">
        <v>0</v>
      </c>
      <c r="K89" s="49">
        <v>0.35773342224499027</v>
      </c>
      <c r="L89" s="49">
        <v>0.50027818122146195</v>
      </c>
      <c r="M89" s="49">
        <v>0.49554534474885831</v>
      </c>
      <c r="N89" s="50">
        <v>0.45118599999999998</v>
      </c>
    </row>
    <row r="90" spans="2:14" hidden="1" x14ac:dyDescent="0.3">
      <c r="B90" s="46" t="s">
        <v>114</v>
      </c>
      <c r="C90" s="47" t="s">
        <v>17</v>
      </c>
      <c r="D90" s="48" t="s">
        <v>18</v>
      </c>
      <c r="E90" s="48" t="s">
        <v>19</v>
      </c>
      <c r="F90" s="48" t="s">
        <v>20</v>
      </c>
      <c r="G90" s="48" t="s">
        <v>20</v>
      </c>
      <c r="H90" s="48" t="s">
        <v>20</v>
      </c>
      <c r="I90" s="51">
        <v>0</v>
      </c>
      <c r="J90" s="51">
        <v>0.39492936849315069</v>
      </c>
      <c r="K90" s="51">
        <v>0.56165959016393507</v>
      </c>
      <c r="L90" s="51">
        <v>0.52537210644977195</v>
      </c>
      <c r="M90" s="51">
        <v>0.49830871261415471</v>
      </c>
      <c r="N90" s="52">
        <v>0.528447</v>
      </c>
    </row>
    <row r="91" spans="2:14" hidden="1" x14ac:dyDescent="0.3">
      <c r="B91" s="43" t="s">
        <v>115</v>
      </c>
      <c r="C91" s="44" t="s">
        <v>17</v>
      </c>
      <c r="D91" s="48" t="s">
        <v>18</v>
      </c>
      <c r="E91" s="48" t="s">
        <v>18</v>
      </c>
      <c r="F91" s="48" t="s">
        <v>19</v>
      </c>
      <c r="G91" s="48" t="s">
        <v>20</v>
      </c>
      <c r="H91" s="48" t="s">
        <v>20</v>
      </c>
      <c r="I91" s="49">
        <v>0</v>
      </c>
      <c r="J91" s="49">
        <v>0</v>
      </c>
      <c r="K91" s="49">
        <v>0.45321652703779525</v>
      </c>
      <c r="L91" s="49">
        <v>0.50952553767123065</v>
      </c>
      <c r="M91" s="49">
        <v>0.49455805251141394</v>
      </c>
      <c r="N91" s="50">
        <v>0.485767</v>
      </c>
    </row>
    <row r="92" spans="2:14" hidden="1" x14ac:dyDescent="0.3">
      <c r="B92" s="46" t="s">
        <v>116</v>
      </c>
      <c r="C92" s="47" t="s">
        <v>17</v>
      </c>
      <c r="D92" s="48" t="s">
        <v>18</v>
      </c>
      <c r="E92" s="48" t="s">
        <v>18</v>
      </c>
      <c r="F92" s="48" t="s">
        <v>18</v>
      </c>
      <c r="G92" s="48" t="s">
        <v>18</v>
      </c>
      <c r="H92" s="48" t="s">
        <v>19</v>
      </c>
      <c r="I92" s="51">
        <v>0</v>
      </c>
      <c r="J92" s="51">
        <v>0</v>
      </c>
      <c r="K92" s="51">
        <v>0</v>
      </c>
      <c r="L92" s="51">
        <v>0</v>
      </c>
      <c r="M92" s="51">
        <v>3.8606358706932339E-2</v>
      </c>
      <c r="N92" s="52">
        <v>0.32576899999999998</v>
      </c>
    </row>
    <row r="93" spans="2:14" hidden="1" x14ac:dyDescent="0.3">
      <c r="B93" s="43" t="s">
        <v>117</v>
      </c>
      <c r="C93" s="44" t="s">
        <v>17</v>
      </c>
      <c r="D93" s="48" t="s">
        <v>18</v>
      </c>
      <c r="E93" s="48" t="s">
        <v>18</v>
      </c>
      <c r="F93" s="48" t="s">
        <v>18</v>
      </c>
      <c r="G93" s="48" t="s">
        <v>18</v>
      </c>
      <c r="H93" s="48" t="s">
        <v>19</v>
      </c>
      <c r="I93" s="49">
        <v>0</v>
      </c>
      <c r="J93" s="49">
        <v>0</v>
      </c>
      <c r="K93" s="49">
        <v>0</v>
      </c>
      <c r="L93" s="49">
        <v>0</v>
      </c>
      <c r="M93" s="49">
        <v>0.1568893376400996</v>
      </c>
      <c r="N93" s="50">
        <v>0.36519600000000002</v>
      </c>
    </row>
    <row r="94" spans="2:14" hidden="1" x14ac:dyDescent="0.3">
      <c r="B94" s="46" t="s">
        <v>118</v>
      </c>
      <c r="C94" s="47" t="s">
        <v>17</v>
      </c>
      <c r="D94" s="48" t="s">
        <v>18</v>
      </c>
      <c r="E94" s="48" t="s">
        <v>18</v>
      </c>
      <c r="F94" s="48" t="s">
        <v>18</v>
      </c>
      <c r="G94" s="48" t="s">
        <v>18</v>
      </c>
      <c r="H94" s="48" t="s">
        <v>19</v>
      </c>
      <c r="I94" s="51">
        <v>0</v>
      </c>
      <c r="J94" s="51">
        <v>0</v>
      </c>
      <c r="K94" s="51">
        <v>0</v>
      </c>
      <c r="L94" s="51">
        <v>0</v>
      </c>
      <c r="M94" s="51">
        <v>0.28634198474470729</v>
      </c>
      <c r="N94" s="52">
        <v>0.40834700000000002</v>
      </c>
    </row>
    <row r="95" spans="2:14" hidden="1" x14ac:dyDescent="0.3">
      <c r="B95" s="43" t="s">
        <v>119</v>
      </c>
      <c r="C95" s="44" t="s">
        <v>17</v>
      </c>
      <c r="D95" s="48" t="s">
        <v>20</v>
      </c>
      <c r="E95" s="48" t="s">
        <v>20</v>
      </c>
      <c r="F95" s="48" t="s">
        <v>20</v>
      </c>
      <c r="G95" s="48" t="s">
        <v>20</v>
      </c>
      <c r="H95" s="48" t="s">
        <v>20</v>
      </c>
      <c r="I95" s="49">
        <v>0.54991295973432897</v>
      </c>
      <c r="J95" s="49">
        <v>0.46835106268161059</v>
      </c>
      <c r="K95" s="49">
        <v>0.50307174097532537</v>
      </c>
      <c r="L95" s="49">
        <v>0.47468159194686627</v>
      </c>
      <c r="M95" s="49">
        <v>0.44075512245745024</v>
      </c>
      <c r="N95" s="50">
        <v>0.48203499999999999</v>
      </c>
    </row>
    <row r="96" spans="2:14" hidden="1" x14ac:dyDescent="0.3">
      <c r="B96" s="46" t="s">
        <v>120</v>
      </c>
      <c r="C96" s="47" t="s">
        <v>38</v>
      </c>
      <c r="D96" s="48" t="s">
        <v>20</v>
      </c>
      <c r="E96" s="48" t="s">
        <v>20</v>
      </c>
      <c r="F96" s="48" t="s">
        <v>20</v>
      </c>
      <c r="G96" s="48" t="s">
        <v>20</v>
      </c>
      <c r="H96" s="48" t="s">
        <v>20</v>
      </c>
      <c r="I96" s="51">
        <v>0.64317510881300999</v>
      </c>
      <c r="J96" s="51">
        <v>0.72998010127763913</v>
      </c>
      <c r="K96" s="51">
        <v>0.69294584589536445</v>
      </c>
      <c r="L96" s="51">
        <v>0.6974127329966876</v>
      </c>
      <c r="M96" s="51">
        <v>0.4627670514017263</v>
      </c>
      <c r="N96" s="52">
        <v>0.67784500000000003</v>
      </c>
    </row>
    <row r="97" spans="2:14" hidden="1" x14ac:dyDescent="0.3">
      <c r="B97" s="43" t="s">
        <v>121</v>
      </c>
      <c r="C97" s="44" t="s">
        <v>54</v>
      </c>
      <c r="D97" s="48" t="s">
        <v>20</v>
      </c>
      <c r="E97" s="48" t="s">
        <v>20</v>
      </c>
      <c r="F97" s="48" t="s">
        <v>20</v>
      </c>
      <c r="G97" s="48" t="s">
        <v>20</v>
      </c>
      <c r="H97" s="48" t="s">
        <v>20</v>
      </c>
      <c r="I97" s="49">
        <v>7.4029109589041097E-4</v>
      </c>
      <c r="J97" s="49">
        <v>2.8769243313763864E-4</v>
      </c>
      <c r="K97" s="49">
        <v>1.7888962073900603E-3</v>
      </c>
      <c r="L97" s="49">
        <v>4.2963633398564909E-4</v>
      </c>
      <c r="M97" s="49">
        <v>5.1324257990867581E-3</v>
      </c>
      <c r="N97" s="50">
        <v>9.859999999999999E-4</v>
      </c>
    </row>
    <row r="98" spans="2:14" hidden="1" x14ac:dyDescent="0.3">
      <c r="B98" s="46" t="s">
        <v>122</v>
      </c>
      <c r="C98" s="47" t="s">
        <v>38</v>
      </c>
      <c r="D98" s="48" t="s">
        <v>18</v>
      </c>
      <c r="E98" s="48" t="s">
        <v>20</v>
      </c>
      <c r="F98" s="48" t="s">
        <v>20</v>
      </c>
      <c r="G98" s="48" t="s">
        <v>20</v>
      </c>
      <c r="H98" s="48" t="s">
        <v>20</v>
      </c>
      <c r="I98" s="51">
        <v>0</v>
      </c>
      <c r="J98" s="51">
        <v>0.36313469441517388</v>
      </c>
      <c r="K98" s="51">
        <v>0.4354790966092178</v>
      </c>
      <c r="L98" s="51">
        <v>0.45164362486828141</v>
      </c>
      <c r="M98" s="51">
        <v>0.42116898489638305</v>
      </c>
      <c r="N98" s="52">
        <v>0.43609700000000001</v>
      </c>
    </row>
    <row r="99" spans="2:14" hidden="1" x14ac:dyDescent="0.3">
      <c r="B99" s="43" t="s">
        <v>123</v>
      </c>
      <c r="C99" s="44" t="s">
        <v>38</v>
      </c>
      <c r="D99" s="48" t="s">
        <v>20</v>
      </c>
      <c r="E99" s="48" t="s">
        <v>20</v>
      </c>
      <c r="F99" s="48" t="s">
        <v>20</v>
      </c>
      <c r="G99" s="48" t="s">
        <v>20</v>
      </c>
      <c r="H99" s="48" t="s">
        <v>20</v>
      </c>
      <c r="I99" s="49">
        <v>0.38695736550848198</v>
      </c>
      <c r="J99" s="49">
        <v>0.40368734494541719</v>
      </c>
      <c r="K99" s="49">
        <v>0.27317280048613402</v>
      </c>
      <c r="L99" s="49">
        <v>0.29368909522513437</v>
      </c>
      <c r="M99" s="49">
        <v>0.14963410036590183</v>
      </c>
      <c r="N99" s="50">
        <v>0.31794</v>
      </c>
    </row>
    <row r="100" spans="2:14" hidden="1" x14ac:dyDescent="0.3">
      <c r="B100" s="46" t="s">
        <v>124</v>
      </c>
      <c r="C100" s="47" t="s">
        <v>38</v>
      </c>
      <c r="D100" s="48" t="s">
        <v>18</v>
      </c>
      <c r="E100" s="48" t="s">
        <v>18</v>
      </c>
      <c r="F100" s="48" t="s">
        <v>18</v>
      </c>
      <c r="G100" s="48" t="s">
        <v>18</v>
      </c>
      <c r="H100" s="48" t="s">
        <v>19</v>
      </c>
      <c r="I100" s="51">
        <v>0</v>
      </c>
      <c r="J100" s="51">
        <v>0</v>
      </c>
      <c r="K100" s="51">
        <v>0</v>
      </c>
      <c r="L100" s="51">
        <v>0</v>
      </c>
      <c r="M100" s="51">
        <v>0.34180128887593508</v>
      </c>
      <c r="N100" s="52">
        <v>0.44300899999999999</v>
      </c>
    </row>
    <row r="101" spans="2:14" hidden="1" x14ac:dyDescent="0.3">
      <c r="B101" s="43" t="s">
        <v>125</v>
      </c>
      <c r="C101" s="44" t="s">
        <v>22</v>
      </c>
      <c r="D101" s="48" t="s">
        <v>19</v>
      </c>
      <c r="E101" s="48" t="s">
        <v>20</v>
      </c>
      <c r="F101" s="48" t="s">
        <v>20</v>
      </c>
      <c r="G101" s="48" t="s">
        <v>20</v>
      </c>
      <c r="H101" s="48" t="s">
        <v>20</v>
      </c>
      <c r="I101" s="49">
        <v>0.36985799560252186</v>
      </c>
      <c r="J101" s="49">
        <v>0.23849287163876204</v>
      </c>
      <c r="K101" s="49">
        <v>0.2479895264116595</v>
      </c>
      <c r="L101" s="49">
        <v>0.22258632673769871</v>
      </c>
      <c r="M101" s="49">
        <v>0.19795976661593215</v>
      </c>
      <c r="N101" s="50">
        <v>0.23635600000000001</v>
      </c>
    </row>
    <row r="102" spans="2:14" x14ac:dyDescent="0.3">
      <c r="B102" s="46" t="s">
        <v>126</v>
      </c>
      <c r="C102" s="47" t="s">
        <v>86</v>
      </c>
      <c r="D102" s="48" t="s">
        <v>20</v>
      </c>
      <c r="E102" s="48" t="s">
        <v>20</v>
      </c>
      <c r="F102" s="48" t="s">
        <v>20</v>
      </c>
      <c r="G102" s="48" t="s">
        <v>20</v>
      </c>
      <c r="H102" s="48" t="s">
        <v>20</v>
      </c>
      <c r="I102" s="51">
        <v>4.2117838977676299E-2</v>
      </c>
      <c r="J102" s="51">
        <v>2.9504081684424151E-2</v>
      </c>
      <c r="K102" s="51">
        <v>2.1464438815523183E-2</v>
      </c>
      <c r="L102" s="51">
        <v>3.6192188926940524E-2</v>
      </c>
      <c r="M102" s="51">
        <v>4.256427574835106E-2</v>
      </c>
      <c r="N102" s="52">
        <v>3.5937999999999998E-2</v>
      </c>
    </row>
    <row r="103" spans="2:14" hidden="1" x14ac:dyDescent="0.3">
      <c r="B103" s="43" t="s">
        <v>127</v>
      </c>
      <c r="C103" s="44" t="s">
        <v>22</v>
      </c>
      <c r="D103" s="48" t="s">
        <v>18</v>
      </c>
      <c r="E103" s="48" t="s">
        <v>18</v>
      </c>
      <c r="F103" s="48" t="s">
        <v>18</v>
      </c>
      <c r="G103" s="48" t="s">
        <v>18</v>
      </c>
      <c r="H103" s="48" t="s">
        <v>19</v>
      </c>
      <c r="I103" s="49">
        <v>0</v>
      </c>
      <c r="J103" s="49">
        <v>0</v>
      </c>
      <c r="K103" s="49">
        <v>0</v>
      </c>
      <c r="L103" s="49">
        <v>0</v>
      </c>
      <c r="M103" s="49">
        <v>0.23007443013698634</v>
      </c>
      <c r="N103" s="50">
        <v>0.33953100000000003</v>
      </c>
    </row>
    <row r="104" spans="2:14" hidden="1" x14ac:dyDescent="0.3">
      <c r="B104" s="46" t="s">
        <v>128</v>
      </c>
      <c r="C104" s="47" t="s">
        <v>22</v>
      </c>
      <c r="D104" s="48" t="s">
        <v>20</v>
      </c>
      <c r="E104" s="48" t="s">
        <v>20</v>
      </c>
      <c r="F104" s="48" t="s">
        <v>20</v>
      </c>
      <c r="G104" s="48" t="s">
        <v>20</v>
      </c>
      <c r="H104" s="48" t="s">
        <v>20</v>
      </c>
      <c r="I104" s="51">
        <v>0.56750149253731297</v>
      </c>
      <c r="J104" s="51">
        <v>0.49769907653513257</v>
      </c>
      <c r="K104" s="51">
        <v>0.44217990987684513</v>
      </c>
      <c r="L104" s="51">
        <v>0.41228141313978006</v>
      </c>
      <c r="M104" s="51">
        <v>0.42255546752538686</v>
      </c>
      <c r="N104" s="52">
        <v>0.45414500000000002</v>
      </c>
    </row>
    <row r="105" spans="2:14" hidden="1" x14ac:dyDescent="0.3">
      <c r="B105" s="43" t="s">
        <v>129</v>
      </c>
      <c r="C105" s="44" t="s">
        <v>22</v>
      </c>
      <c r="D105" s="48" t="s">
        <v>20</v>
      </c>
      <c r="E105" s="48" t="s">
        <v>20</v>
      </c>
      <c r="F105" s="48" t="s">
        <v>20</v>
      </c>
      <c r="G105" s="48" t="s">
        <v>20</v>
      </c>
      <c r="H105" s="48" t="s">
        <v>20</v>
      </c>
      <c r="I105" s="49">
        <v>0.25325405952094798</v>
      </c>
      <c r="J105" s="49">
        <v>0.43344177030761838</v>
      </c>
      <c r="K105" s="49">
        <v>0.46497772015706434</v>
      </c>
      <c r="L105" s="49">
        <v>0.43411129436033047</v>
      </c>
      <c r="M105" s="49">
        <v>0.3876205048866464</v>
      </c>
      <c r="N105" s="50">
        <v>0.41839100000000001</v>
      </c>
    </row>
    <row r="106" spans="2:14" hidden="1" x14ac:dyDescent="0.3">
      <c r="B106" s="46" t="s">
        <v>130</v>
      </c>
      <c r="C106" s="47" t="s">
        <v>31</v>
      </c>
      <c r="D106" s="48" t="s">
        <v>20</v>
      </c>
      <c r="E106" s="48" t="s">
        <v>20</v>
      </c>
      <c r="F106" s="48" t="s">
        <v>20</v>
      </c>
      <c r="G106" s="48" t="s">
        <v>20</v>
      </c>
      <c r="H106" s="48" t="s">
        <v>20</v>
      </c>
      <c r="I106" s="51">
        <v>0.34923094896155599</v>
      </c>
      <c r="J106" s="51">
        <v>0.40476438356164385</v>
      </c>
      <c r="K106" s="51">
        <v>0.43156467771312679</v>
      </c>
      <c r="L106" s="51">
        <v>0.42061957946678891</v>
      </c>
      <c r="M106" s="51">
        <v>0.34929556451612853</v>
      </c>
      <c r="N106" s="52">
        <v>0.39156000000000002</v>
      </c>
    </row>
    <row r="107" spans="2:14" hidden="1" x14ac:dyDescent="0.3">
      <c r="B107" s="43" t="s">
        <v>131</v>
      </c>
      <c r="C107" s="44" t="s">
        <v>54</v>
      </c>
      <c r="D107" s="48" t="s">
        <v>19</v>
      </c>
      <c r="E107" s="48" t="s">
        <v>20</v>
      </c>
      <c r="F107" s="48" t="s">
        <v>20</v>
      </c>
      <c r="G107" s="48" t="s">
        <v>20</v>
      </c>
      <c r="H107" s="48" t="s">
        <v>20</v>
      </c>
      <c r="I107" s="49">
        <v>5.4893880767405067E-3</v>
      </c>
      <c r="J107" s="49">
        <v>6.1393906012176562E-3</v>
      </c>
      <c r="K107" s="49">
        <v>1.2782172700364296E-2</v>
      </c>
      <c r="L107" s="49">
        <v>1.644405175038053E-2</v>
      </c>
      <c r="M107" s="49">
        <v>1.2380770472052926E-2</v>
      </c>
      <c r="N107" s="50">
        <v>1.3868999999999999E-2</v>
      </c>
    </row>
    <row r="108" spans="2:14" hidden="1" x14ac:dyDescent="0.3">
      <c r="B108" s="46" t="s">
        <v>132</v>
      </c>
      <c r="C108" s="47" t="s">
        <v>38</v>
      </c>
      <c r="D108" s="48" t="s">
        <v>18</v>
      </c>
      <c r="E108" s="48" t="s">
        <v>20</v>
      </c>
      <c r="F108" s="48" t="s">
        <v>20</v>
      </c>
      <c r="G108" s="48" t="s">
        <v>20</v>
      </c>
      <c r="H108" s="48" t="s">
        <v>20</v>
      </c>
      <c r="I108" s="51">
        <v>0</v>
      </c>
      <c r="J108" s="51">
        <v>4.2536863133862055E-3</v>
      </c>
      <c r="K108" s="51">
        <v>0.20957451646534372</v>
      </c>
      <c r="L108" s="51">
        <v>0.51770638344604014</v>
      </c>
      <c r="M108" s="51">
        <v>0.5552849742789433</v>
      </c>
      <c r="N108" s="52">
        <v>0.42752200000000001</v>
      </c>
    </row>
    <row r="109" spans="2:14" hidden="1" x14ac:dyDescent="0.3">
      <c r="B109" s="43" t="s">
        <v>133</v>
      </c>
      <c r="C109" s="44" t="s">
        <v>22</v>
      </c>
      <c r="D109" s="48" t="s">
        <v>18</v>
      </c>
      <c r="E109" s="48" t="s">
        <v>19</v>
      </c>
      <c r="F109" s="48" t="s">
        <v>20</v>
      </c>
      <c r="G109" s="48" t="s">
        <v>20</v>
      </c>
      <c r="H109" s="48" t="s">
        <v>20</v>
      </c>
      <c r="I109" s="49">
        <v>0</v>
      </c>
      <c r="J109" s="49">
        <v>0.2777735653525899</v>
      </c>
      <c r="K109" s="49">
        <v>0.42820384682351226</v>
      </c>
      <c r="L109" s="49">
        <v>0.3555133435091638</v>
      </c>
      <c r="M109" s="49">
        <v>0.3205392518440458</v>
      </c>
      <c r="N109" s="50">
        <v>0.368085</v>
      </c>
    </row>
    <row r="110" spans="2:14" hidden="1" x14ac:dyDescent="0.3">
      <c r="B110" s="46" t="s">
        <v>134</v>
      </c>
      <c r="C110" s="47" t="s">
        <v>38</v>
      </c>
      <c r="D110" s="48" t="s">
        <v>20</v>
      </c>
      <c r="E110" s="48" t="s">
        <v>20</v>
      </c>
      <c r="F110" s="48" t="s">
        <v>20</v>
      </c>
      <c r="G110" s="48" t="s">
        <v>20</v>
      </c>
      <c r="H110" s="48" t="s">
        <v>20</v>
      </c>
      <c r="I110" s="51">
        <v>0.42336801193269302</v>
      </c>
      <c r="J110" s="51">
        <v>0.2455906111405434</v>
      </c>
      <c r="K110" s="51">
        <v>0.28983632131247494</v>
      </c>
      <c r="L110" s="51">
        <v>0.25437403655490681</v>
      </c>
      <c r="M110" s="51">
        <v>0.54519861802769765</v>
      </c>
      <c r="N110" s="52">
        <v>0.32252599999999998</v>
      </c>
    </row>
    <row r="111" spans="2:14" hidden="1" x14ac:dyDescent="0.3">
      <c r="B111" s="43" t="s">
        <v>135</v>
      </c>
      <c r="C111" s="44" t="s">
        <v>17</v>
      </c>
      <c r="D111" s="48" t="s">
        <v>20</v>
      </c>
      <c r="E111" s="48" t="s">
        <v>20</v>
      </c>
      <c r="F111" s="48" t="s">
        <v>20</v>
      </c>
      <c r="G111" s="48" t="s">
        <v>20</v>
      </c>
      <c r="H111" s="48" t="s">
        <v>20</v>
      </c>
      <c r="I111" s="49">
        <v>0.51091140393122103</v>
      </c>
      <c r="J111" s="49">
        <v>0.46741154840896121</v>
      </c>
      <c r="K111" s="49">
        <v>0.50805616034836032</v>
      </c>
      <c r="L111" s="49">
        <v>0.48398096059860651</v>
      </c>
      <c r="M111" s="49">
        <v>0.44225794466301055</v>
      </c>
      <c r="N111" s="50">
        <v>0.486483</v>
      </c>
    </row>
    <row r="112" spans="2:14" hidden="1" x14ac:dyDescent="0.3">
      <c r="B112" s="46" t="s">
        <v>136</v>
      </c>
      <c r="C112" s="47" t="s">
        <v>38</v>
      </c>
      <c r="D112" s="48" t="s">
        <v>20</v>
      </c>
      <c r="E112" s="48" t="s">
        <v>20</v>
      </c>
      <c r="F112" s="48" t="s">
        <v>20</v>
      </c>
      <c r="G112" s="48" t="s">
        <v>20</v>
      </c>
      <c r="H112" s="48" t="s">
        <v>20</v>
      </c>
      <c r="I112" s="51">
        <v>0.66306726983833197</v>
      </c>
      <c r="J112" s="51">
        <v>0.63234188510428235</v>
      </c>
      <c r="K112" s="51">
        <v>0.3847873912334529</v>
      </c>
      <c r="L112" s="51">
        <v>0.3832982137788512</v>
      </c>
      <c r="M112" s="51">
        <v>0.28982983941133106</v>
      </c>
      <c r="N112" s="52">
        <v>0.46680899999999997</v>
      </c>
    </row>
    <row r="113" spans="2:14" hidden="1" x14ac:dyDescent="0.3">
      <c r="B113" s="43" t="s">
        <v>137</v>
      </c>
      <c r="C113" s="44" t="s">
        <v>22</v>
      </c>
      <c r="D113" s="48" t="s">
        <v>20</v>
      </c>
      <c r="E113" s="48" t="s">
        <v>20</v>
      </c>
      <c r="F113" s="48" t="s">
        <v>20</v>
      </c>
      <c r="G113" s="48" t="s">
        <v>20</v>
      </c>
      <c r="H113" s="48" t="s">
        <v>20</v>
      </c>
      <c r="I113" s="49">
        <v>0.343321940970154</v>
      </c>
      <c r="J113" s="49">
        <v>0.32847506121368536</v>
      </c>
      <c r="K113" s="49">
        <v>0.34145419207518329</v>
      </c>
      <c r="L113" s="49">
        <v>0.30239935642909116</v>
      </c>
      <c r="M113" s="49">
        <v>0.29004867315200872</v>
      </c>
      <c r="N113" s="50">
        <v>0.32411000000000001</v>
      </c>
    </row>
    <row r="114" spans="2:14" hidden="1" x14ac:dyDescent="0.3">
      <c r="B114" s="46" t="s">
        <v>138</v>
      </c>
      <c r="C114" s="47" t="s">
        <v>17</v>
      </c>
      <c r="D114" s="48" t="s">
        <v>20</v>
      </c>
      <c r="E114" s="48" t="s">
        <v>20</v>
      </c>
      <c r="F114" s="48" t="s">
        <v>20</v>
      </c>
      <c r="G114" s="48" t="s">
        <v>20</v>
      </c>
      <c r="H114" s="48" t="s">
        <v>20</v>
      </c>
      <c r="I114" s="51">
        <v>0.50551464032035898</v>
      </c>
      <c r="J114" s="51">
        <v>0.36853872490396461</v>
      </c>
      <c r="K114" s="51">
        <v>0.45893593637060415</v>
      </c>
      <c r="L114" s="51">
        <v>0.46882670018844663</v>
      </c>
      <c r="M114" s="51">
        <v>0.41993138580850986</v>
      </c>
      <c r="N114" s="52">
        <v>0.44923099999999999</v>
      </c>
    </row>
    <row r="115" spans="2:14" hidden="1" x14ac:dyDescent="0.3">
      <c r="B115" s="43" t="s">
        <v>139</v>
      </c>
      <c r="C115" s="44" t="s">
        <v>140</v>
      </c>
      <c r="D115" s="48" t="s">
        <v>20</v>
      </c>
      <c r="E115" s="48" t="s">
        <v>20</v>
      </c>
      <c r="F115" s="48" t="s">
        <v>20</v>
      </c>
      <c r="G115" s="48" t="s">
        <v>20</v>
      </c>
      <c r="H115" s="48" t="s">
        <v>20</v>
      </c>
      <c r="I115" s="49">
        <v>1.07832272496656E-2</v>
      </c>
      <c r="J115" s="49">
        <v>0.85649492412711592</v>
      </c>
      <c r="K115" s="49">
        <v>0.90717961462300611</v>
      </c>
      <c r="L115" s="49">
        <v>0.87122815656565666</v>
      </c>
      <c r="M115" s="49">
        <v>0.90796635072183018</v>
      </c>
      <c r="N115" s="50">
        <v>0.878301</v>
      </c>
    </row>
    <row r="116" spans="2:14" hidden="1" x14ac:dyDescent="0.3">
      <c r="B116" s="46" t="s">
        <v>141</v>
      </c>
      <c r="C116" s="47" t="s">
        <v>38</v>
      </c>
      <c r="D116" s="48" t="s">
        <v>20</v>
      </c>
      <c r="E116" s="48" t="s">
        <v>20</v>
      </c>
      <c r="F116" s="48" t="s">
        <v>20</v>
      </c>
      <c r="G116" s="48" t="s">
        <v>20</v>
      </c>
      <c r="H116" s="48" t="s">
        <v>20</v>
      </c>
      <c r="I116" s="51">
        <v>0.67369242493051396</v>
      </c>
      <c r="J116" s="51">
        <v>0.72273686445304741</v>
      </c>
      <c r="K116" s="51">
        <v>0.4584816420171075</v>
      </c>
      <c r="L116" s="51">
        <v>0.63646872989875081</v>
      </c>
      <c r="M116" s="51">
        <v>0.73237824970220466</v>
      </c>
      <c r="N116" s="52">
        <v>0.67763300000000004</v>
      </c>
    </row>
    <row r="117" spans="2:14" hidden="1" x14ac:dyDescent="0.3">
      <c r="B117" s="43" t="s">
        <v>142</v>
      </c>
      <c r="C117" s="44" t="s">
        <v>22</v>
      </c>
      <c r="D117" s="48" t="s">
        <v>20</v>
      </c>
      <c r="E117" s="48" t="s">
        <v>20</v>
      </c>
      <c r="F117" s="48" t="s">
        <v>20</v>
      </c>
      <c r="G117" s="48" t="s">
        <v>20</v>
      </c>
      <c r="H117" s="48" t="s">
        <v>20</v>
      </c>
      <c r="I117" s="49">
        <v>0.31091456664082001</v>
      </c>
      <c r="J117" s="49">
        <v>0.28666647281812702</v>
      </c>
      <c r="K117" s="49">
        <v>0.31836376387600035</v>
      </c>
      <c r="L117" s="49">
        <v>0.27835350650469487</v>
      </c>
      <c r="M117" s="49">
        <v>0.26223131946239187</v>
      </c>
      <c r="N117" s="50">
        <v>0.29197800000000002</v>
      </c>
    </row>
    <row r="118" spans="2:14" hidden="1" x14ac:dyDescent="0.3">
      <c r="B118" s="46" t="s">
        <v>143</v>
      </c>
      <c r="C118" s="47" t="s">
        <v>38</v>
      </c>
      <c r="D118" s="48" t="s">
        <v>20</v>
      </c>
      <c r="E118" s="48" t="s">
        <v>20</v>
      </c>
      <c r="F118" s="48" t="s">
        <v>20</v>
      </c>
      <c r="G118" s="48" t="s">
        <v>20</v>
      </c>
      <c r="H118" s="48" t="s">
        <v>20</v>
      </c>
      <c r="I118" s="51">
        <v>0.36726104075420102</v>
      </c>
      <c r="J118" s="51">
        <v>0.27428975709005066</v>
      </c>
      <c r="K118" s="51">
        <v>0.2136100251849383</v>
      </c>
      <c r="L118" s="51">
        <v>0.35511251871524779</v>
      </c>
      <c r="M118" s="51">
        <v>9.7880940111204434E-2</v>
      </c>
      <c r="N118" s="52">
        <v>0.28100399999999998</v>
      </c>
    </row>
    <row r="119" spans="2:14" hidden="1" x14ac:dyDescent="0.3">
      <c r="B119" s="43" t="s">
        <v>144</v>
      </c>
      <c r="C119" s="44" t="s">
        <v>22</v>
      </c>
      <c r="D119" s="48" t="s">
        <v>18</v>
      </c>
      <c r="E119" s="48" t="s">
        <v>19</v>
      </c>
      <c r="F119" s="48" t="s">
        <v>20</v>
      </c>
      <c r="G119" s="48" t="s">
        <v>20</v>
      </c>
      <c r="H119" s="48" t="s">
        <v>20</v>
      </c>
      <c r="I119" s="49">
        <v>0</v>
      </c>
      <c r="J119" s="49">
        <v>0.29366895514370128</v>
      </c>
      <c r="K119" s="49">
        <v>0.50115648103503763</v>
      </c>
      <c r="L119" s="49">
        <v>0.37333384367445721</v>
      </c>
      <c r="M119" s="49">
        <v>0.26659189721550763</v>
      </c>
      <c r="N119" s="50">
        <v>0.380361</v>
      </c>
    </row>
    <row r="120" spans="2:14" hidden="1" x14ac:dyDescent="0.3">
      <c r="B120" s="46" t="s">
        <v>145</v>
      </c>
      <c r="C120" s="47" t="s">
        <v>22</v>
      </c>
      <c r="D120" s="48" t="s">
        <v>20</v>
      </c>
      <c r="E120" s="48" t="s">
        <v>20</v>
      </c>
      <c r="F120" s="48" t="s">
        <v>20</v>
      </c>
      <c r="G120" s="48" t="s">
        <v>20</v>
      </c>
      <c r="H120" s="48" t="s">
        <v>20</v>
      </c>
      <c r="I120" s="51">
        <v>0.53648756585879898</v>
      </c>
      <c r="J120" s="51">
        <v>0.54121550755180892</v>
      </c>
      <c r="K120" s="51">
        <v>0.54844251786464759</v>
      </c>
      <c r="L120" s="51">
        <v>0.45237038988408979</v>
      </c>
      <c r="M120" s="51">
        <v>0.40310542676501582</v>
      </c>
      <c r="N120" s="52">
        <v>0.51002400000000003</v>
      </c>
    </row>
    <row r="121" spans="2:14" hidden="1" x14ac:dyDescent="0.3">
      <c r="B121" s="43" t="s">
        <v>146</v>
      </c>
      <c r="C121" s="44" t="s">
        <v>22</v>
      </c>
      <c r="D121" s="48" t="s">
        <v>20</v>
      </c>
      <c r="E121" s="48" t="s">
        <v>20</v>
      </c>
      <c r="F121" s="48" t="s">
        <v>20</v>
      </c>
      <c r="G121" s="48" t="s">
        <v>20</v>
      </c>
      <c r="H121" s="48" t="s">
        <v>20</v>
      </c>
      <c r="I121" s="49">
        <v>0.30996197260274</v>
      </c>
      <c r="J121" s="49">
        <v>0.32427870776255707</v>
      </c>
      <c r="K121" s="49">
        <v>0.34115649362477185</v>
      </c>
      <c r="L121" s="49">
        <v>0.32236573972602811</v>
      </c>
      <c r="M121" s="49">
        <v>0.28814824200913153</v>
      </c>
      <c r="N121" s="50">
        <v>0.31886900000000001</v>
      </c>
    </row>
    <row r="122" spans="2:14" hidden="1" x14ac:dyDescent="0.3">
      <c r="B122" s="46" t="s">
        <v>147</v>
      </c>
      <c r="C122" s="47" t="s">
        <v>17</v>
      </c>
      <c r="D122" s="48" t="s">
        <v>18</v>
      </c>
      <c r="E122" s="48" t="s">
        <v>18</v>
      </c>
      <c r="F122" s="48" t="s">
        <v>18</v>
      </c>
      <c r="G122" s="48" t="s">
        <v>18</v>
      </c>
      <c r="H122" s="48" t="s">
        <v>19</v>
      </c>
      <c r="I122" s="51">
        <v>0</v>
      </c>
      <c r="J122" s="51">
        <v>0</v>
      </c>
      <c r="K122" s="51">
        <v>0</v>
      </c>
      <c r="L122" s="51">
        <v>0</v>
      </c>
      <c r="M122" s="51">
        <v>0.33964564607910108</v>
      </c>
      <c r="N122" s="52">
        <v>0.42611500000000002</v>
      </c>
    </row>
    <row r="123" spans="2:14" hidden="1" x14ac:dyDescent="0.3">
      <c r="B123" s="43" t="s">
        <v>148</v>
      </c>
      <c r="C123" s="44" t="s">
        <v>31</v>
      </c>
      <c r="D123" s="48" t="s">
        <v>20</v>
      </c>
      <c r="E123" s="48" t="s">
        <v>20</v>
      </c>
      <c r="F123" s="48" t="s">
        <v>20</v>
      </c>
      <c r="G123" s="48" t="s">
        <v>20</v>
      </c>
      <c r="H123" s="48" t="s">
        <v>20</v>
      </c>
      <c r="I123" s="49">
        <v>0.34902575342465703</v>
      </c>
      <c r="J123" s="49">
        <v>0.34028140030441401</v>
      </c>
      <c r="K123" s="49">
        <v>0.380822374013355</v>
      </c>
      <c r="L123" s="49">
        <v>0.31349022070015048</v>
      </c>
      <c r="M123" s="49">
        <v>0.33840349315068358</v>
      </c>
      <c r="N123" s="50">
        <v>0.34256999999999999</v>
      </c>
    </row>
    <row r="124" spans="2:14" x14ac:dyDescent="0.3">
      <c r="B124" s="46" t="s">
        <v>149</v>
      </c>
      <c r="C124" s="47" t="s">
        <v>86</v>
      </c>
      <c r="D124" s="48" t="s">
        <v>20</v>
      </c>
      <c r="E124" s="48" t="s">
        <v>20</v>
      </c>
      <c r="F124" s="48" t="s">
        <v>20</v>
      </c>
      <c r="G124" s="48" t="s">
        <v>20</v>
      </c>
      <c r="H124" s="48" t="s">
        <v>20</v>
      </c>
      <c r="I124" s="51">
        <v>0.145333159436834</v>
      </c>
      <c r="J124" s="51">
        <v>0.14927812024353121</v>
      </c>
      <c r="K124" s="51">
        <v>7.6085702034001501E-2</v>
      </c>
      <c r="L124" s="51">
        <v>0.1253482572298327</v>
      </c>
      <c r="M124" s="51">
        <v>0.11556127853881311</v>
      </c>
      <c r="N124" s="52">
        <v>0.128748</v>
      </c>
    </row>
    <row r="125" spans="2:14" hidden="1" x14ac:dyDescent="0.3">
      <c r="B125" s="43" t="s">
        <v>150</v>
      </c>
      <c r="C125" s="44" t="s">
        <v>17</v>
      </c>
      <c r="D125" s="48" t="s">
        <v>20</v>
      </c>
      <c r="E125" s="48" t="s">
        <v>20</v>
      </c>
      <c r="F125" s="48" t="s">
        <v>20</v>
      </c>
      <c r="G125" s="48" t="s">
        <v>20</v>
      </c>
      <c r="H125" s="48" t="s">
        <v>20</v>
      </c>
      <c r="I125" s="49">
        <v>0.37716158295281599</v>
      </c>
      <c r="J125" s="49">
        <v>0.40864640410958902</v>
      </c>
      <c r="K125" s="49">
        <v>0.42885367334547608</v>
      </c>
      <c r="L125" s="49">
        <v>0.39599633561643777</v>
      </c>
      <c r="M125" s="49">
        <v>0.27812950532724573</v>
      </c>
      <c r="N125" s="50">
        <v>0.39393499999999998</v>
      </c>
    </row>
    <row r="126" spans="2:14" hidden="1" x14ac:dyDescent="0.3">
      <c r="B126" s="46" t="s">
        <v>151</v>
      </c>
      <c r="C126" s="47" t="s">
        <v>38</v>
      </c>
      <c r="D126" s="48" t="s">
        <v>20</v>
      </c>
      <c r="E126" s="48" t="s">
        <v>20</v>
      </c>
      <c r="F126" s="48" t="s">
        <v>20</v>
      </c>
      <c r="G126" s="48" t="s">
        <v>20</v>
      </c>
      <c r="H126" s="48" t="s">
        <v>20</v>
      </c>
      <c r="I126" s="51">
        <v>0.70286596891281095</v>
      </c>
      <c r="J126" s="51">
        <v>0.70526296173437075</v>
      </c>
      <c r="K126" s="51">
        <v>0.63400259458264741</v>
      </c>
      <c r="L126" s="51">
        <v>0.6096150913864975</v>
      </c>
      <c r="M126" s="51">
        <v>0.77426451209661462</v>
      </c>
      <c r="N126" s="52">
        <v>0.68071099999999996</v>
      </c>
    </row>
    <row r="127" spans="2:14" hidden="1" x14ac:dyDescent="0.3">
      <c r="B127" s="43" t="s">
        <v>152</v>
      </c>
      <c r="C127" s="44" t="s">
        <v>22</v>
      </c>
      <c r="D127" s="48" t="s">
        <v>20</v>
      </c>
      <c r="E127" s="48" t="s">
        <v>20</v>
      </c>
      <c r="F127" s="48" t="s">
        <v>20</v>
      </c>
      <c r="G127" s="48" t="s">
        <v>20</v>
      </c>
      <c r="H127" s="48" t="s">
        <v>20</v>
      </c>
      <c r="I127" s="49">
        <v>0.36094778398622102</v>
      </c>
      <c r="J127" s="49">
        <v>0.33200915244732837</v>
      </c>
      <c r="K127" s="49">
        <v>0.38540844298245597</v>
      </c>
      <c r="L127" s="49">
        <v>0.36661513908916099</v>
      </c>
      <c r="M127" s="49">
        <v>0.31659050558759982</v>
      </c>
      <c r="N127" s="50">
        <v>0.35319099999999998</v>
      </c>
    </row>
    <row r="128" spans="2:14" hidden="1" x14ac:dyDescent="0.3">
      <c r="B128" s="46" t="s">
        <v>153</v>
      </c>
      <c r="C128" s="47" t="s">
        <v>38</v>
      </c>
      <c r="D128" s="48" t="s">
        <v>20</v>
      </c>
      <c r="E128" s="48" t="s">
        <v>20</v>
      </c>
      <c r="F128" s="48" t="s">
        <v>20</v>
      </c>
      <c r="G128" s="48" t="s">
        <v>20</v>
      </c>
      <c r="H128" s="48" t="s">
        <v>20</v>
      </c>
      <c r="I128" s="51">
        <v>4.3488631068865904E-3</v>
      </c>
      <c r="J128" s="51">
        <v>4.1358433510390452E-3</v>
      </c>
      <c r="K128" s="51">
        <v>5.4999168246533574E-3</v>
      </c>
      <c r="L128" s="51">
        <v>7.8578930202217838E-3</v>
      </c>
      <c r="M128" s="51">
        <v>2.4456142484391034E-2</v>
      </c>
      <c r="N128" s="52">
        <v>5.9020000000000001E-3</v>
      </c>
    </row>
    <row r="129" spans="2:14" hidden="1" x14ac:dyDescent="0.3">
      <c r="B129" s="43" t="s">
        <v>154</v>
      </c>
      <c r="C129" s="44" t="s">
        <v>38</v>
      </c>
      <c r="D129" s="48" t="s">
        <v>20</v>
      </c>
      <c r="E129" s="48" t="s">
        <v>20</v>
      </c>
      <c r="F129" s="48" t="s">
        <v>20</v>
      </c>
      <c r="G129" s="48" t="s">
        <v>20</v>
      </c>
      <c r="H129" s="48" t="s">
        <v>20</v>
      </c>
      <c r="I129" s="49">
        <v>0.65780801080042794</v>
      </c>
      <c r="J129" s="49">
        <v>0.61574686053711014</v>
      </c>
      <c r="K129" s="49">
        <v>0.50740496434194693</v>
      </c>
      <c r="L129" s="49">
        <v>0.45169455305317152</v>
      </c>
      <c r="M129" s="49">
        <v>0.27106956611330485</v>
      </c>
      <c r="N129" s="50">
        <v>0.524949</v>
      </c>
    </row>
    <row r="130" spans="2:14" hidden="1" x14ac:dyDescent="0.3">
      <c r="B130" s="46" t="s">
        <v>155</v>
      </c>
      <c r="C130" s="47" t="s">
        <v>22</v>
      </c>
      <c r="D130" s="48" t="s">
        <v>18</v>
      </c>
      <c r="E130" s="48" t="s">
        <v>19</v>
      </c>
      <c r="F130" s="48" t="s">
        <v>20</v>
      </c>
      <c r="G130" s="48" t="s">
        <v>20</v>
      </c>
      <c r="H130" s="48" t="s">
        <v>20</v>
      </c>
      <c r="I130" s="51">
        <v>0</v>
      </c>
      <c r="J130" s="51">
        <v>0.29076882410578386</v>
      </c>
      <c r="K130" s="51">
        <v>0.32058322186171861</v>
      </c>
      <c r="L130" s="51">
        <v>0.28635400019025792</v>
      </c>
      <c r="M130" s="51">
        <v>0.27601184360730663</v>
      </c>
      <c r="N130" s="52">
        <v>0.29431600000000002</v>
      </c>
    </row>
    <row r="131" spans="2:14" hidden="1" x14ac:dyDescent="0.3">
      <c r="B131" s="43" t="s">
        <v>156</v>
      </c>
      <c r="C131" s="44" t="s">
        <v>17</v>
      </c>
      <c r="D131" s="48" t="s">
        <v>20</v>
      </c>
      <c r="E131" s="48" t="s">
        <v>20</v>
      </c>
      <c r="F131" s="48" t="s">
        <v>20</v>
      </c>
      <c r="G131" s="48" t="s">
        <v>20</v>
      </c>
      <c r="H131" s="48" t="s">
        <v>20</v>
      </c>
      <c r="I131" s="49">
        <v>0.38197767608929001</v>
      </c>
      <c r="J131" s="49">
        <v>0.47131976502202283</v>
      </c>
      <c r="K131" s="49">
        <v>0.51522160565469144</v>
      </c>
      <c r="L131" s="49">
        <v>0.48591416090839218</v>
      </c>
      <c r="M131" s="49">
        <v>0.45076017254616685</v>
      </c>
      <c r="N131" s="50">
        <v>0.469331</v>
      </c>
    </row>
    <row r="132" spans="2:14" hidden="1" x14ac:dyDescent="0.3">
      <c r="B132" s="46" t="s">
        <v>157</v>
      </c>
      <c r="C132" s="47" t="s">
        <v>17</v>
      </c>
      <c r="D132" s="48" t="s">
        <v>19</v>
      </c>
      <c r="E132" s="48" t="s">
        <v>20</v>
      </c>
      <c r="F132" s="48" t="s">
        <v>20</v>
      </c>
      <c r="G132" s="48" t="s">
        <v>20</v>
      </c>
      <c r="H132" s="48" t="s">
        <v>20</v>
      </c>
      <c r="I132" s="51">
        <v>0.40988478922460053</v>
      </c>
      <c r="J132" s="51">
        <v>0.35489146432648405</v>
      </c>
      <c r="K132" s="51">
        <v>0.35394841046220288</v>
      </c>
      <c r="L132" s="51">
        <v>0.46918659931506967</v>
      </c>
      <c r="M132" s="51">
        <v>0.42102301940639236</v>
      </c>
      <c r="N132" s="52">
        <v>0.41503400000000001</v>
      </c>
    </row>
    <row r="133" spans="2:14" hidden="1" x14ac:dyDescent="0.3">
      <c r="B133" s="43" t="s">
        <v>158</v>
      </c>
      <c r="C133" s="44" t="s">
        <v>71</v>
      </c>
      <c r="D133" s="48" t="s">
        <v>20</v>
      </c>
      <c r="E133" s="48" t="s">
        <v>20</v>
      </c>
      <c r="F133" s="48" t="s">
        <v>20</v>
      </c>
      <c r="G133" s="48" t="s">
        <v>20</v>
      </c>
      <c r="H133" s="48" t="s">
        <v>20</v>
      </c>
      <c r="I133" s="49">
        <v>0.193779864730829</v>
      </c>
      <c r="J133" s="49">
        <v>0.16853559836330403</v>
      </c>
      <c r="K133" s="49">
        <v>1.1880962439918215E-2</v>
      </c>
      <c r="L133" s="49">
        <v>8.6794427461426779E-2</v>
      </c>
      <c r="M133" s="49">
        <v>0.27423144545062228</v>
      </c>
      <c r="N133" s="50">
        <v>0.149703</v>
      </c>
    </row>
    <row r="134" spans="2:14" hidden="1" x14ac:dyDescent="0.3">
      <c r="B134" s="46" t="s">
        <v>159</v>
      </c>
      <c r="C134" s="47" t="s">
        <v>17</v>
      </c>
      <c r="D134" s="48" t="s">
        <v>20</v>
      </c>
      <c r="E134" s="48" t="s">
        <v>20</v>
      </c>
      <c r="F134" s="48" t="s">
        <v>20</v>
      </c>
      <c r="G134" s="48" t="s">
        <v>20</v>
      </c>
      <c r="H134" s="48" t="s">
        <v>20</v>
      </c>
      <c r="I134" s="51">
        <v>0.42559880757395302</v>
      </c>
      <c r="J134" s="51">
        <v>0.34422933417708951</v>
      </c>
      <c r="K134" s="51">
        <v>0.40054094521752048</v>
      </c>
      <c r="L134" s="51">
        <v>0.40153291255176909</v>
      </c>
      <c r="M134" s="51">
        <v>0.34390956647552395</v>
      </c>
      <c r="N134" s="52">
        <v>0.38210100000000002</v>
      </c>
    </row>
    <row r="135" spans="2:14" hidden="1" x14ac:dyDescent="0.3">
      <c r="B135" s="43" t="s">
        <v>160</v>
      </c>
      <c r="C135" s="44" t="s">
        <v>17</v>
      </c>
      <c r="D135" s="48" t="s">
        <v>20</v>
      </c>
      <c r="E135" s="48" t="s">
        <v>20</v>
      </c>
      <c r="F135" s="48" t="s">
        <v>20</v>
      </c>
      <c r="G135" s="48" t="s">
        <v>20</v>
      </c>
      <c r="H135" s="48" t="s">
        <v>20</v>
      </c>
      <c r="I135" s="49">
        <v>0.473990817947191</v>
      </c>
      <c r="J135" s="49">
        <v>0.40949441383760177</v>
      </c>
      <c r="K135" s="49">
        <v>0.41993418493110002</v>
      </c>
      <c r="L135" s="49">
        <v>0.41396690490371185</v>
      </c>
      <c r="M135" s="49">
        <v>0.3593951211038301</v>
      </c>
      <c r="N135" s="50">
        <v>0.41446499999999997</v>
      </c>
    </row>
    <row r="136" spans="2:14" hidden="1" x14ac:dyDescent="0.3">
      <c r="B136" s="46" t="s">
        <v>161</v>
      </c>
      <c r="C136" s="47" t="s">
        <v>38</v>
      </c>
      <c r="D136" s="48" t="s">
        <v>20</v>
      </c>
      <c r="E136" s="48" t="s">
        <v>20</v>
      </c>
      <c r="F136" s="48" t="s">
        <v>20</v>
      </c>
      <c r="G136" s="48" t="s">
        <v>20</v>
      </c>
      <c r="H136" s="48" t="s">
        <v>20</v>
      </c>
      <c r="I136" s="51">
        <v>0.29812207692090897</v>
      </c>
      <c r="J136" s="51">
        <v>0.35621397979029257</v>
      </c>
      <c r="K136" s="51">
        <v>0.34767764327395989</v>
      </c>
      <c r="L136" s="51">
        <v>0.28472673473701632</v>
      </c>
      <c r="M136" s="51">
        <v>0.28352550270589777</v>
      </c>
      <c r="N136" s="52">
        <v>0.31017499999999998</v>
      </c>
    </row>
    <row r="137" spans="2:14" hidden="1" x14ac:dyDescent="0.3">
      <c r="B137" s="43" t="s">
        <v>162</v>
      </c>
      <c r="C137" s="44" t="s">
        <v>38</v>
      </c>
      <c r="D137" s="48" t="s">
        <v>20</v>
      </c>
      <c r="E137" s="48" t="s">
        <v>20</v>
      </c>
      <c r="F137" s="48" t="s">
        <v>20</v>
      </c>
      <c r="G137" s="48" t="s">
        <v>20</v>
      </c>
      <c r="H137" s="48" t="s">
        <v>20</v>
      </c>
      <c r="I137" s="49">
        <v>0.13473585656352799</v>
      </c>
      <c r="J137" s="49">
        <v>8.6392733020404247E-2</v>
      </c>
      <c r="K137" s="49">
        <v>7.0222498471473771E-2</v>
      </c>
      <c r="L137" s="49">
        <v>8.1725764281380578E-2</v>
      </c>
      <c r="M137" s="49">
        <v>9.2982875115751831E-2</v>
      </c>
      <c r="N137" s="50">
        <v>8.7034E-2</v>
      </c>
    </row>
    <row r="138" spans="2:14" hidden="1" x14ac:dyDescent="0.3">
      <c r="B138" s="46" t="s">
        <v>163</v>
      </c>
      <c r="C138" s="47" t="s">
        <v>38</v>
      </c>
      <c r="D138" s="48" t="s">
        <v>20</v>
      </c>
      <c r="E138" s="48" t="s">
        <v>20</v>
      </c>
      <c r="F138" s="48" t="s">
        <v>20</v>
      </c>
      <c r="G138" s="48" t="s">
        <v>20</v>
      </c>
      <c r="H138" s="48" t="s">
        <v>20</v>
      </c>
      <c r="I138" s="51">
        <v>0.70159584142797904</v>
      </c>
      <c r="J138" s="51">
        <v>0.71326582938978822</v>
      </c>
      <c r="K138" s="51">
        <v>0.74081157103825079</v>
      </c>
      <c r="L138" s="51">
        <v>0.74127136633457602</v>
      </c>
      <c r="M138" s="51">
        <v>0.64409446682474081</v>
      </c>
      <c r="N138" s="52">
        <v>0.71855800000000003</v>
      </c>
    </row>
    <row r="139" spans="2:14" hidden="1" x14ac:dyDescent="0.3">
      <c r="B139" s="43" t="s">
        <v>164</v>
      </c>
      <c r="C139" s="44" t="s">
        <v>22</v>
      </c>
      <c r="D139" s="48" t="s">
        <v>19</v>
      </c>
      <c r="E139" s="48" t="s">
        <v>20</v>
      </c>
      <c r="F139" s="48" t="s">
        <v>20</v>
      </c>
      <c r="G139" s="48" t="s">
        <v>20</v>
      </c>
      <c r="H139" s="48" t="s">
        <v>20</v>
      </c>
      <c r="I139" s="49">
        <v>0.35209786478956556</v>
      </c>
      <c r="J139" s="49">
        <v>0.50984388888888887</v>
      </c>
      <c r="K139" s="49">
        <v>0.57984056594376177</v>
      </c>
      <c r="L139" s="49">
        <v>0.52507551863126423</v>
      </c>
      <c r="M139" s="49">
        <v>0.47672708791363499</v>
      </c>
      <c r="N139" s="50">
        <v>0.53825299999999998</v>
      </c>
    </row>
    <row r="140" spans="2:14" hidden="1" x14ac:dyDescent="0.3">
      <c r="B140" s="46" t="s">
        <v>165</v>
      </c>
      <c r="C140" s="47" t="s">
        <v>38</v>
      </c>
      <c r="D140" s="48" t="s">
        <v>20</v>
      </c>
      <c r="E140" s="48" t="s">
        <v>20</v>
      </c>
      <c r="F140" s="48" t="s">
        <v>20</v>
      </c>
      <c r="G140" s="48" t="s">
        <v>20</v>
      </c>
      <c r="H140" s="48" t="s">
        <v>20</v>
      </c>
      <c r="I140" s="51">
        <v>0.554605918403973</v>
      </c>
      <c r="J140" s="51">
        <v>0.32675276535082848</v>
      </c>
      <c r="K140" s="51">
        <v>0.22359014815872788</v>
      </c>
      <c r="L140" s="51">
        <v>0.27189090985620584</v>
      </c>
      <c r="M140" s="51">
        <v>0.28100040250364616</v>
      </c>
      <c r="N140" s="52">
        <v>0.293215</v>
      </c>
    </row>
    <row r="141" spans="2:14" hidden="1" x14ac:dyDescent="0.3">
      <c r="B141" s="43" t="s">
        <v>166</v>
      </c>
      <c r="C141" s="44" t="s">
        <v>38</v>
      </c>
      <c r="D141" s="48" t="s">
        <v>20</v>
      </c>
      <c r="E141" s="48" t="s">
        <v>20</v>
      </c>
      <c r="F141" s="48" t="s">
        <v>20</v>
      </c>
      <c r="G141" s="48" t="s">
        <v>20</v>
      </c>
      <c r="H141" s="48" t="s">
        <v>20</v>
      </c>
      <c r="I141" s="49">
        <v>0.136007126233613</v>
      </c>
      <c r="J141" s="49">
        <v>8.8320469877743404E-2</v>
      </c>
      <c r="K141" s="49">
        <v>3.2368402226922895E-2</v>
      </c>
      <c r="L141" s="49">
        <v>2.0666640153189076E-2</v>
      </c>
      <c r="M141" s="49">
        <v>4.3334408602150399E-3</v>
      </c>
      <c r="N141" s="50">
        <v>4.7119000000000001E-2</v>
      </c>
    </row>
    <row r="142" spans="2:14" hidden="1" x14ac:dyDescent="0.3">
      <c r="B142" s="46" t="s">
        <v>167</v>
      </c>
      <c r="C142" s="47" t="s">
        <v>38</v>
      </c>
      <c r="D142" s="48" t="s">
        <v>20</v>
      </c>
      <c r="E142" s="48" t="s">
        <v>20</v>
      </c>
      <c r="F142" s="48" t="s">
        <v>20</v>
      </c>
      <c r="G142" s="48" t="s">
        <v>20</v>
      </c>
      <c r="H142" s="48" t="s">
        <v>20</v>
      </c>
      <c r="I142" s="51">
        <v>0.55691995366639901</v>
      </c>
      <c r="J142" s="51">
        <v>0.39561556191243619</v>
      </c>
      <c r="K142" s="51">
        <v>0.2624811621397195</v>
      </c>
      <c r="L142" s="51">
        <v>9.2565784313725322E-2</v>
      </c>
      <c r="M142" s="51">
        <v>0</v>
      </c>
      <c r="N142" s="52">
        <v>0.25022100000000003</v>
      </c>
    </row>
    <row r="143" spans="2:14" hidden="1" x14ac:dyDescent="0.3">
      <c r="B143" s="43" t="s">
        <v>168</v>
      </c>
      <c r="C143" s="44" t="s">
        <v>17</v>
      </c>
      <c r="D143" s="48" t="s">
        <v>20</v>
      </c>
      <c r="E143" s="48" t="s">
        <v>20</v>
      </c>
      <c r="F143" s="48" t="s">
        <v>20</v>
      </c>
      <c r="G143" s="48" t="s">
        <v>20</v>
      </c>
      <c r="H143" s="48" t="s">
        <v>20</v>
      </c>
      <c r="I143" s="49">
        <v>0.54307147568311898</v>
      </c>
      <c r="J143" s="49">
        <v>0.50759400159454959</v>
      </c>
      <c r="K143" s="49">
        <v>0.4902360391910256</v>
      </c>
      <c r="L143" s="49">
        <v>0.45795164347321954</v>
      </c>
      <c r="M143" s="49">
        <v>0.39216713742117881</v>
      </c>
      <c r="N143" s="50">
        <v>0.485261</v>
      </c>
    </row>
    <row r="144" spans="2:14" hidden="1" x14ac:dyDescent="0.3">
      <c r="B144" s="46" t="s">
        <v>169</v>
      </c>
      <c r="C144" s="47" t="s">
        <v>38</v>
      </c>
      <c r="D144" s="48" t="s">
        <v>20</v>
      </c>
      <c r="E144" s="48" t="s">
        <v>20</v>
      </c>
      <c r="F144" s="48" t="s">
        <v>20</v>
      </c>
      <c r="G144" s="48" t="s">
        <v>20</v>
      </c>
      <c r="H144" s="48" t="s">
        <v>20</v>
      </c>
      <c r="I144" s="51">
        <v>0.64299415035877405</v>
      </c>
      <c r="J144" s="51">
        <v>0.12098266552511416</v>
      </c>
      <c r="K144" s="51">
        <v>7.2595821135831448E-2</v>
      </c>
      <c r="L144" s="51">
        <v>0.26125237660360884</v>
      </c>
      <c r="M144" s="51">
        <v>0.34551482777447251</v>
      </c>
      <c r="N144" s="52">
        <v>0.24258299999999999</v>
      </c>
    </row>
    <row r="145" spans="2:14" hidden="1" x14ac:dyDescent="0.3">
      <c r="B145" s="43" t="s">
        <v>170</v>
      </c>
      <c r="C145" s="44" t="s">
        <v>74</v>
      </c>
      <c r="D145" s="48" t="s">
        <v>20</v>
      </c>
      <c r="E145" s="48" t="s">
        <v>20</v>
      </c>
      <c r="F145" s="48" t="s">
        <v>20</v>
      </c>
      <c r="G145" s="48" t="s">
        <v>20</v>
      </c>
      <c r="H145" s="48" t="s">
        <v>20</v>
      </c>
      <c r="I145" s="49">
        <v>0.73370826104752496</v>
      </c>
      <c r="J145" s="49">
        <v>0.98017992613044502</v>
      </c>
      <c r="K145" s="49">
        <v>0.79951497938346228</v>
      </c>
      <c r="L145" s="49">
        <v>0.79729536762182696</v>
      </c>
      <c r="M145" s="49">
        <v>0.62981237238741972</v>
      </c>
      <c r="N145" s="50">
        <v>0.77683999999999997</v>
      </c>
    </row>
    <row r="146" spans="2:14" hidden="1" x14ac:dyDescent="0.3">
      <c r="B146" s="46" t="s">
        <v>171</v>
      </c>
      <c r="C146" s="47" t="s">
        <v>31</v>
      </c>
      <c r="D146" s="48" t="s">
        <v>20</v>
      </c>
      <c r="E146" s="48" t="s">
        <v>20</v>
      </c>
      <c r="F146" s="48" t="s">
        <v>20</v>
      </c>
      <c r="G146" s="48" t="s">
        <v>20</v>
      </c>
      <c r="H146" s="48" t="s">
        <v>20</v>
      </c>
      <c r="I146" s="51">
        <v>0.120303067922374</v>
      </c>
      <c r="J146" s="51">
        <v>9.824600028538813E-2</v>
      </c>
      <c r="K146" s="51">
        <v>0.17516919968123815</v>
      </c>
      <c r="L146" s="51">
        <v>0.14350445776255613</v>
      </c>
      <c r="M146" s="51">
        <v>0.11315603738584436</v>
      </c>
      <c r="N146" s="52">
        <v>0.12565499999999999</v>
      </c>
    </row>
    <row r="147" spans="2:14" hidden="1" x14ac:dyDescent="0.3">
      <c r="B147" s="43" t="s">
        <v>172</v>
      </c>
      <c r="C147" s="44" t="s">
        <v>38</v>
      </c>
      <c r="D147" s="48" t="s">
        <v>20</v>
      </c>
      <c r="E147" s="48" t="s">
        <v>20</v>
      </c>
      <c r="F147" s="48" t="s">
        <v>20</v>
      </c>
      <c r="G147" s="48" t="s">
        <v>20</v>
      </c>
      <c r="H147" s="48" t="s">
        <v>20</v>
      </c>
      <c r="I147" s="49">
        <v>0.34617422602390102</v>
      </c>
      <c r="J147" s="49">
        <v>0.31056903114389417</v>
      </c>
      <c r="K147" s="49">
        <v>0.55544312377818195</v>
      </c>
      <c r="L147" s="49">
        <v>0.78993018925519243</v>
      </c>
      <c r="M147" s="49">
        <v>0.35855743874086071</v>
      </c>
      <c r="N147" s="50">
        <v>0.42005799999999999</v>
      </c>
    </row>
    <row r="148" spans="2:14" hidden="1" x14ac:dyDescent="0.3">
      <c r="B148" s="46" t="s">
        <v>173</v>
      </c>
      <c r="C148" s="47" t="s">
        <v>38</v>
      </c>
      <c r="D148" s="48" t="s">
        <v>20</v>
      </c>
      <c r="E148" s="48" t="s">
        <v>20</v>
      </c>
      <c r="F148" s="48" t="s">
        <v>20</v>
      </c>
      <c r="G148" s="48" t="s">
        <v>20</v>
      </c>
      <c r="H148" s="48" t="s">
        <v>20</v>
      </c>
      <c r="I148" s="51">
        <v>0.529683071035699</v>
      </c>
      <c r="J148" s="51">
        <v>0.38185001362652765</v>
      </c>
      <c r="K148" s="51">
        <v>0.55893223516440793</v>
      </c>
      <c r="L148" s="51">
        <v>0.47012167231433966</v>
      </c>
      <c r="M148" s="51">
        <v>0.41339969730833087</v>
      </c>
      <c r="N148" s="52">
        <v>0.47106799999999999</v>
      </c>
    </row>
    <row r="149" spans="2:14" hidden="1" x14ac:dyDescent="0.3">
      <c r="B149" s="43" t="s">
        <v>174</v>
      </c>
      <c r="C149" s="44" t="s">
        <v>38</v>
      </c>
      <c r="D149" s="48" t="s">
        <v>18</v>
      </c>
      <c r="E149" s="48" t="s">
        <v>18</v>
      </c>
      <c r="F149" s="48" t="s">
        <v>19</v>
      </c>
      <c r="G149" s="48" t="s">
        <v>20</v>
      </c>
      <c r="H149" s="48" t="s">
        <v>20</v>
      </c>
      <c r="I149" s="49">
        <v>0</v>
      </c>
      <c r="J149" s="49">
        <v>0</v>
      </c>
      <c r="K149" s="49">
        <v>0.13506169559340506</v>
      </c>
      <c r="L149" s="49">
        <v>3.557653405798461E-2</v>
      </c>
      <c r="M149" s="49">
        <v>3.2712677941623948E-2</v>
      </c>
      <c r="N149" s="50">
        <v>6.7783999999999997E-2</v>
      </c>
    </row>
    <row r="150" spans="2:14" hidden="1" x14ac:dyDescent="0.3">
      <c r="B150" s="46" t="s">
        <v>175</v>
      </c>
      <c r="C150" s="47" t="s">
        <v>38</v>
      </c>
      <c r="D150" s="48" t="s">
        <v>20</v>
      </c>
      <c r="E150" s="48" t="s">
        <v>20</v>
      </c>
      <c r="F150" s="48" t="s">
        <v>20</v>
      </c>
      <c r="G150" s="48" t="s">
        <v>20</v>
      </c>
      <c r="H150" s="48" t="s">
        <v>20</v>
      </c>
      <c r="I150" s="51">
        <v>0.52070147359312802</v>
      </c>
      <c r="J150" s="51">
        <v>0.60323271394987599</v>
      </c>
      <c r="K150" s="51">
        <v>0.56140642628824911</v>
      </c>
      <c r="L150" s="51">
        <v>0.41671585715477366</v>
      </c>
      <c r="M150" s="51">
        <v>0.57304918820760686</v>
      </c>
      <c r="N150" s="52">
        <v>0.55171899999999996</v>
      </c>
    </row>
    <row r="151" spans="2:14" hidden="1" x14ac:dyDescent="0.3">
      <c r="B151" s="43" t="s">
        <v>176</v>
      </c>
      <c r="C151" s="44" t="s">
        <v>22</v>
      </c>
      <c r="D151" s="48" t="s">
        <v>20</v>
      </c>
      <c r="E151" s="48" t="s">
        <v>20</v>
      </c>
      <c r="F151" s="48" t="s">
        <v>20</v>
      </c>
      <c r="G151" s="48" t="s">
        <v>20</v>
      </c>
      <c r="H151" s="48" t="s">
        <v>20</v>
      </c>
      <c r="I151" s="49">
        <v>0.40231283938618001</v>
      </c>
      <c r="J151" s="49">
        <v>0.34071078982271763</v>
      </c>
      <c r="K151" s="49">
        <v>0.38305372800374821</v>
      </c>
      <c r="L151" s="49">
        <v>0.3449865882345004</v>
      </c>
      <c r="M151" s="49">
        <v>0.35070328071898449</v>
      </c>
      <c r="N151" s="50">
        <v>0.35958099999999998</v>
      </c>
    </row>
    <row r="152" spans="2:14" hidden="1" x14ac:dyDescent="0.3">
      <c r="B152" s="46" t="s">
        <v>177</v>
      </c>
      <c r="C152" s="47" t="s">
        <v>22</v>
      </c>
      <c r="D152" s="48" t="s">
        <v>19</v>
      </c>
      <c r="E152" s="48" t="s">
        <v>20</v>
      </c>
      <c r="F152" s="48" t="s">
        <v>20</v>
      </c>
      <c r="G152" s="48" t="s">
        <v>20</v>
      </c>
      <c r="H152" s="48" t="s">
        <v>20</v>
      </c>
      <c r="I152" s="51">
        <v>0.37536585793425781</v>
      </c>
      <c r="J152" s="51">
        <v>0.484637780577371</v>
      </c>
      <c r="K152" s="51">
        <v>0.47674061287103736</v>
      </c>
      <c r="L152" s="51">
        <v>0.33035303739160909</v>
      </c>
      <c r="M152" s="51">
        <v>0.39787083218075564</v>
      </c>
      <c r="N152" s="52">
        <v>0.45308300000000001</v>
      </c>
    </row>
    <row r="153" spans="2:14" hidden="1" x14ac:dyDescent="0.3">
      <c r="B153" s="43" t="s">
        <v>178</v>
      </c>
      <c r="C153" s="44" t="s">
        <v>38</v>
      </c>
      <c r="D153" s="48" t="s">
        <v>20</v>
      </c>
      <c r="E153" s="48" t="s">
        <v>20</v>
      </c>
      <c r="F153" s="48" t="s">
        <v>20</v>
      </c>
      <c r="G153" s="48" t="s">
        <v>20</v>
      </c>
      <c r="H153" s="48" t="s">
        <v>20</v>
      </c>
      <c r="I153" s="49">
        <v>0.29187766389227099</v>
      </c>
      <c r="J153" s="49">
        <v>0.22355977437550364</v>
      </c>
      <c r="K153" s="49">
        <v>0.26485165796099858</v>
      </c>
      <c r="L153" s="49">
        <v>4.0643436475960214E-2</v>
      </c>
      <c r="M153" s="49">
        <v>0</v>
      </c>
      <c r="N153" s="50">
        <v>0.17635200000000001</v>
      </c>
    </row>
    <row r="154" spans="2:14" hidden="1" x14ac:dyDescent="0.3">
      <c r="B154" s="46" t="s">
        <v>179</v>
      </c>
      <c r="C154" s="47" t="s">
        <v>54</v>
      </c>
      <c r="D154" s="48" t="s">
        <v>20</v>
      </c>
      <c r="E154" s="48" t="s">
        <v>20</v>
      </c>
      <c r="F154" s="48" t="s">
        <v>20</v>
      </c>
      <c r="G154" s="48" t="s">
        <v>20</v>
      </c>
      <c r="H154" s="48" t="s">
        <v>20</v>
      </c>
      <c r="I154" s="51">
        <v>1.1712294174622899E-2</v>
      </c>
      <c r="J154" s="51">
        <v>1.132937753678336E-3</v>
      </c>
      <c r="K154" s="51">
        <v>9.6000777929568931E-4</v>
      </c>
      <c r="L154" s="51">
        <v>3.6991731671740225E-3</v>
      </c>
      <c r="M154" s="51">
        <v>5.2119228817858942E-3</v>
      </c>
      <c r="N154" s="52">
        <v>3.3479999999999998E-3</v>
      </c>
    </row>
    <row r="155" spans="2:14" hidden="1" x14ac:dyDescent="0.3">
      <c r="B155" s="43" t="s">
        <v>180</v>
      </c>
      <c r="C155" s="44" t="s">
        <v>140</v>
      </c>
      <c r="D155" s="48" t="s">
        <v>18</v>
      </c>
      <c r="E155" s="48" t="s">
        <v>18</v>
      </c>
      <c r="F155" s="48" t="s">
        <v>18</v>
      </c>
      <c r="G155" s="48" t="s">
        <v>20</v>
      </c>
      <c r="H155" s="48" t="s">
        <v>20</v>
      </c>
      <c r="I155" s="49">
        <v>0</v>
      </c>
      <c r="J155" s="49">
        <v>0</v>
      </c>
      <c r="K155" s="49">
        <v>0</v>
      </c>
      <c r="L155" s="49">
        <v>0</v>
      </c>
      <c r="M155" s="49">
        <v>0</v>
      </c>
      <c r="N155" s="50">
        <v>0.14638300000000001</v>
      </c>
    </row>
    <row r="156" spans="2:14" hidden="1" x14ac:dyDescent="0.3">
      <c r="B156" s="46" t="s">
        <v>181</v>
      </c>
      <c r="C156" s="47" t="s">
        <v>17</v>
      </c>
      <c r="D156" s="48" t="s">
        <v>20</v>
      </c>
      <c r="E156" s="48" t="s">
        <v>20</v>
      </c>
      <c r="F156" s="48" t="s">
        <v>20</v>
      </c>
      <c r="G156" s="48" t="s">
        <v>20</v>
      </c>
      <c r="H156" s="48" t="s">
        <v>20</v>
      </c>
      <c r="I156" s="51">
        <v>0.38506919672755002</v>
      </c>
      <c r="J156" s="51">
        <v>0.35837322298325719</v>
      </c>
      <c r="K156" s="51">
        <v>0.41282053278688474</v>
      </c>
      <c r="L156" s="51">
        <v>0.39031505517503867</v>
      </c>
      <c r="M156" s="51">
        <v>0.35446405555555449</v>
      </c>
      <c r="N156" s="52">
        <v>0.377919</v>
      </c>
    </row>
    <row r="157" spans="2:14" hidden="1" x14ac:dyDescent="0.3">
      <c r="B157" s="43" t="s">
        <v>182</v>
      </c>
      <c r="C157" s="44" t="s">
        <v>22</v>
      </c>
      <c r="D157" s="48" t="s">
        <v>20</v>
      </c>
      <c r="E157" s="48" t="s">
        <v>20</v>
      </c>
      <c r="F157" s="48" t="s">
        <v>20</v>
      </c>
      <c r="G157" s="48" t="s">
        <v>20</v>
      </c>
      <c r="H157" s="48" t="s">
        <v>20</v>
      </c>
      <c r="I157" s="49">
        <v>0.38015814638343198</v>
      </c>
      <c r="J157" s="49">
        <v>0.3470617431010522</v>
      </c>
      <c r="K157" s="49">
        <v>0.37269125270583858</v>
      </c>
      <c r="L157" s="49">
        <v>0.34707264161868556</v>
      </c>
      <c r="M157" s="49">
        <v>0.30525689894778563</v>
      </c>
      <c r="N157" s="50">
        <v>0.35560900000000001</v>
      </c>
    </row>
    <row r="158" spans="2:14" hidden="1" x14ac:dyDescent="0.3">
      <c r="B158" s="46" t="s">
        <v>183</v>
      </c>
      <c r="C158" s="47" t="s">
        <v>74</v>
      </c>
      <c r="D158" s="48" t="s">
        <v>20</v>
      </c>
      <c r="E158" s="48" t="s">
        <v>20</v>
      </c>
      <c r="F158" s="48" t="s">
        <v>20</v>
      </c>
      <c r="G158" s="48" t="s">
        <v>20</v>
      </c>
      <c r="H158" s="48" t="s">
        <v>20</v>
      </c>
      <c r="I158" s="51">
        <v>0.864413034242422</v>
      </c>
      <c r="J158" s="51">
        <v>0.85463158757990865</v>
      </c>
      <c r="K158" s="51">
        <v>0.96554645892531987</v>
      </c>
      <c r="L158" s="51">
        <v>0.83608986520547912</v>
      </c>
      <c r="M158" s="51">
        <v>0.68740463050228295</v>
      </c>
      <c r="N158" s="52">
        <v>0.851711</v>
      </c>
    </row>
    <row r="159" spans="2:14" hidden="1" x14ac:dyDescent="0.3">
      <c r="B159" s="43" t="s">
        <v>184</v>
      </c>
      <c r="C159" s="44" t="s">
        <v>22</v>
      </c>
      <c r="D159" s="48" t="s">
        <v>18</v>
      </c>
      <c r="E159" s="48" t="s">
        <v>18</v>
      </c>
      <c r="F159" s="48" t="s">
        <v>18</v>
      </c>
      <c r="G159" s="48" t="s">
        <v>19</v>
      </c>
      <c r="H159" s="48" t="s">
        <v>20</v>
      </c>
      <c r="I159" s="49">
        <v>0</v>
      </c>
      <c r="J159" s="49">
        <v>0</v>
      </c>
      <c r="K159" s="49">
        <v>0</v>
      </c>
      <c r="L159" s="49">
        <v>0.26503759109589026</v>
      </c>
      <c r="M159" s="49">
        <v>0.29666118150684839</v>
      </c>
      <c r="N159" s="50">
        <v>0.31865300000000002</v>
      </c>
    </row>
    <row r="160" spans="2:14" hidden="1" x14ac:dyDescent="0.3">
      <c r="B160" s="46" t="s">
        <v>185</v>
      </c>
      <c r="C160" s="47" t="s">
        <v>17</v>
      </c>
      <c r="D160" s="48" t="s">
        <v>18</v>
      </c>
      <c r="E160" s="48" t="s">
        <v>18</v>
      </c>
      <c r="F160" s="48" t="s">
        <v>18</v>
      </c>
      <c r="G160" s="48" t="s">
        <v>19</v>
      </c>
      <c r="H160" s="48" t="s">
        <v>20</v>
      </c>
      <c r="I160" s="51">
        <v>0</v>
      </c>
      <c r="J160" s="51">
        <v>0</v>
      </c>
      <c r="K160" s="51">
        <v>0</v>
      </c>
      <c r="L160" s="51">
        <v>8.5859410971588029E-2</v>
      </c>
      <c r="M160" s="51">
        <v>0.41418770167427749</v>
      </c>
      <c r="N160" s="52">
        <v>0.32313199999999997</v>
      </c>
    </row>
    <row r="161" spans="2:14" hidden="1" x14ac:dyDescent="0.3">
      <c r="B161" s="43" t="s">
        <v>186</v>
      </c>
      <c r="C161" s="44" t="s">
        <v>22</v>
      </c>
      <c r="D161" s="48" t="s">
        <v>18</v>
      </c>
      <c r="E161" s="48" t="s">
        <v>18</v>
      </c>
      <c r="F161" s="48" t="s">
        <v>18</v>
      </c>
      <c r="G161" s="48" t="s">
        <v>18</v>
      </c>
      <c r="H161" s="48" t="s">
        <v>19</v>
      </c>
      <c r="I161" s="49">
        <v>0</v>
      </c>
      <c r="J161" s="49">
        <v>0</v>
      </c>
      <c r="K161" s="49">
        <v>0</v>
      </c>
      <c r="L161" s="49">
        <v>0</v>
      </c>
      <c r="M161" s="49">
        <v>0.21078079848276185</v>
      </c>
      <c r="N161" s="50">
        <v>0.33310000000000001</v>
      </c>
    </row>
    <row r="162" spans="2:14" hidden="1" x14ac:dyDescent="0.3">
      <c r="B162" s="46" t="s">
        <v>187</v>
      </c>
      <c r="C162" s="47" t="s">
        <v>71</v>
      </c>
      <c r="D162" s="48" t="s">
        <v>20</v>
      </c>
      <c r="E162" s="48" t="s">
        <v>20</v>
      </c>
      <c r="F162" s="48" t="s">
        <v>20</v>
      </c>
      <c r="G162" s="48" t="s">
        <v>20</v>
      </c>
      <c r="H162" s="48" t="s">
        <v>20</v>
      </c>
      <c r="I162" s="51">
        <v>9.9967738733373001E-4</v>
      </c>
      <c r="J162" s="51">
        <v>1.0777843954734961E-4</v>
      </c>
      <c r="K162" s="51">
        <v>0</v>
      </c>
      <c r="L162" s="51">
        <v>1.282166964462974E-4</v>
      </c>
      <c r="M162" s="51">
        <v>0</v>
      </c>
      <c r="N162" s="52">
        <v>7.8999999999999996E-5</v>
      </c>
    </row>
    <row r="163" spans="2:14" hidden="1" x14ac:dyDescent="0.3">
      <c r="B163" s="43" t="s">
        <v>188</v>
      </c>
      <c r="C163" s="44" t="s">
        <v>17</v>
      </c>
      <c r="D163" s="48" t="s">
        <v>19</v>
      </c>
      <c r="E163" s="48" t="s">
        <v>20</v>
      </c>
      <c r="F163" s="48" t="s">
        <v>20</v>
      </c>
      <c r="G163" s="48" t="s">
        <v>20</v>
      </c>
      <c r="H163" s="48" t="s">
        <v>20</v>
      </c>
      <c r="I163" s="49">
        <v>0.45203323748346913</v>
      </c>
      <c r="J163" s="49">
        <v>0.50333784142797833</v>
      </c>
      <c r="K163" s="49">
        <v>0.56101722139426846</v>
      </c>
      <c r="L163" s="49">
        <v>0.50426556005257939</v>
      </c>
      <c r="M163" s="49">
        <v>0.41882373045523785</v>
      </c>
      <c r="N163" s="50">
        <v>0.52287399999999995</v>
      </c>
    </row>
    <row r="164" spans="2:14" hidden="1" x14ac:dyDescent="0.3">
      <c r="B164" s="46" t="s">
        <v>189</v>
      </c>
      <c r="C164" s="47" t="s">
        <v>17</v>
      </c>
      <c r="D164" s="48" t="s">
        <v>20</v>
      </c>
      <c r="E164" s="48" t="s">
        <v>20</v>
      </c>
      <c r="F164" s="48" t="s">
        <v>20</v>
      </c>
      <c r="G164" s="48" t="s">
        <v>20</v>
      </c>
      <c r="H164" s="48" t="s">
        <v>20</v>
      </c>
      <c r="I164" s="51">
        <v>0.55947165437302404</v>
      </c>
      <c r="J164" s="51">
        <v>0.41614977670731096</v>
      </c>
      <c r="K164" s="51">
        <v>0.46532234682439622</v>
      </c>
      <c r="L164" s="51">
        <v>0.44296836206031237</v>
      </c>
      <c r="M164" s="51">
        <v>0.35378440024587271</v>
      </c>
      <c r="N164" s="52">
        <v>0.44147999999999998</v>
      </c>
    </row>
    <row r="165" spans="2:14" hidden="1" x14ac:dyDescent="0.3">
      <c r="B165" s="43" t="s">
        <v>190</v>
      </c>
      <c r="C165" s="44" t="s">
        <v>17</v>
      </c>
      <c r="D165" s="48" t="s">
        <v>20</v>
      </c>
      <c r="E165" s="48" t="s">
        <v>20</v>
      </c>
      <c r="F165" s="48" t="s">
        <v>20</v>
      </c>
      <c r="G165" s="48" t="s">
        <v>20</v>
      </c>
      <c r="H165" s="48" t="s">
        <v>20</v>
      </c>
      <c r="I165" s="49">
        <v>0.62828977495107696</v>
      </c>
      <c r="J165" s="49">
        <v>0.48729173628882533</v>
      </c>
      <c r="K165" s="49">
        <v>0.54721973580836336</v>
      </c>
      <c r="L165" s="49">
        <v>0.49755738998444776</v>
      </c>
      <c r="M165" s="49">
        <v>0.42619832718651374</v>
      </c>
      <c r="N165" s="50">
        <v>0.51068999999999998</v>
      </c>
    </row>
    <row r="166" spans="2:14" hidden="1" x14ac:dyDescent="0.3">
      <c r="B166" s="46" t="s">
        <v>191</v>
      </c>
      <c r="C166" s="47" t="s">
        <v>17</v>
      </c>
      <c r="D166" s="48" t="s">
        <v>19</v>
      </c>
      <c r="E166" s="48" t="s">
        <v>20</v>
      </c>
      <c r="F166" s="48" t="s">
        <v>20</v>
      </c>
      <c r="G166" s="48" t="s">
        <v>20</v>
      </c>
      <c r="H166" s="48" t="s">
        <v>20</v>
      </c>
      <c r="I166" s="51">
        <v>0.50176221518800135</v>
      </c>
      <c r="J166" s="51">
        <v>0.50771574027950739</v>
      </c>
      <c r="K166" s="51">
        <v>0.56205001724898984</v>
      </c>
      <c r="L166" s="51">
        <v>0.53135978794797234</v>
      </c>
      <c r="M166" s="51">
        <v>0.43110173031686794</v>
      </c>
      <c r="N166" s="52">
        <v>0.53370899999999999</v>
      </c>
    </row>
    <row r="167" spans="2:14" hidden="1" x14ac:dyDescent="0.3">
      <c r="B167" s="43" t="s">
        <v>192</v>
      </c>
      <c r="C167" s="44" t="s">
        <v>71</v>
      </c>
      <c r="D167" s="48" t="s">
        <v>20</v>
      </c>
      <c r="E167" s="48" t="s">
        <v>20</v>
      </c>
      <c r="F167" s="48" t="s">
        <v>20</v>
      </c>
      <c r="G167" s="48" t="s">
        <v>20</v>
      </c>
      <c r="H167" s="48" t="s">
        <v>20</v>
      </c>
      <c r="I167" s="49">
        <v>0.11819860497342299</v>
      </c>
      <c r="J167" s="49">
        <v>6.3689842595592822E-2</v>
      </c>
      <c r="K167" s="49">
        <v>0.10300643212071528</v>
      </c>
      <c r="L167" s="49">
        <v>5.243189994797999E-2</v>
      </c>
      <c r="M167" s="49">
        <v>7.6694505519912101E-3</v>
      </c>
      <c r="N167" s="50">
        <v>7.3042999999999997E-2</v>
      </c>
    </row>
    <row r="168" spans="2:14" hidden="1" x14ac:dyDescent="0.3">
      <c r="B168" s="46" t="s">
        <v>193</v>
      </c>
      <c r="C168" s="47" t="s">
        <v>38</v>
      </c>
      <c r="D168" s="48" t="s">
        <v>20</v>
      </c>
      <c r="E168" s="48" t="s">
        <v>20</v>
      </c>
      <c r="F168" s="48" t="s">
        <v>20</v>
      </c>
      <c r="G168" s="48" t="s">
        <v>20</v>
      </c>
      <c r="H168" s="48" t="s">
        <v>20</v>
      </c>
      <c r="I168" s="51">
        <v>0.63242001277420501</v>
      </c>
      <c r="J168" s="51">
        <v>0.62806739373199461</v>
      </c>
      <c r="K168" s="51">
        <v>0.5348626658030623</v>
      </c>
      <c r="L168" s="51">
        <v>0.4012758936309429</v>
      </c>
      <c r="M168" s="51">
        <v>0.50135963323023036</v>
      </c>
      <c r="N168" s="52">
        <v>0.55476300000000001</v>
      </c>
    </row>
    <row r="169" spans="2:14" hidden="1" x14ac:dyDescent="0.3">
      <c r="B169" s="43" t="s">
        <v>194</v>
      </c>
      <c r="C169" s="44" t="s">
        <v>17</v>
      </c>
      <c r="D169" s="48" t="s">
        <v>20</v>
      </c>
      <c r="E169" s="48" t="s">
        <v>20</v>
      </c>
      <c r="F169" s="48" t="s">
        <v>20</v>
      </c>
      <c r="G169" s="48" t="s">
        <v>20</v>
      </c>
      <c r="H169" s="48" t="s">
        <v>20</v>
      </c>
      <c r="I169" s="49">
        <v>0.554034060699514</v>
      </c>
      <c r="J169" s="49">
        <v>0.48920894833727802</v>
      </c>
      <c r="K169" s="49">
        <v>0.50743727499546665</v>
      </c>
      <c r="L169" s="49">
        <v>0.50686698881158954</v>
      </c>
      <c r="M169" s="49">
        <v>0.43454516932032416</v>
      </c>
      <c r="N169" s="50">
        <v>0.50117100000000003</v>
      </c>
    </row>
    <row r="170" spans="2:14" hidden="1" x14ac:dyDescent="0.3">
      <c r="B170" s="46" t="s">
        <v>195</v>
      </c>
      <c r="C170" s="47" t="s">
        <v>17</v>
      </c>
      <c r="D170" s="48" t="s">
        <v>20</v>
      </c>
      <c r="E170" s="48" t="s">
        <v>20</v>
      </c>
      <c r="F170" s="48" t="s">
        <v>20</v>
      </c>
      <c r="G170" s="48" t="s">
        <v>20</v>
      </c>
      <c r="H170" s="48" t="s">
        <v>20</v>
      </c>
      <c r="I170" s="51">
        <v>0.63474022663993801</v>
      </c>
      <c r="J170" s="51">
        <v>0.52550109788052735</v>
      </c>
      <c r="K170" s="51">
        <v>0.56166122699427257</v>
      </c>
      <c r="L170" s="51">
        <v>0.53149518613110791</v>
      </c>
      <c r="M170" s="51">
        <v>0.48230355954316068</v>
      </c>
      <c r="N170" s="52">
        <v>0.53955299999999995</v>
      </c>
    </row>
    <row r="171" spans="2:14" hidden="1" x14ac:dyDescent="0.3">
      <c r="B171" s="43" t="s">
        <v>196</v>
      </c>
      <c r="C171" s="44" t="s">
        <v>22</v>
      </c>
      <c r="D171" s="48" t="s">
        <v>20</v>
      </c>
      <c r="E171" s="48" t="s">
        <v>20</v>
      </c>
      <c r="F171" s="48" t="s">
        <v>20</v>
      </c>
      <c r="G171" s="48" t="s">
        <v>20</v>
      </c>
      <c r="H171" s="48" t="s">
        <v>20</v>
      </c>
      <c r="I171" s="49">
        <v>0.29633575829029102</v>
      </c>
      <c r="J171" s="49">
        <v>0.30729609364473387</v>
      </c>
      <c r="K171" s="49">
        <v>0.3134870446265941</v>
      </c>
      <c r="L171" s="49">
        <v>0.28225608728198204</v>
      </c>
      <c r="M171" s="49">
        <v>0.25030600232053257</v>
      </c>
      <c r="N171" s="50">
        <v>0.295296</v>
      </c>
    </row>
    <row r="172" spans="2:14" hidden="1" x14ac:dyDescent="0.3">
      <c r="B172" s="46" t="s">
        <v>197</v>
      </c>
      <c r="C172" s="47" t="s">
        <v>22</v>
      </c>
      <c r="D172" s="48" t="s">
        <v>20</v>
      </c>
      <c r="E172" s="48" t="s">
        <v>20</v>
      </c>
      <c r="F172" s="48" t="s">
        <v>20</v>
      </c>
      <c r="G172" s="48" t="s">
        <v>20</v>
      </c>
      <c r="H172" s="48" t="s">
        <v>20</v>
      </c>
      <c r="I172" s="51">
        <v>0.25166449827104698</v>
      </c>
      <c r="J172" s="51">
        <v>0.26664741543644987</v>
      </c>
      <c r="K172" s="51">
        <v>0.2844923498373027</v>
      </c>
      <c r="L172" s="51">
        <v>0.27097905084895901</v>
      </c>
      <c r="M172" s="51">
        <v>0.23965886088575583</v>
      </c>
      <c r="N172" s="52">
        <v>0.26309700000000003</v>
      </c>
    </row>
    <row r="173" spans="2:14" hidden="1" x14ac:dyDescent="0.3">
      <c r="B173" s="43" t="s">
        <v>198</v>
      </c>
      <c r="C173" s="44" t="s">
        <v>22</v>
      </c>
      <c r="D173" s="48" t="s">
        <v>19</v>
      </c>
      <c r="E173" s="48" t="s">
        <v>20</v>
      </c>
      <c r="F173" s="48" t="s">
        <v>20</v>
      </c>
      <c r="G173" s="48" t="s">
        <v>20</v>
      </c>
      <c r="H173" s="48" t="s">
        <v>20</v>
      </c>
      <c r="I173" s="49">
        <v>0.38370428708589049</v>
      </c>
      <c r="J173" s="49">
        <v>0.55084738711314052</v>
      </c>
      <c r="K173" s="49">
        <v>0.60339918960399475</v>
      </c>
      <c r="L173" s="49">
        <v>0.56303727803145698</v>
      </c>
      <c r="M173" s="49">
        <v>0.53140321325892037</v>
      </c>
      <c r="N173" s="50">
        <v>0.57242800000000005</v>
      </c>
    </row>
    <row r="174" spans="2:14" hidden="1" x14ac:dyDescent="0.3">
      <c r="B174" s="46" t="s">
        <v>199</v>
      </c>
      <c r="C174" s="47" t="s">
        <v>38</v>
      </c>
      <c r="D174" s="48" t="s">
        <v>20</v>
      </c>
      <c r="E174" s="48" t="s">
        <v>20</v>
      </c>
      <c r="F174" s="48" t="s">
        <v>20</v>
      </c>
      <c r="G174" s="48" t="s">
        <v>20</v>
      </c>
      <c r="H174" s="48" t="s">
        <v>20</v>
      </c>
      <c r="I174" s="51">
        <v>0.155749761164545</v>
      </c>
      <c r="J174" s="51">
        <v>0.21451455277049125</v>
      </c>
      <c r="K174" s="51">
        <v>0.17152530713482902</v>
      </c>
      <c r="L174" s="51">
        <v>0.28241380873733002</v>
      </c>
      <c r="M174" s="51">
        <v>0.22786635739499358</v>
      </c>
      <c r="N174" s="52">
        <v>0.20463500000000001</v>
      </c>
    </row>
    <row r="175" spans="2:14" hidden="1" x14ac:dyDescent="0.3">
      <c r="B175" s="43" t="s">
        <v>200</v>
      </c>
      <c r="C175" s="44" t="s">
        <v>22</v>
      </c>
      <c r="D175" s="48" t="s">
        <v>18</v>
      </c>
      <c r="E175" s="48" t="s">
        <v>18</v>
      </c>
      <c r="F175" s="48" t="s">
        <v>18</v>
      </c>
      <c r="G175" s="48" t="s">
        <v>18</v>
      </c>
      <c r="H175" s="48" t="s">
        <v>20</v>
      </c>
      <c r="I175" s="49">
        <v>0</v>
      </c>
      <c r="J175" s="49">
        <v>0</v>
      </c>
      <c r="K175" s="49">
        <v>0</v>
      </c>
      <c r="L175" s="49">
        <v>0</v>
      </c>
      <c r="M175" s="49">
        <v>0.23725441951521359</v>
      </c>
      <c r="N175" s="50">
        <v>0.34192400000000001</v>
      </c>
    </row>
    <row r="176" spans="2:14" hidden="1" x14ac:dyDescent="0.3">
      <c r="B176" s="46" t="s">
        <v>201</v>
      </c>
      <c r="C176" s="47" t="s">
        <v>22</v>
      </c>
      <c r="D176" s="48" t="s">
        <v>19</v>
      </c>
      <c r="E176" s="48" t="s">
        <v>20</v>
      </c>
      <c r="F176" s="48" t="s">
        <v>20</v>
      </c>
      <c r="G176" s="48" t="s">
        <v>20</v>
      </c>
      <c r="H176" s="48" t="s">
        <v>20</v>
      </c>
      <c r="I176" s="51">
        <v>0.43298134876232403</v>
      </c>
      <c r="J176" s="51">
        <v>0.49450936258677652</v>
      </c>
      <c r="K176" s="51">
        <v>0.53447649273624087</v>
      </c>
      <c r="L176" s="51">
        <v>0.52543661135241371</v>
      </c>
      <c r="M176" s="51">
        <v>0.44514054646025863</v>
      </c>
      <c r="N176" s="52">
        <v>0.51814099999999996</v>
      </c>
    </row>
  </sheetData>
  <autoFilter ref="B4:N176" xr:uid="{E936C54A-CD76-42C0-95D0-6283D3D130BD}">
    <filterColumn colId="1">
      <filters>
        <filter val="Battery"/>
        <filter val="Pumped_Storage"/>
      </filters>
    </filterColumn>
    <sortState xmlns:xlrd2="http://schemas.microsoft.com/office/spreadsheetml/2017/richdata2" ref="B36:N124">
      <sortCondition ref="C4:C176"/>
    </sortState>
  </autoFilter>
  <mergeCells count="2">
    <mergeCell ref="D3:H3"/>
    <mergeCell ref="I3:M3"/>
  </mergeCells>
  <conditionalFormatting sqref="D5:H176">
    <cfRule type="cellIs" dxfId="2" priority="1" stopIfTrue="1" operator="equal">
      <formula>"Actual"</formula>
    </cfRule>
    <cfRule type="cellIs" dxfId="1" priority="2" stopIfTrue="1" operator="equal">
      <formula>"Partial"</formula>
    </cfRule>
    <cfRule type="cellIs" dxfId="0" priority="3" stopIfTrue="1" operator="equal">
      <formula>"Generic"</formula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6CF7862B9A89459E5A1E52B30D7A4F" ma:contentTypeVersion="16" ma:contentTypeDescription="Create a new document." ma:contentTypeScope="" ma:versionID="7c80442c899a99166beee546528374b5">
  <xsd:schema xmlns:xsd="http://www.w3.org/2001/XMLSchema" xmlns:xs="http://www.w3.org/2001/XMLSchema" xmlns:p="http://schemas.microsoft.com/office/2006/metadata/properties" xmlns:ns2="b55ac32e-9b38-4dbc-bbf0-57f17ce66b4e" xmlns:ns3="b162b2ba-4d23-4d46-98ab-bd72ee8a8c6d" targetNamespace="http://schemas.microsoft.com/office/2006/metadata/properties" ma:root="true" ma:fieldsID="146e61d31220ba878c0048db63a6ed38" ns2:_="" ns3:_="">
    <xsd:import namespace="b55ac32e-9b38-4dbc-bbf0-57f17ce66b4e"/>
    <xsd:import namespace="b162b2ba-4d23-4d46-98ab-bd72ee8a8c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5ac32e-9b38-4dbc-bbf0-57f17ce66b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41ca360-5423-4906-87c9-a31b216cd2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2b2ba-4d23-4d46-98ab-bd72ee8a8c6d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489115c-b06c-4643-8273-3e0f3639db4e}" ma:internalName="TaxCatchAll" ma:showField="CatchAllData" ma:web="b162b2ba-4d23-4d46-98ab-bd72ee8a8c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162b2ba-4d23-4d46-98ab-bd72ee8a8c6d" xsi:nil="true"/>
    <lcf76f155ced4ddcb4097134ff3c332f xmlns="b55ac32e-9b38-4dbc-bbf0-57f17ce66b4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97D955A-E311-41B1-86AD-586C5423A9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5ac32e-9b38-4dbc-bbf0-57f17ce66b4e"/>
    <ds:schemaRef ds:uri="b162b2ba-4d23-4d46-98ab-bd72ee8a8c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DFB57E7-AEF5-406E-A4E1-9A47BD3639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0AE85F-B186-40FC-BB22-E949CADFF1F3}">
  <ds:schemaRefs>
    <ds:schemaRef ds:uri="http://schemas.microsoft.com/office/infopath/2007/PartnerControls"/>
    <ds:schemaRef ds:uri="b55ac32e-9b38-4dbc-bbf0-57f17ce66b4e"/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  <ds:schemaRef ds:uri="b162b2ba-4d23-4d46-98ab-bd72ee8a8c6d"/>
    <ds:schemaRef ds:uri="http://purl.org/dc/dcmitype/"/>
    <ds:schemaRef ds:uri="http://purl.org/dc/elements/1.1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 results</vt:lpstr>
      <vt:lpstr>T2 2023-24</vt:lpstr>
      <vt:lpstr>T3 2024-25</vt:lpstr>
      <vt:lpstr>T4 2025-26</vt:lpstr>
      <vt:lpstr>T5 2026-27</vt:lpstr>
      <vt:lpstr>T6 2027-28</vt:lpstr>
      <vt:lpstr>Storage specific ALFs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Wootton(ESO), Matt</dc:creator>
  <cp:keywords/>
  <dc:description/>
  <cp:lastModifiedBy>Laurence Copson</cp:lastModifiedBy>
  <cp:revision/>
  <dcterms:created xsi:type="dcterms:W3CDTF">2022-06-16T09:53:25Z</dcterms:created>
  <dcterms:modified xsi:type="dcterms:W3CDTF">2023-04-19T15:07:17Z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0x010100586CF7862B9A89459E5A1E52B30D7A4F</vt:lpwstr>
  </property>
  <property fmtid="{D5CDD505-2E9C-101B-9397-08002B2CF9AE}" pid="3" name="MediaServiceImageTags">
    <vt:lpwstr/>
  </property>
</Properties>
</file>