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S:\Charging Model and FY Tariffs\FY_2021_22\Code Mod and Ofgem Analysis\CMP315_375\ImpactAssessmentJune2023\"/>
    </mc:Choice>
  </mc:AlternateContent>
  <xr:revisionPtr revIDLastSave="0" documentId="13_ncr:20001_{F743493F-82BC-4B4A-9957-533AF0B70007}" xr6:coauthVersionLast="47" xr6:coauthVersionMax="47" xr10:uidLastSave="{00000000-0000-0000-0000-000000000000}"/>
  <bookViews>
    <workbookView xWindow="-110" yWindow="-110" windowWidth="19420" windowHeight="11020" tabRatio="472" xr2:uid="{1A94F227-DC5A-4D38-82E6-7F982A00A343}"/>
  </bookViews>
  <sheets>
    <sheet name="EC_Revised" sheetId="21" r:id="rId1"/>
  </sheets>
  <definedNames>
    <definedName name="ANBC">#REF!</definedName>
    <definedName name="EC">#REF!</definedName>
    <definedName name="InflationFactor">EC_Revised!$J$3</definedName>
    <definedName name="Overhead">#REF!</definedName>
    <definedName name="Smooth_New">EC_Revised!$K$3</definedName>
    <definedName name="WACC">#REF!</definedName>
  </definedNames>
  <calcPr calcId="191028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4" i="21" l="1"/>
  <c r="AB15" i="21"/>
  <c r="AB16" i="21"/>
  <c r="AB17" i="21"/>
  <c r="AB18" i="21"/>
  <c r="AB13" i="21"/>
  <c r="AC3" i="21"/>
  <c r="AD3" i="21"/>
  <c r="AC4" i="21"/>
  <c r="AD4" i="21"/>
  <c r="AC5" i="21"/>
  <c r="AD5" i="21"/>
  <c r="AC6" i="21"/>
  <c r="AD6" i="21"/>
  <c r="AC7" i="21"/>
  <c r="AD7" i="21"/>
  <c r="AC8" i="21"/>
  <c r="AD8" i="21"/>
  <c r="AC9" i="21"/>
  <c r="AD9" i="21"/>
  <c r="AC10" i="21"/>
  <c r="AD10" i="21"/>
  <c r="AC11" i="21"/>
  <c r="AD11" i="21"/>
  <c r="AC12" i="21"/>
  <c r="AD12" i="21"/>
  <c r="AB4" i="21"/>
  <c r="AB5" i="21"/>
  <c r="AB6" i="21"/>
  <c r="AB7" i="21"/>
  <c r="AB8" i="21"/>
  <c r="AB9" i="21"/>
  <c r="AB10" i="21"/>
  <c r="AB11" i="21"/>
  <c r="AB12" i="21"/>
  <c r="AB3" i="21"/>
  <c r="V4" i="21"/>
  <c r="W4" i="21"/>
  <c r="X4" i="21"/>
  <c r="V5" i="21"/>
  <c r="W5" i="21"/>
  <c r="X5" i="21"/>
  <c r="V6" i="21"/>
  <c r="W6" i="21"/>
  <c r="X6" i="21"/>
  <c r="V7" i="21"/>
  <c r="W7" i="21"/>
  <c r="X7" i="21"/>
  <c r="V8" i="21"/>
  <c r="W8" i="21"/>
  <c r="X8" i="21"/>
  <c r="V9" i="21"/>
  <c r="W9" i="21"/>
  <c r="X9" i="21"/>
  <c r="V10" i="21"/>
  <c r="W10" i="21"/>
  <c r="X10" i="21"/>
  <c r="V11" i="21"/>
  <c r="W11" i="21"/>
  <c r="X11" i="21"/>
  <c r="V12" i="21"/>
  <c r="W12" i="21"/>
  <c r="X12" i="21"/>
  <c r="X3" i="21"/>
  <c r="W3" i="21"/>
  <c r="V3" i="21"/>
  <c r="U4" i="21"/>
  <c r="U5" i="21"/>
  <c r="U6" i="21"/>
  <c r="U7" i="21"/>
  <c r="U8" i="21"/>
  <c r="U9" i="21"/>
  <c r="U10" i="21"/>
  <c r="U11" i="21"/>
  <c r="U12" i="21"/>
  <c r="U3" i="21"/>
  <c r="T14" i="21"/>
  <c r="T15" i="21"/>
  <c r="T16" i="21"/>
  <c r="T17" i="21"/>
  <c r="T18" i="21"/>
  <c r="T13" i="21"/>
  <c r="T4" i="21"/>
  <c r="T5" i="21"/>
  <c r="T6" i="21"/>
  <c r="T7" i="21"/>
  <c r="T8" i="21"/>
  <c r="T9" i="21"/>
  <c r="T10" i="21"/>
  <c r="T11" i="21"/>
  <c r="T12" i="21"/>
  <c r="Q10" i="21" l="1"/>
  <c r="Q9" i="21"/>
  <c r="Q8" i="21"/>
  <c r="Q5" i="21"/>
  <c r="Q4" i="21"/>
  <c r="Q3" i="21"/>
  <c r="T3" i="21" s="1"/>
  <c r="Q6" i="21" l="1"/>
  <c r="Q7" i="21"/>
  <c r="Q12" i="21"/>
  <c r="Q11" i="21"/>
</calcChain>
</file>

<file path=xl/sharedStrings.xml><?xml version="1.0" encoding="utf-8"?>
<sst xmlns="http://schemas.openxmlformats.org/spreadsheetml/2006/main" count="100" uniqueCount="42">
  <si>
    <t>400kV OHL</t>
  </si>
  <si>
    <t>275kV OHL</t>
  </si>
  <si>
    <t>400kV Transformer</t>
  </si>
  <si>
    <t>400kV QB</t>
  </si>
  <si>
    <t>400kV cable</t>
  </si>
  <si>
    <t>275kV cable</t>
  </si>
  <si>
    <t>400kV CB</t>
  </si>
  <si>
    <t>275kV CB</t>
  </si>
  <si>
    <t>132kV CB</t>
  </si>
  <si>
    <t>CMP315</t>
  </si>
  <si>
    <t>CMP375</t>
  </si>
  <si>
    <t>EC (400kV OHL)</t>
  </si>
  <si>
    <t>smoothing factor</t>
  </si>
  <si>
    <t>275kV Transformer</t>
  </si>
  <si>
    <t>CMP315 Only</t>
  </si>
  <si>
    <t>CBs per cct</t>
  </si>
  <si>
    <t>2023/24 EC</t>
  </si>
  <si>
    <t>Circuit Specific ECs</t>
  </si>
  <si>
    <t>CMP315 only</t>
  </si>
  <si>
    <t>CMP315*</t>
  </si>
  <si>
    <t>After smoothing</t>
  </si>
  <si>
    <t>132kV Transformer</t>
  </si>
  <si>
    <t>275kV QB</t>
  </si>
  <si>
    <t>132kV phase shifter</t>
  </si>
  <si>
    <t>Smoothed ECs in in 23/24 price</t>
  </si>
  <si>
    <t>Unsmoothed ECs in 2023/24 price (£/MWkm)</t>
  </si>
  <si>
    <t>cct type</t>
  </si>
  <si>
    <t>132kV OHL NGET</t>
  </si>
  <si>
    <t>132kV OHL SPT</t>
  </si>
  <si>
    <t>132kV OHL SHET</t>
  </si>
  <si>
    <t>132kV cable NGET</t>
  </si>
  <si>
    <t>132kV cable SPT</t>
  </si>
  <si>
    <t>132kV cable SHET</t>
  </si>
  <si>
    <t xml:space="preserve">Baseline post CMP353 </t>
  </si>
  <si>
    <t>Baseline pre CMP353</t>
  </si>
  <si>
    <t>combined (cct+CBs) type</t>
  </si>
  <si>
    <t>CMP375 WACM2 Ecs</t>
  </si>
  <si>
    <t>Baseline post CMP353 (20/21 price)</t>
  </si>
  <si>
    <t>Baseline pre CMP353 (20/21 price)</t>
  </si>
  <si>
    <t>Expansion Constants in 2020/21 price</t>
  </si>
  <si>
    <t>Inflation factor (2023/24 EC over 2020/21 EC)</t>
  </si>
  <si>
    <t>CMP375 WACM2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</si>
</sst>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  <xf numFmtId="0" fontId="0" fillId="0" borderId="0" xfId="0" applyFill="1"/>
    <xf numFmtId="0" fontId="0" fillId="4" borderId="0" xfId="0" applyFill="1"/>
    <xf numFmtId="9" fontId="0" fillId="0" borderId="0" xfId="0" applyNumberFormat="1"/>
    <xf numFmtId="0" fontId="0" fillId="5" borderId="0" xfId="0" applyFill="1"/>
    <xf numFmtId="2" fontId="0" fillId="5" borderId="0" xfId="0" applyNumberFormat="1" applyFill="1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/>
    <xf numFmtId="0" fontId="2" fillId="0" borderId="0" xfId="0" applyFont="1" applyFill="1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wrapText="1"/>
    </xf>
    <xf numFmtId="2" fontId="0" fillId="0" borderId="0" xfId="0" applyNumberFormat="1" applyAlignment="1">
      <alignment horizontal="center"/>
    </xf>
    <xf numFmtId="2" fontId="1" fillId="5" borderId="0" xfId="0" applyNumberFormat="1" applyFont="1" applyFill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2" borderId="0" xfId="0" applyFont="1" applyFill="1"/>
    <xf numFmtId="0" fontId="1" fillId="0" borderId="2" xfId="0" applyFont="1" applyBorder="1" applyAlignment="1">
      <alignment wrapText="1"/>
    </xf>
    <xf numFmtId="0" fontId="2" fillId="6" borderId="2" xfId="0" applyFont="1" applyFill="1" applyBorder="1" applyAlignment="1">
      <alignment wrapText="1"/>
    </xf>
    <xf numFmtId="0" fontId="0" fillId="0" borderId="3" xfId="0" applyBorder="1"/>
    <xf numFmtId="2" fontId="0" fillId="2" borderId="3" xfId="0" applyNumberFormat="1" applyFill="1" applyBorder="1"/>
    <xf numFmtId="2" fontId="0" fillId="0" borderId="3" xfId="0" applyNumberFormat="1" applyBorder="1"/>
    <xf numFmtId="0" fontId="0" fillId="0" borderId="4" xfId="0" applyBorder="1"/>
    <xf numFmtId="2" fontId="0" fillId="0" borderId="4" xfId="0" applyNumberFormat="1" applyBorder="1"/>
    <xf numFmtId="0" fontId="0" fillId="4" borderId="0" xfId="0" applyFill="1" applyAlignment="1">
      <alignment wrapText="1"/>
    </xf>
    <xf numFmtId="0" fontId="0" fillId="4" borderId="1" xfId="0" applyFill="1" applyBorder="1" applyAlignment="1">
      <alignment wrapText="1"/>
    </xf>
    <xf numFmtId="0" fontId="1" fillId="5" borderId="0" xfId="0" applyFont="1" applyFill="1" applyAlignment="1">
      <alignment horizontal="center"/>
    </xf>
    <xf numFmtId="0" fontId="2" fillId="0" borderId="0" xfId="0" applyFont="1" applyFill="1" applyBorder="1" applyAlignment="1">
      <alignment wrapText="1"/>
    </xf>
    <xf numFmtId="2" fontId="0" fillId="0" borderId="0" xfId="0" applyNumberForma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4" fillId="3" borderId="1" xfId="0" applyFont="1" applyFill="1" applyBorder="1" applyAlignment="1">
      <alignment horizontal="center"/>
    </xf>
    <xf numFmtId="2" fontId="4" fillId="3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2" fontId="0" fillId="7" borderId="0" xfId="0" applyNumberFormat="1" applyFill="1"/>
    <xf numFmtId="0" fontId="0" fillId="0" borderId="0" xfId="0" applyFont="1"/>
    <xf numFmtId="164" fontId="0" fillId="0" borderId="0" xfId="0" applyNumberFormat="1" applyFont="1"/>
    <xf numFmtId="0" fontId="0" fillId="5" borderId="0" xfId="0" applyFont="1" applyFill="1"/>
    <xf numFmtId="164" fontId="0" fillId="5" borderId="0" xfId="0" applyNumberFormat="1" applyFont="1" applyFill="1"/>
    <xf numFmtId="2" fontId="0" fillId="5" borderId="0" xfId="0" applyNumberFormat="1" applyFont="1" applyFill="1"/>
    <xf numFmtId="0" fontId="0" fillId="0" borderId="0" xfId="0" applyAlignment="1">
      <alignment horizontal="center"/>
    </xf>
    <xf numFmtId="0" fontId="0" fillId="5" borderId="0" xfId="0" applyFill="1" applyAlignment="1">
      <alignment horizontal="center" vertical="center" wrapText="1"/>
    </xf>
    <xf numFmtId="2" fontId="0" fillId="5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2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2" formatCode="0.00"/>
      <fill>
        <patternFill patternType="solid">
          <fgColor indexed="64"/>
          <bgColor theme="0" tint="-0.14999847407452621"/>
        </patternFill>
      </fill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2" formatCode="0.00"/>
      <fill>
        <patternFill patternType="solid">
          <fgColor indexed="64"/>
          <bgColor theme="0" tint="-0.14999847407452621"/>
        </patternFill>
      </fill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2" formatCode="0.00"/>
      <fill>
        <patternFill patternType="solid">
          <fgColor indexed="64"/>
          <bgColor theme="0" tint="-0.14999847407452621"/>
        </patternFill>
      </fill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2" formatCode="0.00"/>
      <fill>
        <patternFill patternType="solid">
          <fgColor indexed="64"/>
          <bgColor theme="0" tint="-0.1499984740745262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2" formatCode="0.00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bottom" textRotation="0" wrapText="0" indent="0" justifyLastLine="0" shrinkToFit="0" readingOrder="0"/>
    </dxf>
    <dxf>
      <font>
        <b/>
      </font>
    </dxf>
    <dxf>
      <alignment horizontal="center" vertical="bottom" textRotation="0" wrapText="0" indent="0" justifyLastLine="0" shrinkToFit="0" readingOrder="0"/>
    </dxf>
    <dxf>
      <font>
        <b val="0"/>
      </font>
      <fill>
        <patternFill patternType="solid">
          <fgColor indexed="64"/>
          <bgColor theme="0" tint="-0.14999847407452621"/>
        </patternFill>
      </fill>
    </dxf>
    <dxf>
      <font>
        <b val="0"/>
      </font>
      <fill>
        <patternFill patternType="solid">
          <fgColor indexed="64"/>
          <bgColor theme="0" tint="-0.14999847407452621"/>
        </patternFill>
      </fill>
    </dxf>
    <dxf>
      <font>
        <b val="0"/>
      </font>
      <numFmt numFmtId="2" formatCode="0.00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 tint="-0.14999847407452621"/>
        </patternFill>
      </fill>
    </dxf>
    <dxf>
      <font>
        <b val="0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EC Comparison</a:t>
            </a:r>
          </a:p>
        </c:rich>
      </c:tx>
      <c:layout>
        <c:manualLayout>
          <c:xMode val="edge"/>
          <c:yMode val="edge"/>
          <c:x val="0.41504855643044625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EC_Revised!$T$2</c:f>
              <c:strCache>
                <c:ptCount val="1"/>
                <c:pt idx="0">
                  <c:v>CMP315*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EC_Revised!$S$3:$S$12</c:f>
              <c:strCache>
                <c:ptCount val="10"/>
                <c:pt idx="0">
                  <c:v>400kV OHL</c:v>
                </c:pt>
                <c:pt idx="1">
                  <c:v>275kV OHL</c:v>
                </c:pt>
                <c:pt idx="2">
                  <c:v>132kV OHL NGET</c:v>
                </c:pt>
                <c:pt idx="3">
                  <c:v>132kV OHL SPT</c:v>
                </c:pt>
                <c:pt idx="4">
                  <c:v>132kV OHL SHET</c:v>
                </c:pt>
                <c:pt idx="5">
                  <c:v>400kV cable</c:v>
                </c:pt>
                <c:pt idx="6">
                  <c:v>275kV cable</c:v>
                </c:pt>
                <c:pt idx="7">
                  <c:v>132kV cable NGET</c:v>
                </c:pt>
                <c:pt idx="8">
                  <c:v>132kV cable SPT</c:v>
                </c:pt>
                <c:pt idx="9">
                  <c:v>132kV cable SHET</c:v>
                </c:pt>
              </c:strCache>
            </c:strRef>
          </c:cat>
          <c:val>
            <c:numRef>
              <c:f>EC_Revised!$T$3:$T$12</c:f>
              <c:numCache>
                <c:formatCode>0.00</c:formatCode>
                <c:ptCount val="10"/>
                <c:pt idx="0">
                  <c:v>13.715261275995452</c:v>
                </c:pt>
                <c:pt idx="1">
                  <c:v>39.409337482861289</c:v>
                </c:pt>
                <c:pt idx="2">
                  <c:v>138.42859090726856</c:v>
                </c:pt>
                <c:pt idx="3">
                  <c:v>138.42859090726856</c:v>
                </c:pt>
                <c:pt idx="4">
                  <c:v>138.42859090726856</c:v>
                </c:pt>
                <c:pt idx="5">
                  <c:v>328.46663053376932</c:v>
                </c:pt>
                <c:pt idx="6">
                  <c:v>375.27062379553121</c:v>
                </c:pt>
                <c:pt idx="7">
                  <c:v>384.33529764348179</c:v>
                </c:pt>
                <c:pt idx="8">
                  <c:v>384.33529764348179</c:v>
                </c:pt>
                <c:pt idx="9">
                  <c:v>384.33529764348179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2A-456A-838C-2C01BC89ED03}"/>
            </c:ext>
          </c:extLst>
        </c:ser>
        <c:ser>
          <c:idx val="1"/>
          <c:order val="1"/>
          <c:tx>
            <c:strRef>
              <c:f>EC_Revised!$U$2</c:f>
              <c:strCache>
                <c:ptCount val="1"/>
                <c:pt idx="0">
                  <c:v>CMP375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EC_Revised!$S$3:$S$12</c:f>
              <c:strCache>
                <c:ptCount val="10"/>
                <c:pt idx="0">
                  <c:v>400kV OHL</c:v>
                </c:pt>
                <c:pt idx="1">
                  <c:v>275kV OHL</c:v>
                </c:pt>
                <c:pt idx="2">
                  <c:v>132kV OHL NGET</c:v>
                </c:pt>
                <c:pt idx="3">
                  <c:v>132kV OHL SPT</c:v>
                </c:pt>
                <c:pt idx="4">
                  <c:v>132kV OHL SHET</c:v>
                </c:pt>
                <c:pt idx="5">
                  <c:v>400kV cable</c:v>
                </c:pt>
                <c:pt idx="6">
                  <c:v>275kV cable</c:v>
                </c:pt>
                <c:pt idx="7">
                  <c:v>132kV cable NGET</c:v>
                </c:pt>
                <c:pt idx="8">
                  <c:v>132kV cable SPT</c:v>
                </c:pt>
                <c:pt idx="9">
                  <c:v>132kV cable SHET</c:v>
                </c:pt>
              </c:strCache>
            </c:strRef>
          </c:cat>
          <c:val>
            <c:numRef>
              <c:f>EC_Revised!$U$3:$U$12</c:f>
              <c:numCache>
                <c:formatCode>0.00</c:formatCode>
                <c:ptCount val="10"/>
                <c:pt idx="0">
                  <c:v>12.83136678579829</c:v>
                </c:pt>
                <c:pt idx="1">
                  <c:v>36.960837192095937</c:v>
                </c:pt>
                <c:pt idx="2">
                  <c:v>136.60717602986753</c:v>
                </c:pt>
                <c:pt idx="3">
                  <c:v>136.60717602986753</c:v>
                </c:pt>
                <c:pt idx="4">
                  <c:v>136.60717602986753</c:v>
                </c:pt>
                <c:pt idx="5">
                  <c:v>327.2881045468398</c:v>
                </c:pt>
                <c:pt idx="6">
                  <c:v>372.00595674117739</c:v>
                </c:pt>
                <c:pt idx="7">
                  <c:v>381.42103383964019</c:v>
                </c:pt>
                <c:pt idx="8">
                  <c:v>381.42103383964019</c:v>
                </c:pt>
                <c:pt idx="9">
                  <c:v>381.42103383964019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2A-456A-838C-2C01BC89ED03}"/>
            </c:ext>
          </c:extLst>
        </c:ser>
        <c:ser>
          <c:idx val="2"/>
          <c:order val="2"/>
          <c:tx>
            <c:strRef>
              <c:f>EC_Revised!$V$2</c:f>
              <c:strCache>
                <c:ptCount val="1"/>
                <c:pt idx="0">
                  <c:v>CMP375 WACM2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EC_Revised!$S$3:$S$12</c:f>
              <c:strCache>
                <c:ptCount val="10"/>
                <c:pt idx="0">
                  <c:v>400kV OHL</c:v>
                </c:pt>
                <c:pt idx="1">
                  <c:v>275kV OHL</c:v>
                </c:pt>
                <c:pt idx="2">
                  <c:v>132kV OHL NGET</c:v>
                </c:pt>
                <c:pt idx="3">
                  <c:v>132kV OHL SPT</c:v>
                </c:pt>
                <c:pt idx="4">
                  <c:v>132kV OHL SHET</c:v>
                </c:pt>
                <c:pt idx="5">
                  <c:v>400kV cable</c:v>
                </c:pt>
                <c:pt idx="6">
                  <c:v>275kV cable</c:v>
                </c:pt>
                <c:pt idx="7">
                  <c:v>132kV cable NGET</c:v>
                </c:pt>
                <c:pt idx="8">
                  <c:v>132kV cable SPT</c:v>
                </c:pt>
                <c:pt idx="9">
                  <c:v>132kV cable SHET</c:v>
                </c:pt>
              </c:strCache>
            </c:strRef>
          </c:cat>
          <c:val>
            <c:numRef>
              <c:f>EC_Revised!$V$3:$V$12</c:f>
              <c:numCache>
                <c:formatCode>0.00</c:formatCode>
                <c:ptCount val="10"/>
                <c:pt idx="0">
                  <c:v>11.037259856536041</c:v>
                </c:pt>
                <c:pt idx="1">
                  <c:v>35.702285951449873</c:v>
                </c:pt>
                <c:pt idx="2">
                  <c:v>138.35646870265407</c:v>
                </c:pt>
                <c:pt idx="3">
                  <c:v>138.35646870265407</c:v>
                </c:pt>
                <c:pt idx="4">
                  <c:v>138.35646870265407</c:v>
                </c:pt>
                <c:pt idx="5">
                  <c:v>327.2881045468398</c:v>
                </c:pt>
                <c:pt idx="6">
                  <c:v>372.00595674117739</c:v>
                </c:pt>
                <c:pt idx="7">
                  <c:v>381.42103383964019</c:v>
                </c:pt>
                <c:pt idx="8">
                  <c:v>381.42103383964019</c:v>
                </c:pt>
                <c:pt idx="9">
                  <c:v>381.42103383964019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2A-456A-838C-2C01BC89ED03}"/>
            </c:ext>
          </c:extLst>
        </c:ser>
        <c:ser>
          <c:idx val="3"/>
          <c:order val="3"/>
          <c:tx>
            <c:strRef>
              <c:f>EC_Revised!$W$2</c:f>
              <c:strCache>
                <c:ptCount val="1"/>
                <c:pt idx="0">
                  <c:v>Baseline post CMP353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EC_Revised!$S$3:$S$12</c:f>
              <c:strCache>
                <c:ptCount val="10"/>
                <c:pt idx="0">
                  <c:v>400kV OHL</c:v>
                </c:pt>
                <c:pt idx="1">
                  <c:v>275kV OHL</c:v>
                </c:pt>
                <c:pt idx="2">
                  <c:v>132kV OHL NGET</c:v>
                </c:pt>
                <c:pt idx="3">
                  <c:v>132kV OHL SPT</c:v>
                </c:pt>
                <c:pt idx="4">
                  <c:v>132kV OHL SHET</c:v>
                </c:pt>
                <c:pt idx="5">
                  <c:v>400kV cable</c:v>
                </c:pt>
                <c:pt idx="6">
                  <c:v>275kV cable</c:v>
                </c:pt>
                <c:pt idx="7">
                  <c:v>132kV cable NGET</c:v>
                </c:pt>
                <c:pt idx="8">
                  <c:v>132kV cable SPT</c:v>
                </c:pt>
                <c:pt idx="9">
                  <c:v>132kV cable SHET</c:v>
                </c:pt>
              </c:strCache>
            </c:strRef>
          </c:cat>
          <c:val>
            <c:numRef>
              <c:f>EC_Revised!$W$3:$W$12</c:f>
              <c:numCache>
                <c:formatCode>0.00</c:formatCode>
                <c:ptCount val="10"/>
                <c:pt idx="0">
                  <c:v>16.800285868101049</c:v>
                </c:pt>
                <c:pt idx="1">
                  <c:v>20.134868843472315</c:v>
                </c:pt>
                <c:pt idx="2">
                  <c:v>48.169376176670418</c:v>
                </c:pt>
                <c:pt idx="3">
                  <c:v>48.169376176670418</c:v>
                </c:pt>
                <c:pt idx="4">
                  <c:v>43.588024309788985</c:v>
                </c:pt>
                <c:pt idx="5">
                  <c:v>171.40881228959483</c:v>
                </c:pt>
                <c:pt idx="6">
                  <c:v>192.43777545972031</c:v>
                </c:pt>
                <c:pt idx="7">
                  <c:v>379.34283495420829</c:v>
                </c:pt>
                <c:pt idx="8">
                  <c:v>379.34283495420829</c:v>
                </c:pt>
                <c:pt idx="9">
                  <c:v>348.97475881454176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2A-456A-838C-2C01BC89ED03}"/>
            </c:ext>
          </c:extLst>
        </c:ser>
        <c:ser>
          <c:idx val="4"/>
          <c:order val="4"/>
          <c:tx>
            <c:strRef>
              <c:f>EC_Revised!$X$2</c:f>
              <c:strCache>
                <c:ptCount val="1"/>
                <c:pt idx="0">
                  <c:v>Baseline pre CMP353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EC_Revised!$S$3:$S$12</c:f>
              <c:strCache>
                <c:ptCount val="10"/>
                <c:pt idx="0">
                  <c:v>400kV OHL</c:v>
                </c:pt>
                <c:pt idx="1">
                  <c:v>275kV OHL</c:v>
                </c:pt>
                <c:pt idx="2">
                  <c:v>132kV OHL NGET</c:v>
                </c:pt>
                <c:pt idx="3">
                  <c:v>132kV OHL SPT</c:v>
                </c:pt>
                <c:pt idx="4">
                  <c:v>132kV OHL SHET</c:v>
                </c:pt>
                <c:pt idx="5">
                  <c:v>400kV cable</c:v>
                </c:pt>
                <c:pt idx="6">
                  <c:v>275kV cable</c:v>
                </c:pt>
                <c:pt idx="7">
                  <c:v>132kV cable NGET</c:v>
                </c:pt>
                <c:pt idx="8">
                  <c:v>132kV cable SPT</c:v>
                </c:pt>
                <c:pt idx="9">
                  <c:v>132kV cable SHET</c:v>
                </c:pt>
              </c:strCache>
            </c:strRef>
          </c:cat>
          <c:val>
            <c:numRef>
              <c:f>EC_Revised!$X$3:$X$12</c:f>
              <c:numCache>
                <c:formatCode>0.00</c:formatCode>
                <c:ptCount val="10"/>
                <c:pt idx="0">
                  <c:v>30.806933739705329</c:v>
                </c:pt>
                <c:pt idx="1">
                  <c:v>30.342563183413084</c:v>
                </c:pt>
                <c:pt idx="2">
                  <c:v>180.81928231549935</c:v>
                </c:pt>
                <c:pt idx="3">
                  <c:v>180.81928231549935</c:v>
                </c:pt>
                <c:pt idx="4">
                  <c:v>158.91047506471233</c:v>
                </c:pt>
                <c:pt idx="5">
                  <c:v>125.5305526592103</c:v>
                </c:pt>
                <c:pt idx="6">
                  <c:v>136.14829918222839</c:v>
                </c:pt>
                <c:pt idx="7">
                  <c:v>539.37058766439577</c:v>
                </c:pt>
                <c:pt idx="8">
                  <c:v>539.37058766439577</c:v>
                </c:pt>
                <c:pt idx="9">
                  <c:v>478.93061958399107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78-4EA1-991F-172D6D3EF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0562584"/>
        <c:axId val="790560944"/>
      </c:barChart>
      <c:catAx>
        <c:axId val="790562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0560944"/>
        <c:crosses val="autoZero"/>
        <c:auto val="1"/>
        <c:lblAlgn val="ctr"/>
        <c:lblOffset val="100"/>
        <c:noMultiLvlLbl val="0"/>
      </c:catAx>
      <c:valAx>
        <c:axId val="790560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0562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631825</xdr:colOff>
      <xdr:row>22</xdr:row>
      <xdr:rowOff>41275</xdr:rowOff>
    </xdr:from>
    <xdr:to>
      <xdr:col>25</xdr:col>
      <xdr:colOff>50800</xdr:colOff>
      <xdr:row>37</xdr:row>
      <xdr:rowOff>22225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D43D2D6-B3E6-4DD4-83A4-37E3864B0A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F8B8646-B7F6-4E7B-B6E8-AE7FD5DFFF33}" name="Table1" displayName="Table1" ref="AA2:AD21" totalsRowShown="0" headerRowDxfId="19" dataDxfId="18">
  <tableColumns count="4">
    <tableColumn id="1" xr3:uid="{E4B93D84-AF66-4789-9834-77E0D5E08100}" name="Smoothed ECs in in 23/24 price" dataDxfId="17"/>
    <tableColumn id="2" xr3:uid="{BDFE9979-F47E-4212-A3A2-B2CEC7CCC803}" name="CMP315*" dataDxfId="16"/>
    <tableColumn id="3" xr3:uid="{C0F93584-2ED7-4D50-BBCF-AC87C4287C90}" name="CMP375" dataDxfId="15"/>
    <tableColumn id="4" xr3:uid="{3A109840-1AEC-4474-9056-9A8300B4C501}" name="CMP375 WACM2" dataDxfId="14"/>
  </tableColumns>
  <tableStyleInfo name="TableStyleLight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7FF9407-41A9-40F0-8E07-4CEB5361546E}" name="Table3" displayName="Table3" ref="S2:X12" totalsRowShown="0" dataDxfId="13" totalsRowDxfId="12">
  <tableColumns count="6">
    <tableColumn id="1" xr3:uid="{281B8A07-B767-46E5-BD46-B0F1B7CC1A83}" name="Unsmoothed ECs in 2023/24 price (£/MWkm)" dataDxfId="11" totalsRowDxfId="10"/>
    <tableColumn id="3" xr3:uid="{B8677E0E-E4C7-4B0B-95FE-D2AF0BD64B5A}" name="CMP315*" dataDxfId="9" totalsRowDxfId="8">
      <calculatedColumnFormula>Q3*InflationFactor</calculatedColumnFormula>
    </tableColumn>
    <tableColumn id="4" xr3:uid="{0CA1B9C8-ED4E-4C39-9E26-E652010E92BF}" name="CMP375" dataDxfId="7" totalsRowDxfId="6">
      <calculatedColumnFormula>D3*InflationFactor</calculatedColumnFormula>
    </tableColumn>
    <tableColumn id="5" xr3:uid="{2AE66DE5-FE0D-4230-993E-168027CF3CB6}" name="CMP375 WACM2" dataDxfId="5" totalsRowDxfId="4">
      <calculatedColumnFormula>E3*InflationFactor</calculatedColumnFormula>
    </tableColumn>
    <tableColumn id="6" xr3:uid="{74C48749-582D-4A02-ABAC-07909FB80B78}" name="Baseline post CMP353 " dataDxfId="3" totalsRowDxfId="2">
      <calculatedColumnFormula>F3*InflationFactor</calculatedColumnFormula>
    </tableColumn>
    <tableColumn id="2" xr3:uid="{2C0826DC-672A-4FAE-9660-26DDEF7E9A81}" name="Baseline pre CMP353" dataDxfId="1" totalsRowDxfId="0">
      <calculatedColumnFormula>G3*InflationFactor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5EBF9-99BD-46ED-9CAC-61FC30BD43F9}">
  <sheetPr codeName="Sheet11"/>
  <dimension ref="A1:AD21"/>
  <sheetViews>
    <sheetView tabSelected="1" topLeftCell="O1" zoomScale="75" zoomScaleNormal="75" workbookViewId="0">
      <selection activeCell="AA39" sqref="AA39"/>
    </sheetView>
  </sheetViews>
  <sheetFormatPr defaultRowHeight="14.5" x14ac:dyDescent="0.35"/>
  <cols>
    <col min="2" max="2" width="18.08984375" customWidth="1"/>
    <col min="3" max="4" width="8.7265625" customWidth="1"/>
    <col min="5" max="5" width="14.7265625" customWidth="1"/>
    <col min="6" max="6" width="13.81640625" customWidth="1"/>
    <col min="7" max="7" width="13.453125" customWidth="1"/>
    <col min="9" max="9" width="10.453125" customWidth="1"/>
    <col min="10" max="10" width="13.08984375" customWidth="1"/>
    <col min="11" max="11" width="11.26953125" customWidth="1"/>
    <col min="12" max="12" width="8.7265625" style="1"/>
    <col min="14" max="14" width="15.7265625" customWidth="1"/>
    <col min="15" max="15" width="12.7265625" customWidth="1"/>
    <col min="16" max="16" width="15.36328125" customWidth="1"/>
    <col min="19" max="19" width="25.90625" customWidth="1"/>
    <col min="20" max="21" width="9.6328125" customWidth="1"/>
    <col min="22" max="22" width="15.90625" customWidth="1"/>
    <col min="23" max="23" width="10.1796875" customWidth="1"/>
    <col min="25" max="25" width="8.7265625" style="3"/>
    <col min="27" max="27" width="17.6328125" customWidth="1"/>
    <col min="28" max="28" width="9.7265625" style="6" customWidth="1"/>
    <col min="29" max="29" width="12" customWidth="1"/>
    <col min="30" max="30" width="16" customWidth="1"/>
  </cols>
  <sheetData>
    <row r="1" spans="1:30" x14ac:dyDescent="0.35">
      <c r="O1" s="4" t="s">
        <v>14</v>
      </c>
      <c r="P1" s="4"/>
      <c r="Q1" s="4"/>
      <c r="AB1"/>
    </row>
    <row r="2" spans="1:30" ht="82" customHeight="1" x14ac:dyDescent="0.35">
      <c r="B2" s="35" t="s">
        <v>39</v>
      </c>
      <c r="C2" s="20" t="s">
        <v>9</v>
      </c>
      <c r="D2" s="20" t="s">
        <v>10</v>
      </c>
      <c r="E2" s="20" t="s">
        <v>36</v>
      </c>
      <c r="F2" s="20" t="s">
        <v>37</v>
      </c>
      <c r="G2" s="21" t="s">
        <v>38</v>
      </c>
      <c r="H2" s="11"/>
      <c r="I2" s="12" t="s">
        <v>16</v>
      </c>
      <c r="J2" s="12" t="s">
        <v>40</v>
      </c>
      <c r="K2" s="12" t="s">
        <v>12</v>
      </c>
      <c r="N2" s="28" t="s">
        <v>26</v>
      </c>
      <c r="O2" s="28" t="s">
        <v>15</v>
      </c>
      <c r="P2" s="27" t="s">
        <v>35</v>
      </c>
      <c r="Q2" t="s">
        <v>17</v>
      </c>
      <c r="S2" s="2" t="s">
        <v>25</v>
      </c>
      <c r="T2" t="s">
        <v>19</v>
      </c>
      <c r="U2" t="s">
        <v>10</v>
      </c>
      <c r="V2" t="s">
        <v>41</v>
      </c>
      <c r="W2" s="20" t="s">
        <v>33</v>
      </c>
      <c r="X2" s="20" t="s">
        <v>34</v>
      </c>
      <c r="Y2" s="30"/>
      <c r="Z2" s="14" t="s">
        <v>20</v>
      </c>
      <c r="AA2" s="2" t="s">
        <v>24</v>
      </c>
      <c r="AB2" s="19" t="s">
        <v>19</v>
      </c>
      <c r="AC2" s="8" t="s">
        <v>10</v>
      </c>
      <c r="AD2" s="8" t="s">
        <v>41</v>
      </c>
    </row>
    <row r="3" spans="1:30" x14ac:dyDescent="0.35">
      <c r="B3" s="22" t="s">
        <v>11</v>
      </c>
      <c r="C3" s="22">
        <v>11.407222212422488</v>
      </c>
      <c r="D3" s="22">
        <v>11.407222212422488</v>
      </c>
      <c r="E3" s="23">
        <v>9.8122419771452236</v>
      </c>
      <c r="F3" s="24">
        <v>14.935633695839902</v>
      </c>
      <c r="G3" s="24">
        <v>27.387693354783256</v>
      </c>
      <c r="I3">
        <v>16.800285868101049</v>
      </c>
      <c r="J3">
        <v>1.1248458692971639</v>
      </c>
      <c r="K3" s="5">
        <v>0.13</v>
      </c>
      <c r="N3" s="10" t="s">
        <v>0</v>
      </c>
      <c r="O3" s="10">
        <v>1.5</v>
      </c>
      <c r="P3" t="s">
        <v>0</v>
      </c>
      <c r="Q3">
        <f>O3*C21+C3</f>
        <v>12.193013861148055</v>
      </c>
      <c r="R3" s="42"/>
      <c r="S3" s="9" t="s">
        <v>0</v>
      </c>
      <c r="T3" s="15">
        <f>Q3*InflationFactor</f>
        <v>13.715261275995452</v>
      </c>
      <c r="U3" s="15">
        <f>D3*InflationFactor</f>
        <v>12.83136678579829</v>
      </c>
      <c r="V3" s="15">
        <f>E3*InflationFactor</f>
        <v>11.037259856536041</v>
      </c>
      <c r="W3" s="15">
        <f>F3*InflationFactor</f>
        <v>16.800285868101049</v>
      </c>
      <c r="X3" s="15">
        <f>G3*InflationFactor</f>
        <v>30.806933739705329</v>
      </c>
      <c r="Y3" s="31"/>
      <c r="Z3" s="9"/>
      <c r="AA3" s="37" t="s">
        <v>11</v>
      </c>
      <c r="AB3" s="38">
        <f>T3*Smooth_New+$F3*(1-Smooth_New)*InflationFactor</f>
        <v>16.399232671127319</v>
      </c>
      <c r="AC3" s="38">
        <f>U3*Smooth_New+$F3*(1-Smooth_New)*InflationFactor</f>
        <v>16.284326387401688</v>
      </c>
      <c r="AD3" s="38">
        <f>V3*Smooth_New+$F3*(1-Smooth_New)*InflationFactor</f>
        <v>16.051092486597597</v>
      </c>
    </row>
    <row r="4" spans="1:30" x14ac:dyDescent="0.35">
      <c r="B4" s="22" t="s">
        <v>1</v>
      </c>
      <c r="C4" s="24">
        <v>32.858579296015137</v>
      </c>
      <c r="D4" s="24">
        <v>32.858579296015137</v>
      </c>
      <c r="E4" s="24">
        <v>31.739713791861714</v>
      </c>
      <c r="F4" s="24">
        <v>17.900113600499918</v>
      </c>
      <c r="G4" s="24">
        <v>26.974862967112099</v>
      </c>
      <c r="J4" s="13"/>
      <c r="N4" s="10" t="s">
        <v>1</v>
      </c>
      <c r="O4" s="10">
        <v>1.5</v>
      </c>
      <c r="P4" t="s">
        <v>1</v>
      </c>
      <c r="Q4" s="3">
        <f>O4*C20+C4</f>
        <v>35.03532222373309</v>
      </c>
      <c r="R4" s="42"/>
      <c r="S4" s="9" t="s">
        <v>1</v>
      </c>
      <c r="T4" s="15">
        <f>Q4*InflationFactor</f>
        <v>39.409337482861289</v>
      </c>
      <c r="U4" s="15">
        <f>D4*InflationFactor</f>
        <v>36.960837192095937</v>
      </c>
      <c r="V4" s="15">
        <f>E4*InflationFactor</f>
        <v>35.702285951449873</v>
      </c>
      <c r="W4" s="15">
        <f>F4*InflationFactor</f>
        <v>20.134868843472315</v>
      </c>
      <c r="X4" s="15">
        <f>G4*InflationFactor</f>
        <v>30.342563183413084</v>
      </c>
      <c r="Y4" s="31"/>
      <c r="Z4" s="9"/>
      <c r="AA4" s="37" t="s">
        <v>1</v>
      </c>
      <c r="AB4" s="38">
        <f>T4*Smooth_New+$F4*(1-Smooth_New)*InflationFactor</f>
        <v>22.64054976659288</v>
      </c>
      <c r="AC4" s="38">
        <f>U4*Smooth_New+$F4*(1-Smooth_New)*InflationFactor</f>
        <v>22.322244728793386</v>
      </c>
      <c r="AD4" s="38">
        <f>V4*Smooth_New+$F4*(1-Smooth_New)*InflationFactor</f>
        <v>22.158633067509399</v>
      </c>
    </row>
    <row r="5" spans="1:30" x14ac:dyDescent="0.35">
      <c r="B5" s="22" t="s">
        <v>27</v>
      </c>
      <c r="C5" s="24">
        <v>121.44523952888197</v>
      </c>
      <c r="D5" s="24">
        <v>121.44523952888197</v>
      </c>
      <c r="E5" s="24">
        <v>123.00037941118384</v>
      </c>
      <c r="F5" s="24">
        <v>42.823090248593822</v>
      </c>
      <c r="G5" s="24">
        <v>160.75027454959712</v>
      </c>
      <c r="J5" s="13"/>
      <c r="N5" s="10" t="s">
        <v>27</v>
      </c>
      <c r="O5" s="10">
        <v>1.25</v>
      </c>
      <c r="P5" t="s">
        <v>27</v>
      </c>
      <c r="Q5" s="3">
        <f>C19*O5+C5</f>
        <v>123.06449682191811</v>
      </c>
      <c r="R5" s="42"/>
      <c r="S5" s="9" t="s">
        <v>27</v>
      </c>
      <c r="T5" s="15">
        <f>Q5*InflationFactor</f>
        <v>138.42859090726856</v>
      </c>
      <c r="U5" s="15">
        <f>D5*InflationFactor</f>
        <v>136.60717602986753</v>
      </c>
      <c r="V5" s="15">
        <f>E5*InflationFactor</f>
        <v>138.35646870265407</v>
      </c>
      <c r="W5" s="15">
        <f>F5*InflationFactor</f>
        <v>48.169376176670418</v>
      </c>
      <c r="X5" s="15">
        <f>G5*InflationFactor</f>
        <v>180.81928231549935</v>
      </c>
      <c r="Y5" s="31"/>
      <c r="Z5" s="9"/>
      <c r="AA5" s="37" t="s">
        <v>27</v>
      </c>
      <c r="AB5" s="38">
        <f>T5*Smooth_New+$F5*(1-Smooth_New)*InflationFactor</f>
        <v>59.903074091648179</v>
      </c>
      <c r="AC5" s="38">
        <f>U5*Smooth_New+$F5*(1-Smooth_New)*InflationFactor</f>
        <v>59.666290157586047</v>
      </c>
      <c r="AD5" s="38">
        <f>V5*Smooth_New+$F5*(1-Smooth_New)*InflationFactor</f>
        <v>59.893698205048295</v>
      </c>
    </row>
    <row r="6" spans="1:30" x14ac:dyDescent="0.35">
      <c r="B6" s="22" t="s">
        <v>28</v>
      </c>
      <c r="C6" s="24">
        <v>121.44523952888197</v>
      </c>
      <c r="D6" s="24">
        <v>121.44523952888197</v>
      </c>
      <c r="E6" s="24">
        <v>123.00037941118384</v>
      </c>
      <c r="F6" s="24">
        <v>42.823090248593822</v>
      </c>
      <c r="G6" s="24">
        <v>160.75027454959712</v>
      </c>
      <c r="J6" s="13"/>
      <c r="N6" s="10" t="s">
        <v>28</v>
      </c>
      <c r="O6" s="10">
        <v>1.25</v>
      </c>
      <c r="P6" t="s">
        <v>28</v>
      </c>
      <c r="Q6" s="3">
        <f>Q5</f>
        <v>123.06449682191811</v>
      </c>
      <c r="R6" s="42"/>
      <c r="S6" s="9" t="s">
        <v>28</v>
      </c>
      <c r="T6" s="15">
        <f>Q6*InflationFactor</f>
        <v>138.42859090726856</v>
      </c>
      <c r="U6" s="15">
        <f>D6*InflationFactor</f>
        <v>136.60717602986753</v>
      </c>
      <c r="V6" s="15">
        <f>E6*InflationFactor</f>
        <v>138.35646870265407</v>
      </c>
      <c r="W6" s="15">
        <f>F6*InflationFactor</f>
        <v>48.169376176670418</v>
      </c>
      <c r="X6" s="15">
        <f>G6*InflationFactor</f>
        <v>180.81928231549935</v>
      </c>
      <c r="Y6" s="31"/>
      <c r="Z6" s="9"/>
      <c r="AA6" s="37" t="s">
        <v>28</v>
      </c>
      <c r="AB6" s="38">
        <f>T6*Smooth_New+$F6*(1-Smooth_New)*InflationFactor</f>
        <v>59.903074091648179</v>
      </c>
      <c r="AC6" s="38">
        <f>U6*Smooth_New+$F6*(1-Smooth_New)*InflationFactor</f>
        <v>59.666290157586047</v>
      </c>
      <c r="AD6" s="38">
        <f>V6*Smooth_New+$F6*(1-Smooth_New)*InflationFactor</f>
        <v>59.893698205048295</v>
      </c>
    </row>
    <row r="7" spans="1:30" x14ac:dyDescent="0.35">
      <c r="B7" s="22" t="s">
        <v>29</v>
      </c>
      <c r="C7" s="24">
        <v>121.44523952888197</v>
      </c>
      <c r="D7" s="24">
        <v>121.44523952888197</v>
      </c>
      <c r="E7" s="24">
        <v>123.00037941118384</v>
      </c>
      <c r="F7" s="24">
        <v>38.750219474090294</v>
      </c>
      <c r="G7" s="24">
        <v>141.27311074538966</v>
      </c>
      <c r="J7" s="13"/>
      <c r="N7" s="10" t="s">
        <v>29</v>
      </c>
      <c r="O7" s="10">
        <v>1.25</v>
      </c>
      <c r="P7" t="s">
        <v>29</v>
      </c>
      <c r="Q7" s="3">
        <f>Q5</f>
        <v>123.06449682191811</v>
      </c>
      <c r="R7" s="42"/>
      <c r="S7" s="9" t="s">
        <v>29</v>
      </c>
      <c r="T7" s="15">
        <f>Q7*InflationFactor</f>
        <v>138.42859090726856</v>
      </c>
      <c r="U7" s="15">
        <f>D7*InflationFactor</f>
        <v>136.60717602986753</v>
      </c>
      <c r="V7" s="15">
        <f>E7*InflationFactor</f>
        <v>138.35646870265407</v>
      </c>
      <c r="W7" s="15">
        <f>F7*InflationFactor</f>
        <v>43.588024309788985</v>
      </c>
      <c r="X7" s="15">
        <f>G7*InflationFactor</f>
        <v>158.91047506471233</v>
      </c>
      <c r="Y7" s="31"/>
      <c r="Z7" s="9"/>
      <c r="AA7" s="37" t="s">
        <v>29</v>
      </c>
      <c r="AB7" s="38">
        <f>T7*Smooth_New+$F7*(1-Smooth_New)*InflationFactor</f>
        <v>55.917297967461337</v>
      </c>
      <c r="AC7" s="38">
        <f>U7*Smooth_New+$F7*(1-Smooth_New)*InflationFactor</f>
        <v>55.680514033399199</v>
      </c>
      <c r="AD7" s="38">
        <f>V7*Smooth_New+$F7*(1-Smooth_New)*InflationFactor</f>
        <v>55.907922080861454</v>
      </c>
    </row>
    <row r="8" spans="1:30" x14ac:dyDescent="0.35">
      <c r="B8" s="22" t="s">
        <v>4</v>
      </c>
      <c r="C8" s="24">
        <v>290.96262295147943</v>
      </c>
      <c r="D8" s="24">
        <v>290.96262295147943</v>
      </c>
      <c r="E8" s="24">
        <v>290.96262295147943</v>
      </c>
      <c r="F8" s="24">
        <v>152.38426611878478</v>
      </c>
      <c r="G8" s="24">
        <v>111.59800296697129</v>
      </c>
      <c r="J8" s="13"/>
      <c r="N8" s="10" t="s">
        <v>4</v>
      </c>
      <c r="O8" s="10">
        <v>2</v>
      </c>
      <c r="P8" t="s">
        <v>4</v>
      </c>
      <c r="Q8" s="3">
        <f>C21*O8+C8</f>
        <v>292.01034514978016</v>
      </c>
      <c r="R8" s="42"/>
      <c r="S8" s="9" t="s">
        <v>4</v>
      </c>
      <c r="T8" s="15">
        <f>Q8*InflationFactor</f>
        <v>328.46663053376932</v>
      </c>
      <c r="U8" s="15">
        <f>D8*InflationFactor</f>
        <v>327.2881045468398</v>
      </c>
      <c r="V8" s="15">
        <f>E8*InflationFactor</f>
        <v>327.2881045468398</v>
      </c>
      <c r="W8" s="15">
        <f>F8*InflationFactor</f>
        <v>171.40881228959483</v>
      </c>
      <c r="X8" s="15">
        <f>G8*InflationFactor</f>
        <v>125.5305526592103</v>
      </c>
      <c r="Y8" s="31"/>
      <c r="Z8" s="9"/>
      <c r="AA8" s="37" t="s">
        <v>4</v>
      </c>
      <c r="AB8" s="38">
        <f>T8*Smooth_New+$F8*(1-Smooth_New)*InflationFactor</f>
        <v>191.82632866133753</v>
      </c>
      <c r="AC8" s="38">
        <f>U8*Smooth_New+$F8*(1-Smooth_New)*InflationFactor</f>
        <v>191.6731202830367</v>
      </c>
      <c r="AD8" s="38">
        <f>V8*Smooth_New+$F8*(1-Smooth_New)*InflationFactor</f>
        <v>191.6731202830367</v>
      </c>
    </row>
    <row r="9" spans="1:30" x14ac:dyDescent="0.35">
      <c r="B9" s="22" t="s">
        <v>5</v>
      </c>
      <c r="C9" s="24">
        <v>330.71727149037531</v>
      </c>
      <c r="D9" s="24">
        <v>330.71727149037531</v>
      </c>
      <c r="E9" s="24">
        <v>330.71727149037531</v>
      </c>
      <c r="F9" s="24">
        <v>171.07923913163407</v>
      </c>
      <c r="G9" s="24">
        <v>121.03729310691941</v>
      </c>
      <c r="J9" s="13"/>
      <c r="N9" s="10" t="s">
        <v>5</v>
      </c>
      <c r="O9" s="10">
        <v>2</v>
      </c>
      <c r="P9" t="s">
        <v>5</v>
      </c>
      <c r="Q9" s="3">
        <f>C20*O9+C9</f>
        <v>333.61959539399925</v>
      </c>
      <c r="R9" s="42"/>
      <c r="S9" s="9" t="s">
        <v>5</v>
      </c>
      <c r="T9" s="15">
        <f>Q9*InflationFactor</f>
        <v>375.27062379553121</v>
      </c>
      <c r="U9" s="15">
        <f>D9*InflationFactor</f>
        <v>372.00595674117739</v>
      </c>
      <c r="V9" s="15">
        <f>E9*InflationFactor</f>
        <v>372.00595674117739</v>
      </c>
      <c r="W9" s="15">
        <f>F9*InflationFactor</f>
        <v>192.43777545972031</v>
      </c>
      <c r="X9" s="15">
        <f>G9*InflationFactor</f>
        <v>136.14829918222839</v>
      </c>
      <c r="Y9" s="31"/>
      <c r="Z9" s="9"/>
      <c r="AA9" s="37" t="s">
        <v>5</v>
      </c>
      <c r="AB9" s="38">
        <f>T9*Smooth_New+$F9*(1-Smooth_New)*InflationFactor</f>
        <v>216.20604574337571</v>
      </c>
      <c r="AC9" s="38">
        <f>U9*Smooth_New+$F9*(1-Smooth_New)*InflationFactor</f>
        <v>215.78163902630973</v>
      </c>
      <c r="AD9" s="38">
        <f>V9*Smooth_New+$F9*(1-Smooth_New)*InflationFactor</f>
        <v>215.78163902630973</v>
      </c>
    </row>
    <row r="10" spans="1:30" x14ac:dyDescent="0.35">
      <c r="B10" s="22" t="s">
        <v>30</v>
      </c>
      <c r="C10" s="24">
        <v>339.08737565793172</v>
      </c>
      <c r="D10" s="24">
        <v>339.08737565793172</v>
      </c>
      <c r="E10" s="24">
        <v>339.08737565793172</v>
      </c>
      <c r="F10" s="24">
        <v>337.23983463728467</v>
      </c>
      <c r="G10" s="24">
        <v>479.50621715080848</v>
      </c>
      <c r="J10" s="13"/>
      <c r="N10" s="10" t="s">
        <v>30</v>
      </c>
      <c r="O10" s="10">
        <v>2</v>
      </c>
      <c r="P10" t="s">
        <v>30</v>
      </c>
      <c r="Q10" s="3">
        <f>C19*O10+C10</f>
        <v>341.67818732678955</v>
      </c>
      <c r="R10" s="42"/>
      <c r="S10" s="9" t="s">
        <v>30</v>
      </c>
      <c r="T10" s="15">
        <f>Q10*InflationFactor</f>
        <v>384.33529764348179</v>
      </c>
      <c r="U10" s="15">
        <f>D10*InflationFactor</f>
        <v>381.42103383964019</v>
      </c>
      <c r="V10" s="15">
        <f>E10*InflationFactor</f>
        <v>381.42103383964019</v>
      </c>
      <c r="W10" s="15">
        <f>F10*InflationFactor</f>
        <v>379.34283495420829</v>
      </c>
      <c r="X10" s="15">
        <f>G10*InflationFactor</f>
        <v>539.37058766439577</v>
      </c>
      <c r="Y10" s="31"/>
      <c r="Z10" s="9"/>
      <c r="AA10" s="37" t="s">
        <v>30</v>
      </c>
      <c r="AB10" s="38">
        <f>T10*Smooth_New+$F10*(1-Smooth_New)*InflationFactor</f>
        <v>379.99185510381386</v>
      </c>
      <c r="AC10" s="38">
        <f>U10*Smooth_New+$F10*(1-Smooth_New)*InflationFactor</f>
        <v>379.61300080931443</v>
      </c>
      <c r="AD10" s="38">
        <f>V10*Smooth_New+$F10*(1-Smooth_New)*InflationFactor</f>
        <v>379.61300080931443</v>
      </c>
    </row>
    <row r="11" spans="1:30" x14ac:dyDescent="0.35">
      <c r="B11" s="22" t="s">
        <v>31</v>
      </c>
      <c r="C11" s="24">
        <v>339.08737565793172</v>
      </c>
      <c r="D11" s="24">
        <v>339.08737565793172</v>
      </c>
      <c r="E11" s="24">
        <v>339.08737565793172</v>
      </c>
      <c r="F11" s="24">
        <v>337.23983463728467</v>
      </c>
      <c r="G11" s="24">
        <v>479.50621715080848</v>
      </c>
      <c r="J11" s="13"/>
      <c r="N11" s="10" t="s">
        <v>31</v>
      </c>
      <c r="O11" s="10">
        <v>2</v>
      </c>
      <c r="P11" t="s">
        <v>31</v>
      </c>
      <c r="Q11" s="3">
        <f>Q10</f>
        <v>341.67818732678955</v>
      </c>
      <c r="R11" s="42"/>
      <c r="S11" s="9" t="s">
        <v>31</v>
      </c>
      <c r="T11" s="15">
        <f>Q11*InflationFactor</f>
        <v>384.33529764348179</v>
      </c>
      <c r="U11" s="15">
        <f>D11*InflationFactor</f>
        <v>381.42103383964019</v>
      </c>
      <c r="V11" s="15">
        <f>E11*InflationFactor</f>
        <v>381.42103383964019</v>
      </c>
      <c r="W11" s="15">
        <f>F11*InflationFactor</f>
        <v>379.34283495420829</v>
      </c>
      <c r="X11" s="15">
        <f>G11*InflationFactor</f>
        <v>539.37058766439577</v>
      </c>
      <c r="Y11" s="31"/>
      <c r="Z11" s="9"/>
      <c r="AA11" s="37" t="s">
        <v>31</v>
      </c>
      <c r="AB11" s="38">
        <f>T11*Smooth_New+$F11*(1-Smooth_New)*InflationFactor</f>
        <v>379.99185510381386</v>
      </c>
      <c r="AC11" s="38">
        <f>U11*Smooth_New+$F11*(1-Smooth_New)*InflationFactor</f>
        <v>379.61300080931443</v>
      </c>
      <c r="AD11" s="38">
        <f>V11*Smooth_New+$F11*(1-Smooth_New)*InflationFactor</f>
        <v>379.61300080931443</v>
      </c>
    </row>
    <row r="12" spans="1:30" x14ac:dyDescent="0.35">
      <c r="B12" s="25" t="s">
        <v>32</v>
      </c>
      <c r="C12" s="26">
        <v>339.08737565793172</v>
      </c>
      <c r="D12" s="26">
        <v>339.08737565793172</v>
      </c>
      <c r="E12" s="26">
        <v>339.08737565793172</v>
      </c>
      <c r="F12" s="26">
        <v>310.24229037938437</v>
      </c>
      <c r="G12" s="26">
        <v>425.77443955343028</v>
      </c>
      <c r="J12" s="13"/>
      <c r="N12" s="10" t="s">
        <v>32</v>
      </c>
      <c r="O12" s="10">
        <v>2</v>
      </c>
      <c r="P12" t="s">
        <v>32</v>
      </c>
      <c r="Q12" s="3">
        <f>Q10</f>
        <v>341.67818732678955</v>
      </c>
      <c r="R12" s="42"/>
      <c r="S12" s="9" t="s">
        <v>32</v>
      </c>
      <c r="T12" s="15">
        <f>Q12*InflationFactor</f>
        <v>384.33529764348179</v>
      </c>
      <c r="U12" s="15">
        <f>D12*InflationFactor</f>
        <v>381.42103383964019</v>
      </c>
      <c r="V12" s="15">
        <f>E12*InflationFactor</f>
        <v>381.42103383964019</v>
      </c>
      <c r="W12" s="15">
        <f>F12*InflationFactor</f>
        <v>348.97475881454176</v>
      </c>
      <c r="X12" s="15">
        <f>G12*InflationFactor</f>
        <v>478.93061958399107</v>
      </c>
      <c r="Y12" s="31"/>
      <c r="Z12" s="9"/>
      <c r="AA12" s="37" t="s">
        <v>32</v>
      </c>
      <c r="AB12" s="38">
        <f>T12*Smooth_New+$F12*(1-Smooth_New)*InflationFactor</f>
        <v>353.57162886230395</v>
      </c>
      <c r="AC12" s="38">
        <f>U12*Smooth_New+$F12*(1-Smooth_New)*InflationFactor</f>
        <v>353.19277456780452</v>
      </c>
      <c r="AD12" s="38">
        <f>V12*Smooth_New+$F12*(1-Smooth_New)*InflationFactor</f>
        <v>353.19277456780452</v>
      </c>
    </row>
    <row r="13" spans="1:30" s="6" customFormat="1" x14ac:dyDescent="0.35">
      <c r="A13" s="43" t="s">
        <v>18</v>
      </c>
      <c r="B13" s="6" t="s">
        <v>2</v>
      </c>
      <c r="C13" s="36">
        <v>126.98408713510931</v>
      </c>
      <c r="D13" s="7"/>
      <c r="L13" s="7"/>
      <c r="S13" s="17" t="s">
        <v>2</v>
      </c>
      <c r="T13" s="44">
        <f>C13*InflationFactor</f>
        <v>142.83752588039883</v>
      </c>
      <c r="U13" s="16"/>
      <c r="V13" s="16"/>
      <c r="W13" s="16"/>
      <c r="X13" s="29"/>
      <c r="Y13" s="32"/>
      <c r="AA13" s="39" t="s">
        <v>2</v>
      </c>
      <c r="AB13" s="40">
        <f>T13</f>
        <v>142.83752588039883</v>
      </c>
      <c r="AC13" s="41"/>
      <c r="AD13" s="41"/>
    </row>
    <row r="14" spans="1:30" s="6" customFormat="1" x14ac:dyDescent="0.35">
      <c r="A14" s="43"/>
      <c r="B14" s="6" t="s">
        <v>13</v>
      </c>
      <c r="C14" s="36">
        <v>134.34916418894565</v>
      </c>
      <c r="D14" s="7"/>
      <c r="L14" s="7"/>
      <c r="S14" s="18" t="s">
        <v>13</v>
      </c>
      <c r="T14" s="44">
        <f>C14*InflationFactor</f>
        <v>151.12210238146199</v>
      </c>
      <c r="U14" s="7"/>
      <c r="V14" s="7"/>
      <c r="W14" s="7"/>
      <c r="Y14" s="3"/>
      <c r="AA14" s="39" t="s">
        <v>13</v>
      </c>
      <c r="AB14" s="40">
        <f t="shared" ref="AB14:AB18" si="0">T14</f>
        <v>151.12210238146199</v>
      </c>
      <c r="AC14" s="41"/>
      <c r="AD14" s="41"/>
    </row>
    <row r="15" spans="1:30" s="6" customFormat="1" x14ac:dyDescent="0.35">
      <c r="A15" s="43"/>
      <c r="B15" s="6" t="s">
        <v>21</v>
      </c>
      <c r="C15" s="36">
        <v>139.68249584862025</v>
      </c>
      <c r="D15" s="7"/>
      <c r="L15" s="7"/>
      <c r="S15" s="18" t="s">
        <v>21</v>
      </c>
      <c r="T15" s="44">
        <f>C15*InflationFactor</f>
        <v>157.12127846843873</v>
      </c>
      <c r="U15" s="7"/>
      <c r="V15" s="7"/>
      <c r="W15" s="7"/>
      <c r="Y15" s="3"/>
      <c r="AA15" s="39" t="s">
        <v>21</v>
      </c>
      <c r="AB15" s="40">
        <f t="shared" si="0"/>
        <v>157.12127846843873</v>
      </c>
      <c r="AC15" s="41"/>
      <c r="AD15" s="41"/>
    </row>
    <row r="16" spans="1:30" s="6" customFormat="1" x14ac:dyDescent="0.35">
      <c r="A16" s="43"/>
      <c r="B16" s="6" t="s">
        <v>3</v>
      </c>
      <c r="C16" s="36">
        <v>28.598871100560213</v>
      </c>
      <c r="D16" s="7"/>
      <c r="L16" s="7"/>
      <c r="S16" s="18" t="s">
        <v>3</v>
      </c>
      <c r="T16" s="44">
        <f>C16*InflationFactor</f>
        <v>32.169322024027188</v>
      </c>
      <c r="U16" s="7"/>
      <c r="V16" s="7"/>
      <c r="W16" s="7"/>
      <c r="Y16" s="3"/>
      <c r="AA16" s="39" t="s">
        <v>3</v>
      </c>
      <c r="AB16" s="40">
        <f t="shared" si="0"/>
        <v>32.169322024027188</v>
      </c>
      <c r="AC16" s="41"/>
      <c r="AD16" s="41"/>
    </row>
    <row r="17" spans="1:30" s="6" customFormat="1" x14ac:dyDescent="0.35">
      <c r="A17" s="43"/>
      <c r="B17" s="6" t="s">
        <v>22</v>
      </c>
      <c r="C17" s="36">
        <v>84.707341755244329</v>
      </c>
      <c r="D17" s="7"/>
      <c r="L17" s="7"/>
      <c r="S17" s="18" t="s">
        <v>22</v>
      </c>
      <c r="T17" s="44">
        <f>C17*InflationFactor</f>
        <v>95.282703472529761</v>
      </c>
      <c r="U17" s="7"/>
      <c r="V17" s="7"/>
      <c r="W17" s="7"/>
      <c r="Y17" s="3"/>
      <c r="AA17" s="39" t="s">
        <v>22</v>
      </c>
      <c r="AB17" s="40">
        <f t="shared" si="0"/>
        <v>95.282703472529761</v>
      </c>
      <c r="AC17" s="41"/>
      <c r="AD17" s="41"/>
    </row>
    <row r="18" spans="1:30" s="6" customFormat="1" x14ac:dyDescent="0.35">
      <c r="A18" s="43"/>
      <c r="B18" s="6" t="s">
        <v>23</v>
      </c>
      <c r="C18" s="36">
        <v>32.03073563262744</v>
      </c>
      <c r="D18" s="7"/>
      <c r="L18" s="7"/>
      <c r="S18" s="18" t="s">
        <v>23</v>
      </c>
      <c r="T18" s="44">
        <f>C18*InflationFactor</f>
        <v>36.029640666910453</v>
      </c>
      <c r="U18" s="7"/>
      <c r="V18" s="7"/>
      <c r="W18" s="7"/>
      <c r="Y18" s="3"/>
      <c r="AA18" s="39" t="s">
        <v>23</v>
      </c>
      <c r="AB18" s="40">
        <f t="shared" si="0"/>
        <v>36.029640666910453</v>
      </c>
      <c r="AC18" s="41"/>
      <c r="AD18" s="41"/>
    </row>
    <row r="19" spans="1:30" s="6" customFormat="1" x14ac:dyDescent="0.35">
      <c r="A19" s="43"/>
      <c r="B19" s="6" t="s">
        <v>8</v>
      </c>
      <c r="C19" s="36">
        <v>1.2954058344289143</v>
      </c>
      <c r="D19" s="7"/>
      <c r="L19" s="7"/>
      <c r="S19" s="33" t="s">
        <v>8</v>
      </c>
      <c r="T19" s="34">
        <v>1.4571319019208102</v>
      </c>
      <c r="U19" s="7"/>
      <c r="V19" s="7"/>
      <c r="W19" s="7"/>
      <c r="Y19" s="3"/>
      <c r="AA19" s="39"/>
      <c r="AB19" s="41"/>
      <c r="AC19" s="39"/>
      <c r="AD19" s="39"/>
    </row>
    <row r="20" spans="1:30" s="6" customFormat="1" x14ac:dyDescent="0.35">
      <c r="A20" s="43"/>
      <c r="B20" s="6" t="s">
        <v>7</v>
      </c>
      <c r="C20" s="36">
        <v>1.4511619518119709</v>
      </c>
      <c r="D20" s="7"/>
      <c r="L20" s="7"/>
      <c r="S20" s="33" t="s">
        <v>7</v>
      </c>
      <c r="T20" s="34">
        <v>1.6323335271769055</v>
      </c>
      <c r="U20" s="7"/>
      <c r="V20" s="7"/>
      <c r="W20" s="7"/>
      <c r="Y20" s="3"/>
      <c r="AA20" s="39"/>
      <c r="AB20" s="41"/>
      <c r="AC20" s="39"/>
      <c r="AD20" s="39"/>
    </row>
    <row r="21" spans="1:30" s="6" customFormat="1" x14ac:dyDescent="0.35">
      <c r="A21" s="43"/>
      <c r="B21" s="6" t="s">
        <v>6</v>
      </c>
      <c r="C21" s="36">
        <v>0.52386109915037804</v>
      </c>
      <c r="D21" s="7"/>
      <c r="L21" s="7"/>
      <c r="S21" s="33" t="s">
        <v>6</v>
      </c>
      <c r="T21" s="34">
        <v>0.58926299346477473</v>
      </c>
      <c r="U21" s="7"/>
      <c r="V21" s="7"/>
      <c r="W21" s="7"/>
      <c r="Y21" s="3"/>
      <c r="AA21" s="39"/>
      <c r="AB21" s="41"/>
      <c r="AC21" s="39"/>
      <c r="AD21" s="39"/>
    </row>
  </sheetData>
  <mergeCells count="2">
    <mergeCell ref="R3:R12"/>
    <mergeCell ref="A13:A21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7" ma:contentTypeDescription="Create a new document." ma:contentTypeScope="" ma:versionID="a9d228084ace73d2d4415d2d903250c8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8427b9ec3c80439d86e1ec7502415b0c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Props1.xml><?xml version="1.0" encoding="utf-8"?>
<ds:datastoreItem xmlns:ds="http://schemas.openxmlformats.org/officeDocument/2006/customXml" ds:itemID="{1FB70D4B-B279-4DFF-A8AB-137100308331}"/>
</file>

<file path=customXml/itemProps2.xml><?xml version="1.0" encoding="utf-8"?>
<ds:datastoreItem xmlns:ds="http://schemas.openxmlformats.org/officeDocument/2006/customXml" ds:itemID="{3BC8DFA6-2E38-4FFF-9608-2A0DBBB61E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41AF28-BEA9-436B-B873-23FB66DD2C6F}">
  <ds:schemaRefs>
    <ds:schemaRef ds:uri="http://schemas.microsoft.com/office/2006/metadata/properties"/>
    <ds:schemaRef ds:uri="http://schemas.microsoft.com/office/infopath/2007/PartnerControls"/>
    <ds:schemaRef ds:uri="c957d7ae-6b4c-4bec-912c-7fda720dd35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EC_Revised</vt:lpstr>
      <vt:lpstr>InflationFactor</vt:lpstr>
      <vt:lpstr>Smooth_New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Nick Sillito</dc:creator>
  <cp:keywords/>
  <dc:description/>
  <cp:lastModifiedBy>Zhou (ESO), Jo</cp:lastModifiedBy>
  <cp:revision/>
  <dcterms:created xsi:type="dcterms:W3CDTF">2022-06-10T07:33:58Z</dcterms:created>
  <dcterms:modified xsi:type="dcterms:W3CDTF">2023-06-27T16:05:04Z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</Properties>
</file>