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thomson\Downloads\"/>
    </mc:Choice>
  </mc:AlternateContent>
  <xr:revisionPtr revIDLastSave="0" documentId="8_{D132C15A-091F-4B69-AC17-1CDC4452750E}" xr6:coauthVersionLast="47" xr6:coauthVersionMax="47" xr10:uidLastSave="{00000000-0000-0000-0000-000000000000}"/>
  <bookViews>
    <workbookView xWindow="-110" yWindow="-110" windowWidth="19420" windowHeight="10420" activeTab="2" xr2:uid="{FA778370-E31C-4BFD-A31A-DC09F20E83E2}"/>
  </bookViews>
  <sheets>
    <sheet name="Universal Data" sheetId="2" r:id="rId1"/>
    <sheet name="1.3 Pass Through" sheetId="1" r:id="rId2"/>
    <sheet name="2.2 Value for Money Summary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hom1" localSheetId="2" hidden="1">{#N/A,#N/A,FALSE,"Assessment";#N/A,#N/A,FALSE,"Staffing";#N/A,#N/A,FALSE,"Hires";#N/A,#N/A,FALSE,"Assumptions"}</definedName>
    <definedName name="________hom1" localSheetId="0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localSheetId="2" hidden="1">{#N/A,#N/A,FALSE,"Assessment";#N/A,#N/A,FALSE,"Staffing";#N/A,#N/A,FALSE,"Hires";#N/A,#N/A,FALSE,"Assumptions"}</definedName>
    <definedName name="________hom1_1" localSheetId="0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localSheetId="2" hidden="1">{#N/A,#N/A,FALSE,"Assessment";#N/A,#N/A,FALSE,"Staffing";#N/A,#N/A,FALSE,"Hires";#N/A,#N/A,FALSE,"Assumptions"}</definedName>
    <definedName name="________hom1_2" localSheetId="0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localSheetId="2" hidden="1">{#N/A,#N/A,FALSE,"Assessment";#N/A,#N/A,FALSE,"Staffing";#N/A,#N/A,FALSE,"Hires";#N/A,#N/A,FALSE,"Assumptions"}</definedName>
    <definedName name="________hom1_3" localSheetId="0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localSheetId="2" hidden="1">{#N/A,#N/A,FALSE,"Assessment";#N/A,#N/A,FALSE,"Staffing";#N/A,#N/A,FALSE,"Hires";#N/A,#N/A,FALSE,"Assumptions"}</definedName>
    <definedName name="________hom1_4" localSheetId="0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2" hidden="1">{#N/A,#N/A,FALSE,"Assessment";#N/A,#N/A,FALSE,"Staffing";#N/A,#N/A,FALSE,"Hires";#N/A,#N/A,FALSE,"Assumptions"}</definedName>
    <definedName name="________k1" localSheetId="0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localSheetId="2" hidden="1">{#N/A,#N/A,FALSE,"Assessment";#N/A,#N/A,FALSE,"Staffing";#N/A,#N/A,FALSE,"Hires";#N/A,#N/A,FALSE,"Assumptions"}</definedName>
    <definedName name="________k1_1" localSheetId="0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localSheetId="2" hidden="1">{#N/A,#N/A,FALSE,"Assessment";#N/A,#N/A,FALSE,"Staffing";#N/A,#N/A,FALSE,"Hires";#N/A,#N/A,FALSE,"Assumptions"}</definedName>
    <definedName name="________k1_2" localSheetId="0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localSheetId="2" hidden="1">{#N/A,#N/A,FALSE,"Assessment";#N/A,#N/A,FALSE,"Staffing";#N/A,#N/A,FALSE,"Hires";#N/A,#N/A,FALSE,"Assumptions"}</definedName>
    <definedName name="________k1_3" localSheetId="0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localSheetId="2" hidden="1">{#N/A,#N/A,FALSE,"Assessment";#N/A,#N/A,FALSE,"Staffing";#N/A,#N/A,FALSE,"Hires";#N/A,#N/A,FALSE,"Assumptions"}</definedName>
    <definedName name="________k1_4" localSheetId="0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2" hidden="1">{#N/A,#N/A,FALSE,"Assessment";#N/A,#N/A,FALSE,"Staffing";#N/A,#N/A,FALSE,"Hires";#N/A,#N/A,FALSE,"Assumptions"}</definedName>
    <definedName name="________kk1" localSheetId="0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localSheetId="2" hidden="1">{#N/A,#N/A,FALSE,"Assessment";#N/A,#N/A,FALSE,"Staffing";#N/A,#N/A,FALSE,"Hires";#N/A,#N/A,FALSE,"Assumptions"}</definedName>
    <definedName name="________kk1_1" localSheetId="0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localSheetId="2" hidden="1">{#N/A,#N/A,FALSE,"Assessment";#N/A,#N/A,FALSE,"Staffing";#N/A,#N/A,FALSE,"Hires";#N/A,#N/A,FALSE,"Assumptions"}</definedName>
    <definedName name="________kk1_2" localSheetId="0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localSheetId="2" hidden="1">{#N/A,#N/A,FALSE,"Assessment";#N/A,#N/A,FALSE,"Staffing";#N/A,#N/A,FALSE,"Hires";#N/A,#N/A,FALSE,"Assumptions"}</definedName>
    <definedName name="________kk1_3" localSheetId="0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localSheetId="2" hidden="1">{#N/A,#N/A,FALSE,"Assessment";#N/A,#N/A,FALSE,"Staffing";#N/A,#N/A,FALSE,"Hires";#N/A,#N/A,FALSE,"Assumptions"}</definedName>
    <definedName name="________kk1_4" localSheetId="0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2" hidden="1">{#N/A,#N/A,FALSE,"Assessment";#N/A,#N/A,FALSE,"Staffing";#N/A,#N/A,FALSE,"Hires";#N/A,#N/A,FALSE,"Assumptions"}</definedName>
    <definedName name="________KKK1" localSheetId="0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localSheetId="2" hidden="1">{#N/A,#N/A,FALSE,"Assessment";#N/A,#N/A,FALSE,"Staffing";#N/A,#N/A,FALSE,"Hires";#N/A,#N/A,FALSE,"Assumptions"}</definedName>
    <definedName name="________KKK1_1" localSheetId="0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localSheetId="2" hidden="1">{#N/A,#N/A,FALSE,"Assessment";#N/A,#N/A,FALSE,"Staffing";#N/A,#N/A,FALSE,"Hires";#N/A,#N/A,FALSE,"Assumptions"}</definedName>
    <definedName name="________KKK1_2" localSheetId="0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localSheetId="2" hidden="1">{#N/A,#N/A,FALSE,"Assessment";#N/A,#N/A,FALSE,"Staffing";#N/A,#N/A,FALSE,"Hires";#N/A,#N/A,FALSE,"Assumptions"}</definedName>
    <definedName name="________KKK1_3" localSheetId="0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localSheetId="2" hidden="1">{#N/A,#N/A,FALSE,"Assessment";#N/A,#N/A,FALSE,"Staffing";#N/A,#N/A,FALSE,"Hires";#N/A,#N/A,FALSE,"Assumptions"}</definedName>
    <definedName name="________KKK1_4" localSheetId="0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2" hidden="1">{"holdco",#N/A,FALSE,"Summary Financials";"holdco",#N/A,FALSE,"Summary Financials"}</definedName>
    <definedName name="________wr9" localSheetId="0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localSheetId="2" hidden="1">{"holdco",#N/A,FALSE,"Summary Financials";"holdco",#N/A,FALSE,"Summary Financials"}</definedName>
    <definedName name="________wr9_1" localSheetId="0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localSheetId="2" hidden="1">{"holdco",#N/A,FALSE,"Summary Financials";"holdco",#N/A,FALSE,"Summary Financials"}</definedName>
    <definedName name="________wr9_2" localSheetId="0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localSheetId="2" hidden="1">{"holdco",#N/A,FALSE,"Summary Financials";"holdco",#N/A,FALSE,"Summary Financials"}</definedName>
    <definedName name="________wr9_3" localSheetId="0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localSheetId="2" hidden="1">{"holdco",#N/A,FALSE,"Summary Financials";"holdco",#N/A,FALSE,"Summary Financials"}</definedName>
    <definedName name="________wr9_4" localSheetId="0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localSheetId="0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localSheetId="2" hidden="1">{"holdco",#N/A,FALSE,"Summary Financials";"holdco",#N/A,FALSE,"Summary Financials"}</definedName>
    <definedName name="________wrn1_1" localSheetId="0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localSheetId="2" hidden="1">{"holdco",#N/A,FALSE,"Summary Financials";"holdco",#N/A,FALSE,"Summary Financials"}</definedName>
    <definedName name="________wrn1_2" localSheetId="0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localSheetId="2" hidden="1">{"holdco",#N/A,FALSE,"Summary Financials";"holdco",#N/A,FALSE,"Summary Financials"}</definedName>
    <definedName name="________wrn1_3" localSheetId="0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localSheetId="2" hidden="1">{"holdco",#N/A,FALSE,"Summary Financials";"holdco",#N/A,FALSE,"Summary Financials"}</definedName>
    <definedName name="________wrn1_4" localSheetId="0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localSheetId="0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localSheetId="2" hidden="1">{"holdco",#N/A,FALSE,"Summary Financials";"holdco",#N/A,FALSE,"Summary Financials"}</definedName>
    <definedName name="________wrn2_1" localSheetId="0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localSheetId="2" hidden="1">{"holdco",#N/A,FALSE,"Summary Financials";"holdco",#N/A,FALSE,"Summary Financials"}</definedName>
    <definedName name="________wrn2_2" localSheetId="0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localSheetId="2" hidden="1">{"holdco",#N/A,FALSE,"Summary Financials";"holdco",#N/A,FALSE,"Summary Financials"}</definedName>
    <definedName name="________wrn2_3" localSheetId="0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localSheetId="2" hidden="1">{"holdco",#N/A,FALSE,"Summary Financials";"holdco",#N/A,FALSE,"Summary Financials"}</definedName>
    <definedName name="________wrn2_4" localSheetId="0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localSheetId="0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localSheetId="2" hidden="1">{"holdco",#N/A,FALSE,"Summary Financials";"holdco",#N/A,FALSE,"Summary Financials"}</definedName>
    <definedName name="________wrn3_1" localSheetId="0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localSheetId="2" hidden="1">{"holdco",#N/A,FALSE,"Summary Financials";"holdco",#N/A,FALSE,"Summary Financials"}</definedName>
    <definedName name="________wrn3_2" localSheetId="0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localSheetId="2" hidden="1">{"holdco",#N/A,FALSE,"Summary Financials";"holdco",#N/A,FALSE,"Summary Financials"}</definedName>
    <definedName name="________wrn3_3" localSheetId="0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localSheetId="2" hidden="1">{"holdco",#N/A,FALSE,"Summary Financials";"holdco",#N/A,FALSE,"Summary Financials"}</definedName>
    <definedName name="________wrn3_4" localSheetId="0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2" hidden="1">{"holdco",#N/A,FALSE,"Summary Financials";"holdco",#N/A,FALSE,"Summary Financials"}</definedName>
    <definedName name="________wrn8" localSheetId="0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localSheetId="2" hidden="1">{"holdco",#N/A,FALSE,"Summary Financials";"holdco",#N/A,FALSE,"Summary Financials"}</definedName>
    <definedName name="________wrn8_1" localSheetId="0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localSheetId="2" hidden="1">{"holdco",#N/A,FALSE,"Summary Financials";"holdco",#N/A,FALSE,"Summary Financials"}</definedName>
    <definedName name="________wrn8_2" localSheetId="0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localSheetId="2" hidden="1">{"holdco",#N/A,FALSE,"Summary Financials";"holdco",#N/A,FALSE,"Summary Financials"}</definedName>
    <definedName name="________wrn8_3" localSheetId="0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localSheetId="2" hidden="1">{"holdco",#N/A,FALSE,"Summary Financials";"holdco",#N/A,FALSE,"Summary Financials"}</definedName>
    <definedName name="________wrn8_4" localSheetId="0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2" hidden="1">{#N/A,#N/A,FALSE,"PRJCTED MNTHLY QTY's"}</definedName>
    <definedName name="_______bb2" localSheetId="0" hidden="1">{#N/A,#N/A,FALSE,"PRJCTED MNTHLY QTY's"}</definedName>
    <definedName name="_______bb2" hidden="1">{#N/A,#N/A,FALSE,"PRJCTED MNTHLY QTY's"}</definedName>
    <definedName name="_______bb2_1" localSheetId="2" hidden="1">{#N/A,#N/A,FALSE,"PRJCTED MNTHLY QTY's"}</definedName>
    <definedName name="_______bb2_1" localSheetId="0" hidden="1">{#N/A,#N/A,FALSE,"PRJCTED MNTHLY QTY's"}</definedName>
    <definedName name="_______bb2_1" hidden="1">{#N/A,#N/A,FALSE,"PRJCTED MNTHLY QTY's"}</definedName>
    <definedName name="_______bb2_2" localSheetId="2" hidden="1">{#N/A,#N/A,FALSE,"PRJCTED MNTHLY QTY's"}</definedName>
    <definedName name="_______bb2_2" localSheetId="0" hidden="1">{#N/A,#N/A,FALSE,"PRJCTED MNTHLY QTY's"}</definedName>
    <definedName name="_______bb2_2" hidden="1">{#N/A,#N/A,FALSE,"PRJCTED MNTHLY QTY's"}</definedName>
    <definedName name="_______bb2_3" localSheetId="2" hidden="1">{#N/A,#N/A,FALSE,"PRJCTED MNTHLY QTY's"}</definedName>
    <definedName name="_______bb2_3" localSheetId="0" hidden="1">{#N/A,#N/A,FALSE,"PRJCTED MNTHLY QTY's"}</definedName>
    <definedName name="_______bb2_3" hidden="1">{#N/A,#N/A,FALSE,"PRJCTED MNTHLY QTY's"}</definedName>
    <definedName name="_______bb2_4" localSheetId="2" hidden="1">{#N/A,#N/A,FALSE,"PRJCTED MNTHLY QTY's"}</definedName>
    <definedName name="_______bb2_4" localSheetId="0" hidden="1">{#N/A,#N/A,FALSE,"PRJCTED MNTHLY QTY's"}</definedName>
    <definedName name="_______bb2_4" hidden="1">{#N/A,#N/A,FALSE,"PRJCTED MNTHLY QTY's"}</definedName>
    <definedName name="_______Lee5" localSheetId="2" hidden="1">{#VALUE!,#N/A,FALSE,0}</definedName>
    <definedName name="_______Lee5" localSheetId="0" hidden="1">{#VALUE!,#N/A,FALSE,0}</definedName>
    <definedName name="_______Lee5" hidden="1">{#VALUE!,#N/A,FALSE,0}</definedName>
    <definedName name="_______Lee5_1" localSheetId="2" hidden="1">{#VALUE!,#N/A,FALSE,0}</definedName>
    <definedName name="_______Lee5_1" localSheetId="0" hidden="1">{#VALUE!,#N/A,FALSE,0}</definedName>
    <definedName name="_______Lee5_1" hidden="1">{#VALUE!,#N/A,FALSE,0}</definedName>
    <definedName name="_______Lee5_2" localSheetId="2" hidden="1">{#VALUE!,#N/A,FALSE,0}</definedName>
    <definedName name="_______Lee5_2" localSheetId="0" hidden="1">{#VALUE!,#N/A,FALSE,0}</definedName>
    <definedName name="_______Lee5_2" hidden="1">{#VALUE!,#N/A,FALSE,0}</definedName>
    <definedName name="_______Lee5_3" localSheetId="2" hidden="1">{#VALUE!,#N/A,FALSE,0}</definedName>
    <definedName name="_______Lee5_3" localSheetId="0" hidden="1">{#VALUE!,#N/A,FALSE,0}</definedName>
    <definedName name="_______Lee5_3" hidden="1">{#VALUE!,#N/A,FALSE,0}</definedName>
    <definedName name="_______Lee5_4" localSheetId="2" hidden="1">{#VALUE!,#N/A,FALSE,0}</definedName>
    <definedName name="_______Lee5_4" localSheetId="0" hidden="1">{#VALUE!,#N/A,FALSE,0}</definedName>
    <definedName name="_______Lee5_4" hidden="1">{#VALUE!,#N/A,FALSE,0}</definedName>
    <definedName name="______hom1" localSheetId="2" hidden="1">{#N/A,#N/A,FALSE,"Assessment";#N/A,#N/A,FALSE,"Staffing";#N/A,#N/A,FALSE,"Hires";#N/A,#N/A,FALSE,"Assumptions"}</definedName>
    <definedName name="______hom1" localSheetId="0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localSheetId="2" hidden="1">{#N/A,#N/A,FALSE,"Assessment";#N/A,#N/A,FALSE,"Staffing";#N/A,#N/A,FALSE,"Hires";#N/A,#N/A,FALSE,"Assumptions"}</definedName>
    <definedName name="______hom1_1" localSheetId="0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localSheetId="2" hidden="1">{#N/A,#N/A,FALSE,"Assessment";#N/A,#N/A,FALSE,"Staffing";#N/A,#N/A,FALSE,"Hires";#N/A,#N/A,FALSE,"Assumptions"}</definedName>
    <definedName name="______hom1_2" localSheetId="0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localSheetId="2" hidden="1">{#N/A,#N/A,FALSE,"Assessment";#N/A,#N/A,FALSE,"Staffing";#N/A,#N/A,FALSE,"Hires";#N/A,#N/A,FALSE,"Assumptions"}</definedName>
    <definedName name="______hom1_3" localSheetId="0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localSheetId="2" hidden="1">{#N/A,#N/A,FALSE,"Assessment";#N/A,#N/A,FALSE,"Staffing";#N/A,#N/A,FALSE,"Hires";#N/A,#N/A,FALSE,"Assumptions"}</definedName>
    <definedName name="______hom1_4" localSheetId="0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2" hidden="1">{#N/A,#N/A,FALSE,"Assessment";#N/A,#N/A,FALSE,"Staffing";#N/A,#N/A,FALSE,"Hires";#N/A,#N/A,FALSE,"Assumptions"}</definedName>
    <definedName name="______k1" localSheetId="0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localSheetId="2" hidden="1">{#N/A,#N/A,FALSE,"Assessment";#N/A,#N/A,FALSE,"Staffing";#N/A,#N/A,FALSE,"Hires";#N/A,#N/A,FALSE,"Assumptions"}</definedName>
    <definedName name="______k1_1" localSheetId="0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localSheetId="2" hidden="1">{#N/A,#N/A,FALSE,"Assessment";#N/A,#N/A,FALSE,"Staffing";#N/A,#N/A,FALSE,"Hires";#N/A,#N/A,FALSE,"Assumptions"}</definedName>
    <definedName name="______k1_2" localSheetId="0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localSheetId="2" hidden="1">{#N/A,#N/A,FALSE,"Assessment";#N/A,#N/A,FALSE,"Staffing";#N/A,#N/A,FALSE,"Hires";#N/A,#N/A,FALSE,"Assumptions"}</definedName>
    <definedName name="______k1_3" localSheetId="0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localSheetId="2" hidden="1">{#N/A,#N/A,FALSE,"Assessment";#N/A,#N/A,FALSE,"Staffing";#N/A,#N/A,FALSE,"Hires";#N/A,#N/A,FALSE,"Assumptions"}</definedName>
    <definedName name="______k1_4" localSheetId="0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2" hidden="1">{#N/A,#N/A,FALSE,"Assessment";#N/A,#N/A,FALSE,"Staffing";#N/A,#N/A,FALSE,"Hires";#N/A,#N/A,FALSE,"Assumptions"}</definedName>
    <definedName name="______kk1" localSheetId="0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localSheetId="2" hidden="1">{#N/A,#N/A,FALSE,"Assessment";#N/A,#N/A,FALSE,"Staffing";#N/A,#N/A,FALSE,"Hires";#N/A,#N/A,FALSE,"Assumptions"}</definedName>
    <definedName name="______kk1_1" localSheetId="0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localSheetId="2" hidden="1">{#N/A,#N/A,FALSE,"Assessment";#N/A,#N/A,FALSE,"Staffing";#N/A,#N/A,FALSE,"Hires";#N/A,#N/A,FALSE,"Assumptions"}</definedName>
    <definedName name="______kk1_2" localSheetId="0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localSheetId="2" hidden="1">{#N/A,#N/A,FALSE,"Assessment";#N/A,#N/A,FALSE,"Staffing";#N/A,#N/A,FALSE,"Hires";#N/A,#N/A,FALSE,"Assumptions"}</definedName>
    <definedName name="______kk1_3" localSheetId="0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localSheetId="2" hidden="1">{#N/A,#N/A,FALSE,"Assessment";#N/A,#N/A,FALSE,"Staffing";#N/A,#N/A,FALSE,"Hires";#N/A,#N/A,FALSE,"Assumptions"}</definedName>
    <definedName name="______kk1_4" localSheetId="0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2" hidden="1">{#N/A,#N/A,FALSE,"Assessment";#N/A,#N/A,FALSE,"Staffing";#N/A,#N/A,FALSE,"Hires";#N/A,#N/A,FALSE,"Assumptions"}</definedName>
    <definedName name="______KKK1" localSheetId="0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localSheetId="2" hidden="1">{#N/A,#N/A,FALSE,"Assessment";#N/A,#N/A,FALSE,"Staffing";#N/A,#N/A,FALSE,"Hires";#N/A,#N/A,FALSE,"Assumptions"}</definedName>
    <definedName name="______KKK1_1" localSheetId="0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localSheetId="2" hidden="1">{#N/A,#N/A,FALSE,"Assessment";#N/A,#N/A,FALSE,"Staffing";#N/A,#N/A,FALSE,"Hires";#N/A,#N/A,FALSE,"Assumptions"}</definedName>
    <definedName name="______KKK1_2" localSheetId="0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localSheetId="2" hidden="1">{#N/A,#N/A,FALSE,"Assessment";#N/A,#N/A,FALSE,"Staffing";#N/A,#N/A,FALSE,"Hires";#N/A,#N/A,FALSE,"Assumptions"}</definedName>
    <definedName name="______KKK1_3" localSheetId="0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localSheetId="2" hidden="1">{#N/A,#N/A,FALSE,"Assessment";#N/A,#N/A,FALSE,"Staffing";#N/A,#N/A,FALSE,"Hires";#N/A,#N/A,FALSE,"Assumptions"}</definedName>
    <definedName name="______KKK1_4" localSheetId="0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2" hidden="1">{"holdco",#N/A,FALSE,"Summary Financials";"holdco",#N/A,FALSE,"Summary Financials"}</definedName>
    <definedName name="______wr9" localSheetId="0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localSheetId="2" hidden="1">{"holdco",#N/A,FALSE,"Summary Financials";"holdco",#N/A,FALSE,"Summary Financials"}</definedName>
    <definedName name="______wr9_1" localSheetId="0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localSheetId="2" hidden="1">{"holdco",#N/A,FALSE,"Summary Financials";"holdco",#N/A,FALSE,"Summary Financials"}</definedName>
    <definedName name="______wr9_2" localSheetId="0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localSheetId="2" hidden="1">{"holdco",#N/A,FALSE,"Summary Financials";"holdco",#N/A,FALSE,"Summary Financials"}</definedName>
    <definedName name="______wr9_3" localSheetId="0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localSheetId="2" hidden="1">{"holdco",#N/A,FALSE,"Summary Financials";"holdco",#N/A,FALSE,"Summary Financials"}</definedName>
    <definedName name="______wr9_4" localSheetId="0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localSheetId="0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localSheetId="2" hidden="1">{"holdco",#N/A,FALSE,"Summary Financials";"holdco",#N/A,FALSE,"Summary Financials"}</definedName>
    <definedName name="______wrn1_1" localSheetId="0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localSheetId="2" hidden="1">{"holdco",#N/A,FALSE,"Summary Financials";"holdco",#N/A,FALSE,"Summary Financials"}</definedName>
    <definedName name="______wrn1_2" localSheetId="0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localSheetId="2" hidden="1">{"holdco",#N/A,FALSE,"Summary Financials";"holdco",#N/A,FALSE,"Summary Financials"}</definedName>
    <definedName name="______wrn1_3" localSheetId="0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localSheetId="2" hidden="1">{"holdco",#N/A,FALSE,"Summary Financials";"holdco",#N/A,FALSE,"Summary Financials"}</definedName>
    <definedName name="______wrn1_4" localSheetId="0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localSheetId="0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localSheetId="2" hidden="1">{"holdco",#N/A,FALSE,"Summary Financials";"holdco",#N/A,FALSE,"Summary Financials"}</definedName>
    <definedName name="______wrn2_1" localSheetId="0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localSheetId="2" hidden="1">{"holdco",#N/A,FALSE,"Summary Financials";"holdco",#N/A,FALSE,"Summary Financials"}</definedName>
    <definedName name="______wrn2_2" localSheetId="0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localSheetId="2" hidden="1">{"holdco",#N/A,FALSE,"Summary Financials";"holdco",#N/A,FALSE,"Summary Financials"}</definedName>
    <definedName name="______wrn2_3" localSheetId="0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localSheetId="2" hidden="1">{"holdco",#N/A,FALSE,"Summary Financials";"holdco",#N/A,FALSE,"Summary Financials"}</definedName>
    <definedName name="______wrn2_4" localSheetId="0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localSheetId="0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localSheetId="2" hidden="1">{"holdco",#N/A,FALSE,"Summary Financials";"holdco",#N/A,FALSE,"Summary Financials"}</definedName>
    <definedName name="______wrn3_1" localSheetId="0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localSheetId="2" hidden="1">{"holdco",#N/A,FALSE,"Summary Financials";"holdco",#N/A,FALSE,"Summary Financials"}</definedName>
    <definedName name="______wrn3_2" localSheetId="0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localSheetId="2" hidden="1">{"holdco",#N/A,FALSE,"Summary Financials";"holdco",#N/A,FALSE,"Summary Financials"}</definedName>
    <definedName name="______wrn3_3" localSheetId="0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localSheetId="2" hidden="1">{"holdco",#N/A,FALSE,"Summary Financials";"holdco",#N/A,FALSE,"Summary Financials"}</definedName>
    <definedName name="______wrn3_4" localSheetId="0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2" hidden="1">{"holdco",#N/A,FALSE,"Summary Financials";"holdco",#N/A,FALSE,"Summary Financials"}</definedName>
    <definedName name="______wrn8" localSheetId="0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localSheetId="2" hidden="1">{"holdco",#N/A,FALSE,"Summary Financials";"holdco",#N/A,FALSE,"Summary Financials"}</definedName>
    <definedName name="______wrn8_1" localSheetId="0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localSheetId="2" hidden="1">{"holdco",#N/A,FALSE,"Summary Financials";"holdco",#N/A,FALSE,"Summary Financials"}</definedName>
    <definedName name="______wrn8_2" localSheetId="0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localSheetId="2" hidden="1">{"holdco",#N/A,FALSE,"Summary Financials";"holdco",#N/A,FALSE,"Summary Financials"}</definedName>
    <definedName name="______wrn8_3" localSheetId="0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localSheetId="2" hidden="1">{"holdco",#N/A,FALSE,"Summary Financials";"holdco",#N/A,FALSE,"Summary Financials"}</definedName>
    <definedName name="______wrn8_4" localSheetId="0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2" hidden="1">{#N/A,#N/A,FALSE,"Assessment";#N/A,#N/A,FALSE,"Staffing";#N/A,#N/A,FALSE,"Hires";#N/A,#N/A,FALSE,"Assumptions"}</definedName>
    <definedName name="_____KKK1" localSheetId="0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localSheetId="2" hidden="1">{#N/A,#N/A,FALSE,"Assessment";#N/A,#N/A,FALSE,"Staffing";#N/A,#N/A,FALSE,"Hires";#N/A,#N/A,FALSE,"Assumptions"}</definedName>
    <definedName name="_____KKK1_1" localSheetId="0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localSheetId="2" hidden="1">{#N/A,#N/A,FALSE,"Assessment";#N/A,#N/A,FALSE,"Staffing";#N/A,#N/A,FALSE,"Hires";#N/A,#N/A,FALSE,"Assumptions"}</definedName>
    <definedName name="_____KKK1_2" localSheetId="0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localSheetId="2" hidden="1">{#N/A,#N/A,FALSE,"Assessment";#N/A,#N/A,FALSE,"Staffing";#N/A,#N/A,FALSE,"Hires";#N/A,#N/A,FALSE,"Assumptions"}</definedName>
    <definedName name="_____KKK1_3" localSheetId="0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localSheetId="2" hidden="1">{#N/A,#N/A,FALSE,"Assessment";#N/A,#N/A,FALSE,"Staffing";#N/A,#N/A,FALSE,"Hires";#N/A,#N/A,FALSE,"Assumptions"}</definedName>
    <definedName name="_____KKK1_4" localSheetId="0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2" hidden="1">{"holdco",#N/A,FALSE,"Summary Financials";"holdco",#N/A,FALSE,"Summary Financials"}</definedName>
    <definedName name="_____wrn1" localSheetId="0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localSheetId="2" hidden="1">{"holdco",#N/A,FALSE,"Summary Financials";"holdco",#N/A,FALSE,"Summary Financials"}</definedName>
    <definedName name="_____wrn1_1" localSheetId="0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localSheetId="2" hidden="1">{"holdco",#N/A,FALSE,"Summary Financials";"holdco",#N/A,FALSE,"Summary Financials"}</definedName>
    <definedName name="_____wrn1_2" localSheetId="0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localSheetId="2" hidden="1">{"holdco",#N/A,FALSE,"Summary Financials";"holdco",#N/A,FALSE,"Summary Financials"}</definedName>
    <definedName name="_____wrn1_3" localSheetId="0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localSheetId="2" hidden="1">{"holdco",#N/A,FALSE,"Summary Financials";"holdco",#N/A,FALSE,"Summary Financials"}</definedName>
    <definedName name="_____wrn1_4" localSheetId="0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localSheetId="0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localSheetId="2" hidden="1">{"holdco",#N/A,FALSE,"Summary Financials";"holdco",#N/A,FALSE,"Summary Financials"}</definedName>
    <definedName name="_____wrn2_1" localSheetId="0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localSheetId="2" hidden="1">{"holdco",#N/A,FALSE,"Summary Financials";"holdco",#N/A,FALSE,"Summary Financials"}</definedName>
    <definedName name="_____wrn2_2" localSheetId="0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localSheetId="2" hidden="1">{"holdco",#N/A,FALSE,"Summary Financials";"holdco",#N/A,FALSE,"Summary Financials"}</definedName>
    <definedName name="_____wrn2_3" localSheetId="0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localSheetId="2" hidden="1">{"holdco",#N/A,FALSE,"Summary Financials";"holdco",#N/A,FALSE,"Summary Financials"}</definedName>
    <definedName name="_____wrn2_4" localSheetId="0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localSheetId="0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localSheetId="2" hidden="1">{"holdco",#N/A,FALSE,"Summary Financials";"holdco",#N/A,FALSE,"Summary Financials"}</definedName>
    <definedName name="_____wrn3_1" localSheetId="0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localSheetId="2" hidden="1">{"holdco",#N/A,FALSE,"Summary Financials";"holdco",#N/A,FALSE,"Summary Financials"}</definedName>
    <definedName name="_____wrn3_2" localSheetId="0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localSheetId="2" hidden="1">{"holdco",#N/A,FALSE,"Summary Financials";"holdco",#N/A,FALSE,"Summary Financials"}</definedName>
    <definedName name="_____wrn3_3" localSheetId="0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localSheetId="2" hidden="1">{"holdco",#N/A,FALSE,"Summary Financials";"holdco",#N/A,FALSE,"Summary Financials"}</definedName>
    <definedName name="_____wrn3_4" localSheetId="0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2" hidden="1">{"holdco",#N/A,FALSE,"Summary Financials";"holdco",#N/A,FALSE,"Summary Financials"}</definedName>
    <definedName name="_____wrn8" localSheetId="0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localSheetId="2" hidden="1">{"holdco",#N/A,FALSE,"Summary Financials";"holdco",#N/A,FALSE,"Summary Financials"}</definedName>
    <definedName name="_____wrn8_1" localSheetId="0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localSheetId="2" hidden="1">{"holdco",#N/A,FALSE,"Summary Financials";"holdco",#N/A,FALSE,"Summary Financials"}</definedName>
    <definedName name="_____wrn8_2" localSheetId="0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localSheetId="2" hidden="1">{"holdco",#N/A,FALSE,"Summary Financials";"holdco",#N/A,FALSE,"Summary Financials"}</definedName>
    <definedName name="_____wrn8_3" localSheetId="0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localSheetId="2" hidden="1">{"holdco",#N/A,FALSE,"Summary Financials";"holdco",#N/A,FALSE,"Summary Financials"}</definedName>
    <definedName name="_____wrn8_4" localSheetId="0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localSheetId="2" hidden="1">{#N/A,#N/A,FALSE,"Assessment";#N/A,#N/A,FALSE,"Staffing";#N/A,#N/A,FALSE,"Hires";#N/A,#N/A,FALSE,"Assumptions"}</definedName>
    <definedName name="__hom1" localSheetId="0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localSheetId="2" hidden="1">{#N/A,#N/A,FALSE,"Assessment";#N/A,#N/A,FALSE,"Staffing";#N/A,#N/A,FALSE,"Hires";#N/A,#N/A,FALSE,"Assumptions"}</definedName>
    <definedName name="__hom1_1" localSheetId="0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localSheetId="2" hidden="1">{#N/A,#N/A,FALSE,"Assessment";#N/A,#N/A,FALSE,"Staffing";#N/A,#N/A,FALSE,"Hires";#N/A,#N/A,FALSE,"Assumptions"}</definedName>
    <definedName name="__hom1_2" localSheetId="0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localSheetId="2" hidden="1">{#N/A,#N/A,FALSE,"Assessment";#N/A,#N/A,FALSE,"Staffing";#N/A,#N/A,FALSE,"Hires";#N/A,#N/A,FALSE,"Assumptions"}</definedName>
    <definedName name="__hom1_3" localSheetId="0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localSheetId="2" hidden="1">{#N/A,#N/A,FALSE,"Assessment";#N/A,#N/A,FALSE,"Staffing";#N/A,#N/A,FALSE,"Hires";#N/A,#N/A,FALSE,"Assumptions"}</definedName>
    <definedName name="__hom1_4" localSheetId="0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2" hidden="1">{#N/A,#N/A,FALSE,"Assessment";#N/A,#N/A,FALSE,"Staffing";#N/A,#N/A,FALSE,"Hires";#N/A,#N/A,FALSE,"Assumptions"}</definedName>
    <definedName name="__kk1" localSheetId="0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localSheetId="2" hidden="1">{#N/A,#N/A,FALSE,"Assessment";#N/A,#N/A,FALSE,"Staffing";#N/A,#N/A,FALSE,"Hires";#N/A,#N/A,FALSE,"Assumptions"}</definedName>
    <definedName name="__kk1_1" localSheetId="0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localSheetId="2" hidden="1">{#N/A,#N/A,FALSE,"Assessment";#N/A,#N/A,FALSE,"Staffing";#N/A,#N/A,FALSE,"Hires";#N/A,#N/A,FALSE,"Assumptions"}</definedName>
    <definedName name="__kk1_2" localSheetId="0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localSheetId="2" hidden="1">{#N/A,#N/A,FALSE,"Assessment";#N/A,#N/A,FALSE,"Staffing";#N/A,#N/A,FALSE,"Hires";#N/A,#N/A,FALSE,"Assumptions"}</definedName>
    <definedName name="__kk1_3" localSheetId="0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localSheetId="2" hidden="1">{#N/A,#N/A,FALSE,"Assessment";#N/A,#N/A,FALSE,"Staffing";#N/A,#N/A,FALSE,"Hires";#N/A,#N/A,FALSE,"Assumptions"}</definedName>
    <definedName name="__kk1_4" localSheetId="0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2" hidden="1">{#N/A,#N/A,FALSE,"Assessment";#N/A,#N/A,FALSE,"Staffing";#N/A,#N/A,FALSE,"Hires";#N/A,#N/A,FALSE,"Assumptions"}</definedName>
    <definedName name="__KKK1" localSheetId="0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localSheetId="2" hidden="1">{#N/A,#N/A,FALSE,"Assessment";#N/A,#N/A,FALSE,"Staffing";#N/A,#N/A,FALSE,"Hires";#N/A,#N/A,FALSE,"Assumptions"}</definedName>
    <definedName name="__KKK1_1" localSheetId="0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localSheetId="2" hidden="1">{#N/A,#N/A,FALSE,"Assessment";#N/A,#N/A,FALSE,"Staffing";#N/A,#N/A,FALSE,"Hires";#N/A,#N/A,FALSE,"Assumptions"}</definedName>
    <definedName name="__KKK1_2" localSheetId="0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localSheetId="2" hidden="1">{#N/A,#N/A,FALSE,"Assessment";#N/A,#N/A,FALSE,"Staffing";#N/A,#N/A,FALSE,"Hires";#N/A,#N/A,FALSE,"Assumptions"}</definedName>
    <definedName name="__KKK1_3" localSheetId="0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localSheetId="2" hidden="1">{#N/A,#N/A,FALSE,"Assessment";#N/A,#N/A,FALSE,"Staffing";#N/A,#N/A,FALSE,"Hires";#N/A,#N/A,FALSE,"Assumptions"}</definedName>
    <definedName name="__KKK1_4" localSheetId="0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2" hidden="1">{"holdco",#N/A,FALSE,"Summary Financials";"holdco",#N/A,FALSE,"Summary Financials"}</definedName>
    <definedName name="__wrn1" localSheetId="0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localSheetId="2" hidden="1">{"holdco",#N/A,FALSE,"Summary Financials";"holdco",#N/A,FALSE,"Summary Financials"}</definedName>
    <definedName name="__wrn1_1" localSheetId="0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localSheetId="2" hidden="1">{"holdco",#N/A,FALSE,"Summary Financials";"holdco",#N/A,FALSE,"Summary Financials"}</definedName>
    <definedName name="__wrn1_2" localSheetId="0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localSheetId="2" hidden="1">{"holdco",#N/A,FALSE,"Summary Financials";"holdco",#N/A,FALSE,"Summary Financials"}</definedName>
    <definedName name="__wrn1_3" localSheetId="0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localSheetId="2" hidden="1">{"holdco",#N/A,FALSE,"Summary Financials";"holdco",#N/A,FALSE,"Summary Financials"}</definedName>
    <definedName name="__wrn1_4" localSheetId="0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localSheetId="0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localSheetId="2" hidden="1">{"holdco",#N/A,FALSE,"Summary Financials";"holdco",#N/A,FALSE,"Summary Financials"}</definedName>
    <definedName name="__wrn2_1" localSheetId="0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localSheetId="2" hidden="1">{"holdco",#N/A,FALSE,"Summary Financials";"holdco",#N/A,FALSE,"Summary Financials"}</definedName>
    <definedName name="__wrn2_2" localSheetId="0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localSheetId="2" hidden="1">{"holdco",#N/A,FALSE,"Summary Financials";"holdco",#N/A,FALSE,"Summary Financials"}</definedName>
    <definedName name="__wrn2_3" localSheetId="0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localSheetId="2" hidden="1">{"holdco",#N/A,FALSE,"Summary Financials";"holdco",#N/A,FALSE,"Summary Financials"}</definedName>
    <definedName name="__wrn2_4" localSheetId="0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localSheetId="0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localSheetId="2" hidden="1">{"holdco",#N/A,FALSE,"Summary Financials";"holdco",#N/A,FALSE,"Summary Financials"}</definedName>
    <definedName name="__wrn3_1" localSheetId="0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localSheetId="2" hidden="1">{"holdco",#N/A,FALSE,"Summary Financials";"holdco",#N/A,FALSE,"Summary Financials"}</definedName>
    <definedName name="__wrn3_2" localSheetId="0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localSheetId="2" hidden="1">{"holdco",#N/A,FALSE,"Summary Financials";"holdco",#N/A,FALSE,"Summary Financials"}</definedName>
    <definedName name="__wrn3_3" localSheetId="0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localSheetId="2" hidden="1">{"holdco",#N/A,FALSE,"Summary Financials";"holdco",#N/A,FALSE,"Summary Financials"}</definedName>
    <definedName name="__wrn3_4" localSheetId="0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2" hidden="1">{"holdco",#N/A,FALSE,"Summary Financials";"holdco",#N/A,FALSE,"Summary Financials"}</definedName>
    <definedName name="__wrn8" localSheetId="0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localSheetId="2" hidden="1">{"holdco",#N/A,FALSE,"Summary Financials";"holdco",#N/A,FALSE,"Summary Financials"}</definedName>
    <definedName name="__wrn8_1" localSheetId="0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localSheetId="2" hidden="1">{"holdco",#N/A,FALSE,"Summary Financials";"holdco",#N/A,FALSE,"Summary Financials"}</definedName>
    <definedName name="__wrn8_2" localSheetId="0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localSheetId="2" hidden="1">{"holdco",#N/A,FALSE,"Summary Financials";"holdco",#N/A,FALSE,"Summary Financials"}</definedName>
    <definedName name="__wrn8_3" localSheetId="0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localSheetId="2" hidden="1">{"holdco",#N/A,FALSE,"Summary Financials";"holdco",#N/A,FALSE,"Summary Financials"}</definedName>
    <definedName name="__wrn8_4" localSheetId="0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FitDataRange_FIT_1011A_FBAE" localSheetId="2" hidden="1">#REF!</definedName>
    <definedName name="_AtRisk_FitDataRange_FIT_1011A_FBAE" hidden="1">#REF!</definedName>
    <definedName name="_AtRisk_FitDataRange_FIT_17E8C_20BD8" localSheetId="2" hidden="1">#REF!</definedName>
    <definedName name="_AtRisk_FitDataRange_FIT_17E8C_20BD8" hidden="1">#REF!</definedName>
    <definedName name="_AtRisk_FitDataRange_FIT_1DEB0_6DB18" localSheetId="2" hidden="1">#REF!</definedName>
    <definedName name="_AtRisk_FitDataRange_FIT_1DEB0_6DB18" hidden="1">#REF!</definedName>
    <definedName name="_AtRisk_FitDataRange_FIT_2280B_45A39" localSheetId="2" hidden="1">'[3]8. Model G '!#REF!</definedName>
    <definedName name="_AtRisk_FitDataRange_FIT_2280B_45A39" hidden="1">'[3]8. Model G '!#REF!</definedName>
    <definedName name="_AtRisk_FitDataRange_FIT_323D9_6FBA6" localSheetId="2" hidden="1">#REF!</definedName>
    <definedName name="_AtRisk_FitDataRange_FIT_323D9_6FBA6" hidden="1">#REF!</definedName>
    <definedName name="_AtRisk_FitDataRange_FIT_365FC_67E33" localSheetId="2" hidden="1">#REF!</definedName>
    <definedName name="_AtRisk_FitDataRange_FIT_365FC_67E33" hidden="1">#REF!</definedName>
    <definedName name="_AtRisk_FitDataRange_FIT_532DB_74BED" localSheetId="2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'[3]8. Model G '!#REF!</definedName>
    <definedName name="_AtRisk_FitDataRange_FIT_A3DBD_EDC1C" localSheetId="2" hidden="1">#REF!</definedName>
    <definedName name="_AtRisk_FitDataRange_FIT_A3DBD_EDC1C" hidden="1">#REF!</definedName>
    <definedName name="_AtRisk_FitDataRange_FIT_A4EA1_559A" localSheetId="2" hidden="1">#REF!</definedName>
    <definedName name="_AtRisk_FitDataRange_FIT_A4EA1_559A" hidden="1">#REF!</definedName>
    <definedName name="_AtRisk_FitDataRange_FIT_B45A0_D9C47" localSheetId="2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localSheetId="2" hidden="1">#REF!</definedName>
    <definedName name="_example" hidden="1">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localSheetId="2" hidden="1">#REF!</definedName>
    <definedName name="_Sort" hidden="1">#REF!</definedName>
    <definedName name="a" localSheetId="2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localSheetId="2" hidden="1">[4]Sheet1!#REF!</definedName>
    <definedName name="ACwvu.CapersView." hidden="1">[4]Sheet1!#REF!</definedName>
    <definedName name="ACwvu.Japan_Capers_Ed_Pub." localSheetId="2" hidden="1">#REF!</definedName>
    <definedName name="ACwvu.Japan_Capers_Ed_Pub." hidden="1">#REF!</definedName>
    <definedName name="ACwvu.KJP_CC." localSheetId="2" hidden="1">#REF!</definedName>
    <definedName name="ACwvu.KJP_CC." hidden="1">#REF!</definedName>
    <definedName name="ADD" localSheetId="2">#REF!</definedName>
    <definedName name="ADD">#REF!</definedName>
    <definedName name="ADDSF6" localSheetId="2">#REF!</definedName>
    <definedName name="ADDSF6">#REF!</definedName>
    <definedName name="AFFTIRG" localSheetId="2">#REF!</definedName>
    <definedName name="AFFTIRG">#REF!</definedName>
    <definedName name="AFFTIRG2">'[5]R5 Input page'!$F$112:$M$112</definedName>
    <definedName name="AFFTIRG3">'[5]R5 Input page'!$F$121:$M$121</definedName>
    <definedName name="AFFTIRG4">'[5]R5 Input page'!$F$130:$M$130</definedName>
    <definedName name="AFFTIRG5">'[5]R5 Input page'!$F$139:$M$139</definedName>
    <definedName name="AFFTIRGDEPN" localSheetId="2">#REF!</definedName>
    <definedName name="AFFTIRGDEPN">#REF!</definedName>
    <definedName name="AFFTIRGDepn2">'[5]R5 Input page'!$F$113:$M$113</definedName>
    <definedName name="AFFTIRGDepn3">'[5]R5 Input page'!$F$122:$M$122</definedName>
    <definedName name="AFFTIRGDepn4">'[5]R5 Input page'!$F$131:$M$131</definedName>
    <definedName name="AFFTIRGDepn5">'[5]R5 Input page'!$F$140:$M$140</definedName>
    <definedName name="ALE" localSheetId="2">#REF!</definedName>
    <definedName name="ALE">#REF!</definedName>
    <definedName name="ANIA" localSheetId="2">#REF!</definedName>
    <definedName name="ANIA">#REF!</definedName>
    <definedName name="ANLL">'[6]R4 Licence Condition Values'!$F$52:$M$52</definedName>
    <definedName name="ANLU">'[6]R4 Licence Condition Values'!$F$53:$M$53</definedName>
    <definedName name="AssetClass" localSheetId="2" hidden="1">'[7]A0.5_Data_Constants'!$A$71:$A$76</definedName>
    <definedName name="AssetClass" hidden="1">'[8]A0.5_Data_Constants'!$A$71:$A$76</definedName>
    <definedName name="AssetDesc" localSheetId="2" hidden="1">'[7]A0.5_Data_Constants'!$B$55:$B$103</definedName>
    <definedName name="AssetDesc" hidden="1">'[8]A0.5_Data_Constants'!$B$55:$B$103</definedName>
    <definedName name="ATIRG" localSheetId="2">#REF!</definedName>
    <definedName name="ATIRG">#REF!</definedName>
    <definedName name="ATIRG2">'[5]R5 Input page'!$F$116:$M$116</definedName>
    <definedName name="ATIRG3">'[5]R5 Input page'!$F$125:$M$125</definedName>
    <definedName name="ATIRG4">'[5]R5 Input page'!$F$134:$M$134</definedName>
    <definedName name="ATIRG5">'[5]R5 Input page'!$F$143:$M$143</definedName>
    <definedName name="b" localSheetId="2" hidden="1">{#N/A,#N/A,FALSE,"DI 2 YEAR MASTER SCHEDULE"}</definedName>
    <definedName name="b" localSheetId="0" hidden="1">{#N/A,#N/A,FALSE,"DI 2 YEAR MASTER SCHEDULE"}</definedName>
    <definedName name="b" hidden="1">{#N/A,#N/A,FALSE,"DI 2 YEAR MASTER SCHEDULE"}</definedName>
    <definedName name="BASE" localSheetId="2">#REF!</definedName>
    <definedName name="BASE">#REF!</definedName>
    <definedName name="Baseline_Risk" localSheetId="2">#REF!</definedName>
    <definedName name="Baseline_Risk">#REF!</definedName>
    <definedName name="bb" localSheetId="2" hidden="1">{#N/A,#N/A,FALSE,"PRJCTED MNTHLY QTY's"}</definedName>
    <definedName name="bb" localSheetId="0" hidden="1">{#N/A,#N/A,FALSE,"PRJCTED MNTHLY QTY's"}</definedName>
    <definedName name="bb" hidden="1">{#N/A,#N/A,FALSE,"PRJCTED MNTHLY QTY's"}</definedName>
    <definedName name="bbbb" localSheetId="2" hidden="1">{#N/A,#N/A,FALSE,"PRJCTED QTRLY QTY's"}</definedName>
    <definedName name="bbbb" localSheetId="0" hidden="1">{#N/A,#N/A,FALSE,"PRJCTED QTRLY QTY's"}</definedName>
    <definedName name="bbbb" hidden="1">{#N/A,#N/A,FALSE,"PRJCTED QTRLY QTY's"}</definedName>
    <definedName name="bbbbbb" localSheetId="2" hidden="1">{#N/A,#N/A,FALSE,"PRJCTED QTRLY QTY's"}</definedName>
    <definedName name="bbbbbb" localSheetId="0" hidden="1">{#N/A,#N/A,FALSE,"PRJCTED QTRLY QTY's"}</definedName>
    <definedName name="bbbbbb" hidden="1">{#N/A,#N/A,FALSE,"PRJCTED QTRLY QTY's"}</definedName>
    <definedName name="BBC">'[6]R5 Input page'!$F$128:$M$128</definedName>
    <definedName name="BExEZ4HBCC06708765M8A06KCR7P" hidden="1">#N/A</definedName>
    <definedName name="BLPH1" localSheetId="2" hidden="1">[9]Sheet2!#REF!</definedName>
    <definedName name="BLPH1" hidden="1">[9]Sheet2!#REF!</definedName>
    <definedName name="BLPH10" localSheetId="2" hidden="1">#REF!</definedName>
    <definedName name="BLPH10" hidden="1">#REF!</definedName>
    <definedName name="BLPH100" localSheetId="2" hidden="1">#REF!</definedName>
    <definedName name="BLPH100" hidden="1">#REF!</definedName>
    <definedName name="BLPH101" localSheetId="2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localSheetId="2" hidden="1">[9]Sheet2!#REF!</definedName>
    <definedName name="BLPH2" hidden="1">[9]Sheet2!#REF!</definedName>
    <definedName name="BLPH20" localSheetId="2" hidden="1">#REF!</definedName>
    <definedName name="BLPH20" hidden="1">#REF!</definedName>
    <definedName name="BLPH200" localSheetId="2" hidden="1">#REF!</definedName>
    <definedName name="BLPH200" hidden="1">#REF!</definedName>
    <definedName name="BLPH201" localSheetId="2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'[10]Risk-Free Rate'!$AQ$15</definedName>
    <definedName name="BLPH210" localSheetId="2" hidden="1">#REF!</definedName>
    <definedName name="BLPH210" hidden="1">#REF!</definedName>
    <definedName name="BLPH211" localSheetId="2" hidden="1">#REF!</definedName>
    <definedName name="BLPH211" hidden="1">#REF!</definedName>
    <definedName name="BLPH212" localSheetId="2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'[10]Risk-Free Rate'!$AN$15</definedName>
    <definedName name="BLPH220" localSheetId="2" hidden="1">#REF!</definedName>
    <definedName name="BLPH220" hidden="1">#REF!</definedName>
    <definedName name="BLPH221" localSheetId="2" hidden="1">#REF!</definedName>
    <definedName name="BLPH221" hidden="1">#REF!</definedName>
    <definedName name="BLPH222" localSheetId="2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'[10]Risk-Free Rate'!$AK$15</definedName>
    <definedName name="BLPH230" localSheetId="2" hidden="1">#REF!</definedName>
    <definedName name="BLPH230" hidden="1">#REF!</definedName>
    <definedName name="BLPH231" localSheetId="2" hidden="1">#REF!</definedName>
    <definedName name="BLPH231" hidden="1">#REF!</definedName>
    <definedName name="BLPH232" localSheetId="2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'[10]Risk-Free Rate'!$AH$15</definedName>
    <definedName name="BLPH240" localSheetId="2" hidden="1">#REF!</definedName>
    <definedName name="BLPH240" hidden="1">#REF!</definedName>
    <definedName name="BLPH241" localSheetId="2" hidden="1">#REF!</definedName>
    <definedName name="BLPH241" hidden="1">#REF!</definedName>
    <definedName name="BLPH242" localSheetId="2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'[10]Risk-Free Rate'!$AE$15</definedName>
    <definedName name="BLPH250" localSheetId="2" hidden="1">#REF!</definedName>
    <definedName name="BLPH250" hidden="1">#REF!</definedName>
    <definedName name="BLPH251" localSheetId="2" hidden="1">#REF!</definedName>
    <definedName name="BLPH251" hidden="1">#REF!</definedName>
    <definedName name="BLPH252" localSheetId="2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'[10]Risk-Free Rate'!$AB$15</definedName>
    <definedName name="BLPH260" localSheetId="2" hidden="1">#REF!</definedName>
    <definedName name="BLPH260" hidden="1">#REF!</definedName>
    <definedName name="BLPH261" localSheetId="2" hidden="1">#REF!</definedName>
    <definedName name="BLPH261" hidden="1">#REF!</definedName>
    <definedName name="BLPH262" localSheetId="2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'[10]Risk-Free Rate'!$Y$15</definedName>
    <definedName name="BLPH270" localSheetId="2" hidden="1">#REF!</definedName>
    <definedName name="BLPH270" hidden="1">#REF!</definedName>
    <definedName name="BLPH271" localSheetId="2" hidden="1">#REF!</definedName>
    <definedName name="BLPH271" hidden="1">#REF!</definedName>
    <definedName name="BLPH272" localSheetId="2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'[10]Risk-Free Rate'!$V$15</definedName>
    <definedName name="BLPH280" localSheetId="2" hidden="1">#REF!</definedName>
    <definedName name="BLPH280" hidden="1">#REF!</definedName>
    <definedName name="BLPH281" localSheetId="2" hidden="1">#REF!</definedName>
    <definedName name="BLPH281" hidden="1">#REF!</definedName>
    <definedName name="BLPH282" localSheetId="2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'[10]Risk-Free Rate'!$S$15</definedName>
    <definedName name="BLPH290" localSheetId="2" hidden="1">#REF!</definedName>
    <definedName name="BLPH290" hidden="1">#REF!</definedName>
    <definedName name="BLPH291" localSheetId="2" hidden="1">#REF!</definedName>
    <definedName name="BLPH291" hidden="1">#REF!</definedName>
    <definedName name="BLPH292" localSheetId="2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'[10]Risk-Free Rate'!$P$15</definedName>
    <definedName name="BLPH300" localSheetId="2" hidden="1">#REF!</definedName>
    <definedName name="BLPH300" hidden="1">#REF!</definedName>
    <definedName name="BLPH301" localSheetId="2" hidden="1">#REF!</definedName>
    <definedName name="BLPH301" hidden="1">#REF!</definedName>
    <definedName name="BLPH302" localSheetId="2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'[10]Risk-Free Rate'!$M$15</definedName>
    <definedName name="BLPH310" localSheetId="2" hidden="1">#REF!</definedName>
    <definedName name="BLPH310" hidden="1">#REF!</definedName>
    <definedName name="BLPH311" localSheetId="2" hidden="1">#REF!</definedName>
    <definedName name="BLPH311" hidden="1">#REF!</definedName>
    <definedName name="BLPH312" localSheetId="2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'[10]Risk-Free Rate'!$J$15</definedName>
    <definedName name="BLPH320" localSheetId="2" hidden="1">#REF!</definedName>
    <definedName name="BLPH320" hidden="1">#REF!</definedName>
    <definedName name="BLPH321" localSheetId="2" hidden="1">#REF!</definedName>
    <definedName name="BLPH321" hidden="1">#REF!</definedName>
    <definedName name="BLPH322" localSheetId="2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'[10]Risk-Free Rate'!$G$15</definedName>
    <definedName name="BLPH330" localSheetId="2" hidden="1">#REF!</definedName>
    <definedName name="BLPH330" hidden="1">#REF!</definedName>
    <definedName name="BLPH331" localSheetId="2" hidden="1">#REF!</definedName>
    <definedName name="BLPH331" hidden="1">#REF!</definedName>
    <definedName name="BLPH332" localSheetId="2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'[10]Risk-Free Rate'!$D$15</definedName>
    <definedName name="BLPH340" localSheetId="2" hidden="1">#REF!</definedName>
    <definedName name="BLPH340" hidden="1">#REF!</definedName>
    <definedName name="BLPH341" localSheetId="2" hidden="1">#REF!</definedName>
    <definedName name="BLPH341" hidden="1">#REF!</definedName>
    <definedName name="BLPH342" localSheetId="2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'[10]Risk-Free Rate'!$A$15</definedName>
    <definedName name="BLPH350" localSheetId="2" hidden="1">#REF!</definedName>
    <definedName name="BLPH350" hidden="1">#REF!</definedName>
    <definedName name="BLPH351" localSheetId="2" hidden="1">#REF!</definedName>
    <definedName name="BLPH351" hidden="1">#REF!</definedName>
    <definedName name="BLPH352" localSheetId="2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2" hidden="1">[9]Sheet2!#REF!</definedName>
    <definedName name="BLPH5" hidden="1">[9]Sheet2!#REF!</definedName>
    <definedName name="BLPH50" localSheetId="2" hidden="1">#REF!</definedName>
    <definedName name="BLPH50" hidden="1">#REF!</definedName>
    <definedName name="BLPH51" localSheetId="2" hidden="1">#REF!</definedName>
    <definedName name="BLPH51" hidden="1">#REF!</definedName>
    <definedName name="BLPH52" localSheetId="2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PC" localSheetId="2">#REF!</definedName>
    <definedName name="BPC">#REF!</definedName>
    <definedName name="BPC2020_21" localSheetId="2">'[11]2.1 Revenue_Interface'!$AB$108</definedName>
    <definedName name="BPC2020_21">'[12]2.1 Revenue_Interface'!$AB$108</definedName>
    <definedName name="BPCGROUP" localSheetId="2">#REF!</definedName>
    <definedName name="BPCGROUP">#REF!</definedName>
    <definedName name="BPCLIMIT" localSheetId="2">#REF!</definedName>
    <definedName name="BPCLIMIT">#REF!</definedName>
    <definedName name="BPCLIMIT2" localSheetId="2">#REF!</definedName>
    <definedName name="BPCLIMIT2">#REF!</definedName>
    <definedName name="BR" comment="Transmission Base Revenue">'[5]R6 Base revenue'!$F$14:$M$14</definedName>
    <definedName name="BR2020_21" localSheetId="2">'[11]2.1 Revenue_Interface'!$AB$106</definedName>
    <definedName name="BR2020_21">'[12]2.1 Revenue_Interface'!$AB$106</definedName>
    <definedName name="BRt" comment="Transmission Base Revenue" localSheetId="2">#REF!</definedName>
    <definedName name="BRt" comment="Transmission Base Revenue">#REF!</definedName>
    <definedName name="BSTC" localSheetId="2">#REF!</definedName>
    <definedName name="BSTC">#REF!</definedName>
    <definedName name="CANMR" localSheetId="2">#REF!</definedName>
    <definedName name="CANMR">#REF!</definedName>
    <definedName name="CAP">'[6]R4 Licence Condition Values'!$F$66:$M$66</definedName>
    <definedName name="CCTIRG" localSheetId="2">#REF!</definedName>
    <definedName name="CCTIRG">#REF!</definedName>
    <definedName name="CF" localSheetId="2">#REF!</definedName>
    <definedName name="CF">#REF!</definedName>
    <definedName name="CfDQD" localSheetId="2">#REF!</definedName>
    <definedName name="CfDQD">#REF!</definedName>
    <definedName name="CfDS" localSheetId="2">#REF!</definedName>
    <definedName name="CfDS">#REF!</definedName>
    <definedName name="CfDSD" localSheetId="2">#REF!</definedName>
    <definedName name="CfDSD">#REF!</definedName>
    <definedName name="CFTIRG" localSheetId="2">#REF!</definedName>
    <definedName name="CFTIRG">#REF!</definedName>
    <definedName name="CFTIRG1">'[5]R4 Licence Condition Values'!$F$75:$M$75</definedName>
    <definedName name="CFTIRG2">'[5]R4 Licence Condition Values'!$F$86:$M$86</definedName>
    <definedName name="CFTIRG3">'[5]R4 Licence Condition Values'!$F$96:$M$96</definedName>
    <definedName name="cftirg4">'[5]R4 Licence Condition Values'!$F$106:$M$106</definedName>
    <definedName name="CFTIRG5">'[5]R4 Licence Condition Values'!$F$116:$M$116</definedName>
    <definedName name="CLNGC">'[6]R5 Input page'!$F$93:$M$93</definedName>
    <definedName name="CM">'[6]R15 SO Constraint Management'!$F$15:$M$15</definedName>
    <definedName name="CMCA">'[6]R15 SO Constraint Management'!$F$61:$M$61</definedName>
    <definedName name="CMCE">'[6]R4 Licence Condition Values'!$F$49:$M$49</definedName>
    <definedName name="CMECAQD" localSheetId="2">#REF!</definedName>
    <definedName name="CMECAQD">#REF!</definedName>
    <definedName name="CMINVC">'[6]R15 SO Constraint Management'!$F$50:$M$50</definedName>
    <definedName name="CMIR">'[6]R15 SO Constraint Management'!$F$33:$M$33</definedName>
    <definedName name="CMOpBT">'[6]R4 Licence Condition Values'!$F$50:$M$50</definedName>
    <definedName name="CMopDT">'[6]R5 Input page'!$F$127:$M$127</definedName>
    <definedName name="CMOPPM">'[6]R15 SO Constraint Management'!$F$80:$M$80</definedName>
    <definedName name="CMQD" localSheetId="2">#REF!</definedName>
    <definedName name="CMQD">#REF!</definedName>
    <definedName name="CMS" localSheetId="2">#REF!</definedName>
    <definedName name="CMS">#REF!</definedName>
    <definedName name="CMSD" localSheetId="2">#REF!</definedName>
    <definedName name="CMSD">#REF!</definedName>
    <definedName name="CNIARt" localSheetId="2">'[11]2.1 Revenue_Interface'!$AB$104</definedName>
    <definedName name="CNIARt">'[12]2.1 Revenue_Interface'!$AB$104</definedName>
    <definedName name="CNIAV" localSheetId="2">'[11]2.1 Revenue_Interface'!#REF!</definedName>
    <definedName name="CNIAV">'[12]2.1 Revenue_Interface'!#REF!</definedName>
    <definedName name="COL">'[6]R4 Licence Condition Values'!$F$67:$M$67</definedName>
    <definedName name="Combine_Lookup" localSheetId="2">#REF!</definedName>
    <definedName name="Combine_Lookup">#REF!</definedName>
    <definedName name="Combine_Valid" localSheetId="2">'[13]5.8 Decommissioned Sum '!#REF!</definedName>
    <definedName name="Combine_Valid">'[13]5.8 Decommissioned Sum '!#REF!</definedName>
    <definedName name="Company_Name" localSheetId="2">#REF!</definedName>
    <definedName name="Company_Name">#REF!</definedName>
    <definedName name="CompName" localSheetId="2">#REF!</definedName>
    <definedName name="CompName">#REF!</definedName>
    <definedName name="CONADJ">'[5]R8 Output incentives'!$H$151:$O$151</definedName>
    <definedName name="CSSAF" localSheetId="2">'[6]TO Incentives'!#REF!</definedName>
    <definedName name="CSSAF">'[6]TO Incentives'!#REF!</definedName>
    <definedName name="CSSCAP" localSheetId="2">#REF!</definedName>
    <definedName name="CSSCAP">#REF!</definedName>
    <definedName name="CSSCOL" localSheetId="2">#REF!</definedName>
    <definedName name="CSSCOL">#REF!</definedName>
    <definedName name="CSSDPA" localSheetId="2">#REF!</definedName>
    <definedName name="CSSDPA">#REF!</definedName>
    <definedName name="CSSP" localSheetId="2">#REF!</definedName>
    <definedName name="CSSP">#REF!</definedName>
    <definedName name="CSSPRO" localSheetId="2">#REF!</definedName>
    <definedName name="CSSPRO">#REF!</definedName>
    <definedName name="CSSS" localSheetId="2">#REF!</definedName>
    <definedName name="CSSS">#REF!</definedName>
    <definedName name="CSSSCfD" localSheetId="2">#REF!</definedName>
    <definedName name="CSSSCfD">#REF!</definedName>
    <definedName name="CSSSCM" localSheetId="2">#REF!</definedName>
    <definedName name="CSSSCM">#REF!</definedName>
    <definedName name="CSST" localSheetId="2">#REF!</definedName>
    <definedName name="CSST">#REF!</definedName>
    <definedName name="CSSUPA" localSheetId="2">#REF!</definedName>
    <definedName name="CSSUPA">#REF!</definedName>
    <definedName name="CTE" localSheetId="2">'[14]R8 Output incentives'!#REF!</definedName>
    <definedName name="CTE">'[15]R8 Output incentives'!#REF!</definedName>
    <definedName name="Cwvu.CapersView." localSheetId="2" hidden="1">[4]Sheet1!#REF!</definedName>
    <definedName name="Cwvu.CapersView." hidden="1">[4]Sheet1!#REF!</definedName>
    <definedName name="Cwvu.Japan_Capers_Ed_Pub." localSheetId="2" hidden="1">[4]Sheet1!#REF!</definedName>
    <definedName name="Cwvu.Japan_Capers_Ed_Pub." hidden="1">[4]Sheet1!#REF!</definedName>
    <definedName name="CxIncRA">'[6]R5 Input page'!$E$32</definedName>
    <definedName name="DecimalPlaces">'[16]E0.5_Data_Constants'!$B$7</definedName>
    <definedName name="DELINC">'[6]R17 SO Legacy Permits'!$F$11</definedName>
    <definedName name="Dep" localSheetId="2">#REF!</definedName>
    <definedName name="Dep">#REF!</definedName>
    <definedName name="Dep_3">'[5]R4 Licence Condition Values'!$F$100:$M$100</definedName>
    <definedName name="Dep_4">'[5]R4 Licence Condition Values'!$F$110:$M$110</definedName>
    <definedName name="Dep_5">'[5]R4 Licence Condition Values'!$F$120:$M$120</definedName>
    <definedName name="DFA" localSheetId="2">#REF!</definedName>
    <definedName name="DFA">#REF!</definedName>
    <definedName name="DFAA" localSheetId="2">#REF!</definedName>
    <definedName name="DFAA">#REF!</definedName>
    <definedName name="DFAB" localSheetId="2">#REF!</definedName>
    <definedName name="DFAB">#REF!</definedName>
    <definedName name="DFAC" localSheetId="2">#REF!</definedName>
    <definedName name="DFAC">#REF!</definedName>
    <definedName name="Dia_Valid" localSheetId="2">'[13]5.8 Decommissioned Sum '!#REF!</definedName>
    <definedName name="Dia_Valid">'[13]5.8 Decommissioned Sum '!#REF!</definedName>
    <definedName name="DIS" localSheetId="2">#REF!</definedName>
    <definedName name="DIS">#REF!</definedName>
    <definedName name="Dist_Valid" localSheetId="2">'[13]5.8 Decommissioned Sum '!#REF!</definedName>
    <definedName name="Dist_Valid">'[13]5.8 Decommissioned Sum '!#REF!</definedName>
    <definedName name="DRI" localSheetId="2">#REF!</definedName>
    <definedName name="DRI">#REF!</definedName>
    <definedName name="Driver_Valid" localSheetId="2">'[13]5.8 Decommissioned Sum '!#REF!</definedName>
    <definedName name="Driver_Valid">'[13]5.8 Decommissioned Sum '!#REF!</definedName>
    <definedName name="DSF">'[6]R4 Licence Condition Values'!$F$65:$M$65</definedName>
    <definedName name="DSP" localSheetId="2">#REF!</definedName>
    <definedName name="DSP">#REF!</definedName>
    <definedName name="DSR" localSheetId="2">#REF!</definedName>
    <definedName name="DSR">#REF!</definedName>
    <definedName name="DSRpq" localSheetId="2">#REF!</definedName>
    <definedName name="DSRpq">#REF!</definedName>
    <definedName name="ECC">'[6]R5 Input page'!$F$134:$M$134</definedName>
    <definedName name="ECCC">'[6]R5 Input page'!$F$129:$M$129</definedName>
    <definedName name="ECNIAt" localSheetId="2">'[11]2.1 Revenue_Interface'!$AB$103</definedName>
    <definedName name="ECNIAt">'[12]2.1 Revenue_Interface'!$AB$103</definedName>
    <definedName name="EDR" localSheetId="2">'[14]R8 Output incentives'!$F$140:$M$140</definedName>
    <definedName name="EDR">'[15]R8 Output incentives'!$F$140:$M$140</definedName>
    <definedName name="EDRO" localSheetId="2">#REF!</definedName>
    <definedName name="EDRO">#REF!</definedName>
    <definedName name="EEPTA">'[6]R5 Input page'!$F$140:$M$140</definedName>
    <definedName name="EINIAT" localSheetId="2">#REF!</definedName>
    <definedName name="EINIAT">#REF!</definedName>
    <definedName name="ENCMC">'[6]R15 SO Constraint Management'!$F$89:$M$89</definedName>
    <definedName name="EnCMInv">'[6]R5 Input page'!$F$115:$M$115</definedName>
    <definedName name="EnCMOp">'[6]R5 Input page'!$F$112:$M$112</definedName>
    <definedName name="ENIA" localSheetId="2">#REF!</definedName>
    <definedName name="ENIA">#REF!</definedName>
    <definedName name="ENIA2020_21" localSheetId="2">'[11]2.1 Revenue_Interface'!$AB$107</definedName>
    <definedName name="ENIA2020_21">'[12]2.1 Revenue_Interface'!$AB$107</definedName>
    <definedName name="ENSA" localSheetId="2">#REF!</definedName>
    <definedName name="ENSA">#REF!</definedName>
    <definedName name="ENST" localSheetId="2">#REF!</definedName>
    <definedName name="ENST">#REF!</definedName>
    <definedName name="EPT">'[6]R5 Input page'!$F$139:$M$139</definedName>
    <definedName name="ETIRG" localSheetId="2">'[14]R11 TIRG'!$E$69:$M$69</definedName>
    <definedName name="ETIRG">'[15]R11 TIRG'!$E$69:$M$69</definedName>
    <definedName name="ETIRGC" localSheetId="2">#REF!</definedName>
    <definedName name="ETIRGC">#REF!</definedName>
    <definedName name="ETIRGC2">'[5]R4 Licence Condition Values'!$F$91:$M$91</definedName>
    <definedName name="ETIRGC3">'[5]R4 Licence Condition Values'!$F$101:$M$101</definedName>
    <definedName name="ETIRGC4">'[5]R4 Licence Condition Values'!$F$111:$M$111</definedName>
    <definedName name="ETIRGC5">'[5]R4 Licence Condition Values'!$F$121:$M$121</definedName>
    <definedName name="ETIRGORAV" localSheetId="2">#REF!</definedName>
    <definedName name="ETIRGORAV">#REF!</definedName>
    <definedName name="ETIRGORAV2">'[5]R4 Licence Condition Values'!$F$89:$M$89</definedName>
    <definedName name="ETIRGORAV3">'[5]R4 Licence Condition Values'!$F$99:$M$99</definedName>
    <definedName name="ETIRGORAV4">'[5]R4 Licence Condition Values'!$F$109:$M$109</definedName>
    <definedName name="ETIRGORAV5">'[5]R4 Licence Condition Values'!$F$119:$M$119</definedName>
    <definedName name="ExBBCNLRA">'[6]R5 Input page'!$F$114:$M$114</definedName>
    <definedName name="ExCC">'[6]R5 Input page'!$F$160:$M$160</definedName>
    <definedName name="EXCMC">'[6]R15 SO Constraint Management'!$F$98:$M$98</definedName>
    <definedName name="ExCMInv">'[6]R5 Input page'!$F$116:$M$116</definedName>
    <definedName name="EXCMOp">'[6]R5 Input page'!$F$113:$M$113</definedName>
    <definedName name="ExRO">'[6]R5 Input page'!$F$159:$M$159</definedName>
    <definedName name="f" localSheetId="2" hidden="1">{"'PRODUCTIONCOST SHEET'!$B$3:$G$48"}</definedName>
    <definedName name="f" localSheetId="0" hidden="1">{"'PRODUCTIONCOST SHEET'!$B$3:$G$48"}</definedName>
    <definedName name="f" hidden="1">{"'PRODUCTIONCOST SHEET'!$B$3:$G$48"}</definedName>
    <definedName name="FactAA">'[5]R5 Input page'!#REF!</definedName>
    <definedName name="FactBB">'[5]R5 Input page'!#REF!</definedName>
    <definedName name="FactX">'[5]R5 Input page'!#REF!</definedName>
    <definedName name="FactY">'[5]R5 Input page'!#REF!</definedName>
    <definedName name="FactZ">'[5]R5 Input page'!#REF!</definedName>
    <definedName name="ff" localSheetId="2" hidden="1">{#N/A,#N/A,FALSE,"PRJCTED MNTHLY QTY's"}</definedName>
    <definedName name="ff" localSheetId="0" hidden="1">{#N/A,#N/A,FALSE,"PRJCTED MNTHLY QTY's"}</definedName>
    <definedName name="ff" hidden="1">{#N/A,#N/A,FALSE,"PRJCTED MNTHLY QTY's"}</definedName>
    <definedName name="fffff" localSheetId="2" hidden="1">{#N/A,#N/A,FALSE,"PRJCTED QTRLY QTY's"}</definedName>
    <definedName name="fffff" localSheetId="0" hidden="1">{#N/A,#N/A,FALSE,"PRJCTED QTRLY QTY's"}</definedName>
    <definedName name="fffff" hidden="1">{#N/A,#N/A,FALSE,"PRJCTED QTRLY QTY's"}</definedName>
    <definedName name="FTI">'[6]R5 Input page'!$F$89:$M$89</definedName>
    <definedName name="FTIRG" localSheetId="2">'[14]R11 TIRG'!$E$41:$M$41</definedName>
    <definedName name="FTIRG">'[15]R11 TIRG'!$E$41:$M$41</definedName>
    <definedName name="FTIRG2">'[5]R4 Licence Condition Values'!$F$87:$M$87</definedName>
    <definedName name="FTIRGC" localSheetId="2">#REF!</definedName>
    <definedName name="FTIRGC">#REF!</definedName>
    <definedName name="FTIRGC3">'[5]R4 Licence Condition Values'!$F$97:$M$97</definedName>
    <definedName name="FTIRGC4">'[5]R4 Licence Condition Values'!$F$107:$M$107</definedName>
    <definedName name="FTIRGC5">'[5]R4 Licence Condition Values'!$F$117:$M$117</definedName>
    <definedName name="ftirgdepn" localSheetId="2">#REF!</definedName>
    <definedName name="ftirgdepn">#REF!</definedName>
    <definedName name="FTIRGDepn2">'[5]R4 Licence Condition Values'!$F$88:$M$88</definedName>
    <definedName name="FTIRGDepn3">'[5]R4 Licence Condition Values'!$F$98:$M$98</definedName>
    <definedName name="FTIRGDepn4">'[5]R4 Licence Condition Values'!$F$108:$M$108</definedName>
    <definedName name="FTIRGDEPN5">'[5]R4 Licence Condition Values'!$F$118:$M$118</definedName>
    <definedName name="FYADD" localSheetId="2">#REF!</definedName>
    <definedName name="FYADD">#REF!</definedName>
    <definedName name="FYDSP" localSheetId="2">#REF!</definedName>
    <definedName name="FYDSP">#REF!</definedName>
    <definedName name="GDN" localSheetId="2">#REF!</definedName>
    <definedName name="GDN">#REF!</definedName>
    <definedName name="GDN_PF">#REF!</definedName>
    <definedName name="GHGC">'[6]R5 Input page'!$F$147:$M$147</definedName>
    <definedName name="GHGIM">'[6]R5 Input page'!$F$156:$M$156</definedName>
    <definedName name="GHGIR">'[6]R1 SO External Cost Incentives'!$F$89:$M$89</definedName>
    <definedName name="gjk" localSheetId="2" hidden="1">{#N/A,#N/A,FALSE,"DI 2 YEAR MASTER SCHEDULE"}</definedName>
    <definedName name="gjk" localSheetId="0" hidden="1">{#N/A,#N/A,FALSE,"DI 2 YEAR MASTER SCHEDULE"}</definedName>
    <definedName name="gjk" hidden="1">{#N/A,#N/A,FALSE,"DI 2 YEAR MASTER SCHEDULE"}</definedName>
    <definedName name="gwge" localSheetId="2" hidden="1">#REF!</definedName>
    <definedName name="gwge" hidden="1">#REF!</definedName>
    <definedName name="hh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2" hidden="1">{"'PRODUCTIONCOST SHEET'!$B$3:$G$48"}</definedName>
    <definedName name="HTML_Control" localSheetId="0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ONT" localSheetId="2">#REF!</definedName>
    <definedName name="IONT">#REF!</definedName>
    <definedName name="IPTIRG" localSheetId="2">'[14]R11 TIRG'!$E$23:$M$23</definedName>
    <definedName name="IPTIRG">'[15]R11 TIRG'!$E$23:$M$23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ISA" localSheetId="2">'[6]TO pass through'!#REF!</definedName>
    <definedName name="ISA">'[6]TO pass through'!#REF!</definedName>
    <definedName name="ISE">'[6]R4 Licence Condition Values'!$F$16:$M$16</definedName>
    <definedName name="It" localSheetId="2">#REF!</definedName>
    <definedName name="It">#REF!</definedName>
    <definedName name="ITA" localSheetId="2">#REF!</definedName>
    <definedName name="ITA">#REF!</definedName>
    <definedName name="ITC" localSheetId="2">#REF!</definedName>
    <definedName name="ITC">#REF!</definedName>
    <definedName name="ITP" localSheetId="2">#REF!</definedName>
    <definedName name="ITP">#REF!</definedName>
    <definedName name="K" localSheetId="2">#REF!</definedName>
    <definedName name="K">#REF!</definedName>
    <definedName name="KPI" localSheetId="2">'[5]R5 Input page'!#REF!</definedName>
    <definedName name="KPI">'[5]R5 Input page'!#REF!</definedName>
    <definedName name="Kt" localSheetId="2">#REF!</definedName>
    <definedName name="Kt">#REF!</definedName>
    <definedName name="l" localSheetId="2" hidden="1">{#N/A,#N/A,FALSE,"DI 2 YEAR MASTER SCHEDULE"}</definedName>
    <definedName name="l" localSheetId="0" hidden="1">{#N/A,#N/A,FALSE,"DI 2 YEAR MASTER SCHEDULE"}</definedName>
    <definedName name="l" hidden="1">{#N/A,#N/A,FALSE,"DI 2 YEAR MASTER SCHEDULE"}</definedName>
    <definedName name="LF" localSheetId="2">#REF!</definedName>
    <definedName name="LF">#REF!</definedName>
    <definedName name="LFA" localSheetId="2">#REF!</definedName>
    <definedName name="LFA">#REF!</definedName>
    <definedName name="LFE" localSheetId="2">#REF!</definedName>
    <definedName name="LFE">#REF!</definedName>
    <definedName name="LFt" localSheetId="2">#REF!</definedName>
    <definedName name="LFt">#REF!</definedName>
    <definedName name="ListOffset" hidden="1">1</definedName>
    <definedName name="lkl" localSheetId="2" hidden="1">{#N/A,#N/A,FALSE,"DI 2 YEAR MASTER SCHEDULE"}</definedName>
    <definedName name="lkl" localSheetId="0" hidden="1">{#N/A,#N/A,FALSE,"DI 2 YEAR MASTER SCHEDULE"}</definedName>
    <definedName name="lkl" hidden="1">{#N/A,#N/A,FALSE,"DI 2 YEAR MASTER SCHEDULE"}</definedName>
    <definedName name="LRCIC">'[6]R5 Input page'!$F$92:$M$92</definedName>
    <definedName name="LRD">'[6]R4 Licence Condition Values'!$F$56:$M$56</definedName>
    <definedName name="Mat__Type_Array" localSheetId="2">'[13]5.8 Decommissioned Sum '!#REF!</definedName>
    <definedName name="Mat__Type_Array">'[13]5.8 Decommissioned Sum '!#REF!</definedName>
    <definedName name="Mat_Type_Row" localSheetId="2">#REF!</definedName>
    <definedName name="Mat_Type_Row">#REF!</definedName>
    <definedName name="Mat_Valid" localSheetId="2">'[13]5.8 Decommissioned Sum '!#REF!</definedName>
    <definedName name="Mat_Valid">'[13]5.8 Decommissioned Sum '!#REF!</definedName>
    <definedName name="MCIR">'[6]R5 Input page'!$F$154:$M$154</definedName>
    <definedName name="MDIR">'[6]R5 Input page'!$F$155:$M$155</definedName>
    <definedName name="MIR">'[6]R1 SO External Cost Incentives'!$F$96:$M$96</definedName>
    <definedName name="mm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OD" localSheetId="2">#REF!</definedName>
    <definedName name="MOD">#REF!</definedName>
    <definedName name="MR">'[6]R11 TO MAR'!$F$15:$M$15</definedName>
    <definedName name="MRM">'[6]R5 Input page'!$F$137:$M$137</definedName>
    <definedName name="MTC" localSheetId="2">#REF!</definedName>
    <definedName name="MTC">#REF!</definedName>
    <definedName name="NC" localSheetId="2">#REF!</definedName>
    <definedName name="NC">#REF!</definedName>
    <definedName name="NIA" localSheetId="2">#REF!</definedName>
    <definedName name="NIA">#REF!</definedName>
    <definedName name="NIAIE" localSheetId="2">#REF!</definedName>
    <definedName name="NIAIE">#REF!</definedName>
    <definedName name="NIAINT" localSheetId="2">'[17]R5 Input page'!$F$105:$M$105</definedName>
    <definedName name="NIAINT">'[18]R5 Input page'!$F$105:$M$105</definedName>
    <definedName name="NIAR" localSheetId="2">#REF!</definedName>
    <definedName name="NIAR">#REF!</definedName>
    <definedName name="NIAV" localSheetId="2">#REF!</definedName>
    <definedName name="NIAV">#REF!</definedName>
    <definedName name="NIAV2020_21" localSheetId="2">'[11]2.1 Revenue_Interface'!$AB$105</definedName>
    <definedName name="NIAV2020_21">'[12]2.1 Revenue_Interface'!$AB$105</definedName>
    <definedName name="NICF" localSheetId="2">#REF!</definedName>
    <definedName name="NICF">#REF!</definedName>
    <definedName name="NICF2" localSheetId="2">#REF!</definedName>
    <definedName name="NICF2">#REF!</definedName>
    <definedName name="nn" localSheetId="2" hidden="1">{#N/A,#N/A,FALSE,"PRJCTED QTRLY $'s"}</definedName>
    <definedName name="nn" localSheetId="0" hidden="1">{#N/A,#N/A,FALSE,"PRJCTED QTRLY $'s"}</definedName>
    <definedName name="nn" hidden="1">{#N/A,#N/A,FALSE,"PRJCTED QTRLY $'s"}</definedName>
    <definedName name="NTPC" localSheetId="2">#REF!</definedName>
    <definedName name="NTPC">#REF!</definedName>
    <definedName name="OFET" localSheetId="2">#REF!</definedName>
    <definedName name="OFET">#REF!</definedName>
    <definedName name="OIP" localSheetId="2">'[19]R8 Output incentives'!$F$13:$M$13</definedName>
    <definedName name="OIP">'[20]R8 Output incentives'!$F$13:$M$13</definedName>
    <definedName name="OIR">'[6]TO Incentives'!$F$9:$M$9</definedName>
    <definedName name="OMC">'[6]R5 Input page'!$F$135:$M$135</definedName>
    <definedName name="OPTC" localSheetId="2">'[6]TO pass through'!#REF!</definedName>
    <definedName name="OPTC">'[6]TO pass through'!#REF!</definedName>
    <definedName name="OSC">'[6]R5 Input page'!$F$142:$M$142</definedName>
    <definedName name="PA" localSheetId="2">'[6]TO Incentives'!#REF!</definedName>
    <definedName name="PA">'[6]TO Incentives'!#REF!</definedName>
    <definedName name="Pal_Workbook_GUID" hidden="1">"LJ9YVKRJVQ1A1KNUG7XIT5A9"</definedName>
    <definedName name="PEAK2" localSheetId="2">#REF!</definedName>
    <definedName name="PEAK2">#REF!</definedName>
    <definedName name="PEAK3" localSheetId="2">#REF!</definedName>
    <definedName name="PEAK3">#REF!</definedName>
    <definedName name="PEAK6" localSheetId="2">#REF!</definedName>
    <definedName name="PEAK6">#REF!</definedName>
    <definedName name="PEAKA" localSheetId="2">#REF!</definedName>
    <definedName name="PEAKA">#REF!</definedName>
    <definedName name="Pipe_Length" localSheetId="2">#REF!</definedName>
    <definedName name="Pipe_Length">#REF!</definedName>
    <definedName name="PR">'[21]PR t'!$I$24:$P$24</definedName>
    <definedName name="PRt" localSheetId="2">#REF!</definedName>
    <definedName name="PRt">#REF!</definedName>
    <definedName name="PT" comment="Pass through Items" localSheetId="2">'[6]TO pass through'!#REF!</definedName>
    <definedName name="PT" comment="Pass through Items">'[6]TO pass through'!#REF!</definedName>
    <definedName name="PTIS" localSheetId="2">'[14]R8 Output incentives'!$F$131:$M$131</definedName>
    <definedName name="PTIS">'[15]R8 Output incentives'!$F$131:$M$131</definedName>
    <definedName name="PTRA" localSheetId="2">#REF!</definedName>
    <definedName name="PTRA">#REF!</definedName>
    <definedName name="PTt" comment="Pass through Items" localSheetId="2">#REF!</definedName>
    <definedName name="PTt" comment="Pass through Items">#REF!</definedName>
    <definedName name="PTV" localSheetId="2">#REF!</definedName>
    <definedName name="PTV">#REF!</definedName>
    <definedName name="PU" localSheetId="2">#REF!</definedName>
    <definedName name="PU">#REF!</definedName>
    <definedName name="PVF" localSheetId="2">#REF!</definedName>
    <definedName name="PVF">#REF!</definedName>
    <definedName name="QDAIR">'[6]R5 Input page'!$F$148:$M$148</definedName>
    <definedName name="QDFIR">'[6]R1 SO External Cost Incentives'!$F$79:$M$79</definedName>
    <definedName name="qs" localSheetId="2" hidden="1">{#N/A,#N/A,FALSE,"PRJCTED MNTHLY QTY's"}</definedName>
    <definedName name="qs" localSheetId="0" hidden="1">{#N/A,#N/A,FALSE,"PRJCTED MNTHLY QTY's"}</definedName>
    <definedName name="qs" hidden="1">{#N/A,#N/A,FALSE,"PRJCTED MNTHLY QTY's"}</definedName>
    <definedName name="QTFIR">'[6]R5 Input page'!$F$149:$M$149</definedName>
    <definedName name="RADD">'[6]R5 Input page'!$F$126:$M$126</definedName>
    <definedName name="RAREnCA">'[6]R5 Input page'!$F$120:$M$120</definedName>
    <definedName name="RB" localSheetId="2">#REF!</definedName>
    <definedName name="RB">#REF!</definedName>
    <definedName name="RBA" localSheetId="2">#REF!</definedName>
    <definedName name="RBA">#REF!</definedName>
    <definedName name="RBC">'[6]R5 Input page'!$F$136:$M$136</definedName>
    <definedName name="RBCAP">'[6]R5 Input page'!$F$144:$M$144</definedName>
    <definedName name="RBE" localSheetId="2">#REF!</definedName>
    <definedName name="RBE">#REF!</definedName>
    <definedName name="RBF">'[6]R5 Input page'!$F$145:$M$145</definedName>
    <definedName name="RBIR">'[6]R1 SO External Cost Incentives'!$F$72:$M$72</definedName>
    <definedName name="RBt" localSheetId="2">#REF!</definedName>
    <definedName name="RBt">#REF!</definedName>
    <definedName name="RCOM">'[6]R5 Input page'!$F$87:$M$87</definedName>
    <definedName name="RCOR">'[6]R5 Input page'!$F$121:$M$121</definedName>
    <definedName name="Regulatory_Year_ending_31st_March_2021" localSheetId="2">#REF!</definedName>
    <definedName name="Regulatory_Year_ending_31st_March_2021">#REF!</definedName>
    <definedName name="RegYear" localSheetId="2">#REF!</definedName>
    <definedName name="RegYear">#REF!</definedName>
    <definedName name="RegYr" localSheetId="2">#REF!</definedName>
    <definedName name="RegYr">#REF!</definedName>
    <definedName name="ReOpenerOutputs" localSheetId="2">#REF!</definedName>
    <definedName name="ReOpenerOutputs">#REF!</definedName>
    <definedName name="REV" localSheetId="2">#REF!</definedName>
    <definedName name="REV">#REF!</definedName>
    <definedName name="RFIIR" localSheetId="2">#REF!</definedName>
    <definedName name="RFIIR">#REF!</definedName>
    <definedName name="RI" localSheetId="2">'[14]R8 Output incentives'!$E$32:$M$32</definedName>
    <definedName name="RI">'[15]R8 Output incentives'!$E$32:$M$32</definedName>
    <definedName name="RICOL">'[21]Input TO'!$I$65:$P$65</definedName>
    <definedName name="RIDPA" localSheetId="2">#REF!</definedName>
    <definedName name="RIDPA">#REF!</definedName>
    <definedName name="RIDPA1213">'[21]Input TO'!$I$63:$P$63</definedName>
    <definedName name="RIDPA201213">'[21]Input TO'!$I$63:$P$63</definedName>
    <definedName name="RIEC">'[6]R5 Input page'!$F$118:$M$118</definedName>
    <definedName name="RILEG" localSheetId="2">#REF!</definedName>
    <definedName name="RILEG">#REF!</definedName>
    <definedName name="RILT">'[21]Input TO'!$I$59:$P$59</definedName>
    <definedName name="RIP">'[21]Input TO'!$F$135:$P$135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UPA">'[21]Input TO'!$I$62:$P$62</definedName>
    <definedName name="RIUT">'[21]Input TO'!$I$60:$P$60</definedName>
    <definedName name="RLOC">'[6]R5 Input page'!$F$122:$M$122</definedName>
    <definedName name="RNC">'[6]R5 Input page'!$F$88:$M$88</definedName>
    <definedName name="RNOEC">'[6]R5 Input page'!$F$119:$M$119</definedName>
    <definedName name="RNOExC">'[6]R5 Input page'!$F$124:$M$124</definedName>
    <definedName name="RODEC">'[6]R5 Input page'!$F$117:$M$117</definedName>
    <definedName name="RODExC">'[6]R5 Input page'!$F$125:$M$125</definedName>
    <definedName name="ROPExC">'[6]R5 Input page'!$F$123:$M$123</definedName>
    <definedName name="RPIA" localSheetId="2">#REF!</definedName>
    <definedName name="RPIA">#REF!</definedName>
    <definedName name="RPIF" localSheetId="2">#REF!</definedName>
    <definedName name="RPIF">#REF!</definedName>
    <definedName name="Rwvu.CapersView." localSheetId="2" hidden="1">#REF!</definedName>
    <definedName name="Rwvu.CapersView." hidden="1">#REF!</definedName>
    <definedName name="Rwvu.Japan_Capers_Ed_Pub." hidden="1">#REF!</definedName>
    <definedName name="Rwvu.KJP_CC." hidden="1">#REF!</definedName>
    <definedName name="SAFTIRG" localSheetId="2">#REF!</definedName>
    <definedName name="SAFTIRG">#REF!</definedName>
    <definedName name="SAFTIRG1">'[5]R5 Input page'!$D$105:$M$105</definedName>
    <definedName name="SAFTIRG2">'[5]R5 Input page'!$F$114:$M$114</definedName>
    <definedName name="SAFTIRG3">'[5]R5 Input page'!$F$123:$M$123</definedName>
    <definedName name="SAFTIRG4">'[5]R5 Input page'!$F$132:$M$132</definedName>
    <definedName name="SAFTIRG5">'[5]R5 Input page'!$F$141:$M$141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C">'[6]R1 SO External Cost Incentives'!$F$31:$M$31</definedName>
    <definedName name="SCMR">'[6]R1 SO External Cost Incentives'!$F$54:$M$54</definedName>
    <definedName name="SEA">'[5]R5 Input page'!$F$69:$M$69</definedName>
    <definedName name="SEAPRO">'[5]R4 Licence Condition Values'!$F$65:$M$65</definedName>
    <definedName name="select_GDN_name">'[22]2. Out of area networks'!$L$188:$L$195</definedName>
    <definedName name="SER" localSheetId="2">#REF!</definedName>
    <definedName name="SER">#REF!</definedName>
    <definedName name="SERLIMIT" localSheetId="2">#REF!</definedName>
    <definedName name="SERLIMIT">#REF!</definedName>
    <definedName name="SFI" localSheetId="2">'[14]R8 Output incentives'!$E$123:$M$123</definedName>
    <definedName name="SFI">'[15]R8 Output incentives'!$E$123:$M$123</definedName>
    <definedName name="SHCP" localSheetId="2">'[23]R8 Output incentives'!$F$149:$M$149</definedName>
    <definedName name="SHCP">'[24]R8 Output incentives'!$F$149:$M$149</definedName>
    <definedName name="Shrink">'[6]R5 Input page'!$F$132:$M$132</definedName>
    <definedName name="ShrinkInc">'[6]R5 Input page'!$F$133:$M$133</definedName>
    <definedName name="SIFFt" localSheetId="2">'[11]2.1 Revenue_Interface'!#REF!</definedName>
    <definedName name="SIFFt">'[12]2.1 Revenue_Interface'!#REF!</definedName>
    <definedName name="SIR">'[6]R1 SO External Cost Incentives'!$F$46:$M$46</definedName>
    <definedName name="SIT">'[6]R1 SO External Cost Incentives'!$F$64:$M$64</definedName>
    <definedName name="SKPI">'[5]R8 Output incentives'!$F$107:$M$107</definedName>
    <definedName name="SKPIC">'[5]R5 Input page'!$F$68:$M$68</definedName>
    <definedName name="SKPICAP">'[5]R4 Licence Condition Values'!$F$59:$M$59</definedName>
    <definedName name="SKPICOL">'[5]R4 Licence Condition Values'!$F$61:$M$61</definedName>
    <definedName name="SKPIDPA">'[5]R4 Licence Condition Values'!$F$62:$M$62</definedName>
    <definedName name="SKPIPRO">'[5]R4 Licence Condition Values'!$F$63:$M$63</definedName>
    <definedName name="SKPIT">'[5]R4 Licence Condition Values'!$F$58:$M$58</definedName>
    <definedName name="SKPIUPA">'[5]R4 Licence Condition Values'!$F$60:$M$60</definedName>
    <definedName name="SOBR">'[6]R14 SO Base Revenue'!$F$12:$M$12</definedName>
    <definedName name="SOCRITRAt" localSheetId="2">'[11]2.1 Revenue_Interface'!#REF!</definedName>
    <definedName name="SOCRITRAt">'[12]2.1 Revenue_Interface'!#REF!</definedName>
    <definedName name="SOCRITROt" localSheetId="2">'[11]2.1 Revenue_Interface'!#REF!</definedName>
    <definedName name="SOCRITROt">'[12]2.1 Revenue_Interface'!#REF!</definedName>
    <definedName name="SOCROTRAt" localSheetId="2">'[11]2.1 Revenue_Interface'!#REF!</definedName>
    <definedName name="SOCROTRAt">'[12]2.1 Revenue_Interface'!#REF!</definedName>
    <definedName name="SOCROTROt" localSheetId="2">'[11]2.1 Revenue_Interface'!#REF!</definedName>
    <definedName name="SOCROTROt">'[12]2.1 Revenue_Interface'!#REF!</definedName>
    <definedName name="SOEMR" localSheetId="2">#REF!</definedName>
    <definedName name="SOEMR">#REF!</definedName>
    <definedName name="SOEMRCO" localSheetId="2">#REF!</definedName>
    <definedName name="SOEMRCO">#REF!</definedName>
    <definedName name="SOEMRDRI" localSheetId="2">#REF!</definedName>
    <definedName name="SOEMRDRI">#REF!</definedName>
    <definedName name="SOEMRINC" localSheetId="2">#REF!</definedName>
    <definedName name="SOEMRINC">#REF!</definedName>
    <definedName name="SOFIOCRAt" localSheetId="2">'[11]2.1 Revenue_Interface'!#REF!</definedName>
    <definedName name="SOFIOCRAt">'[12]2.1 Revenue_Interface'!#REF!</definedName>
    <definedName name="SOFIOCROt" localSheetId="2">'[11]2.1 Revenue_Interface'!#REF!</definedName>
    <definedName name="SOFIOCROt">'[12]2.1 Revenue_Interface'!#REF!</definedName>
    <definedName name="SOI" localSheetId="2">#REF!</definedName>
    <definedName name="SOI">#REF!</definedName>
    <definedName name="SOK">'[6]R19 SO Correction (SOK)'!$E$19:$M$19</definedName>
    <definedName name="SOMOD" localSheetId="2">#REF!</definedName>
    <definedName name="SOMOD">#REF!</definedName>
    <definedName name="SOMR">'[6]R20 SO MAR'!$F$13:$M$13</definedName>
    <definedName name="SONZROt" localSheetId="2">'[11]2.1 Revenue_Interface'!#REF!</definedName>
    <definedName name="SONZROt">'[12]2.1 Revenue_Interface'!#REF!</definedName>
    <definedName name="SOOIRC">'[6]R1 SO External Cost Incentives'!$F$20:$M$20</definedName>
    <definedName name="SOPU" localSheetId="2">#REF!</definedName>
    <definedName name="SOPU">#REF!</definedName>
    <definedName name="SOREntc">'[6]R5 Input page'!$F$85:$M$85</definedName>
    <definedName name="SOREV" localSheetId="2">#REF!</definedName>
    <definedName name="SOREV">#REF!</definedName>
    <definedName name="SORExC">'[6]R5 Input page'!$F$86:$M$86</definedName>
    <definedName name="SOSOACO" localSheetId="2">'[11]2.1 Revenue_Interface'!$AB$28:$AF$28</definedName>
    <definedName name="SOSOACO">'[12]2.1 Revenue_Interface'!$AB$28:$AF$28</definedName>
    <definedName name="SOSOANC" localSheetId="2">'[11]2.1 Revenue_Interface'!$AB$27:$AF$27</definedName>
    <definedName name="SOSOANC">'[12]2.1 Revenue_Interface'!$AB$27:$AF$27</definedName>
    <definedName name="SOTRU" localSheetId="2">#REF!</definedName>
    <definedName name="SOTRU">#REF!</definedName>
    <definedName name="SS" localSheetId="2">'[5]R8 Output incentives'!#REF!</definedName>
    <definedName name="SS">'[5]R8 Output incentives'!#REF!</definedName>
    <definedName name="SSC">'[5]R5 Input page'!$F$66:$M$66</definedName>
    <definedName name="SSCAP">'[5]R4 Licence Condition Values'!$F$50:$M$50</definedName>
    <definedName name="SSCOL">'[5]R4 Licence Condition Values'!$F$51:$M$51</definedName>
    <definedName name="SSDPA">'[5]R4 Licence Condition Values'!$F$53:$M$53</definedName>
    <definedName name="SSI">'[5]R8 Output incentives'!$F$83:$M$83</definedName>
    <definedName name="SSO" localSheetId="2">'[14]R8 Output incentives'!$F$63:$M$63</definedName>
    <definedName name="SSO">'[15]R8 Output incentives'!$F$63:$M$63</definedName>
    <definedName name="SSPRO">'[5]R4 Licence Condition Values'!$F$55:$M$55</definedName>
    <definedName name="SSS" localSheetId="2">'[14]R8 Output incentives'!$F$80:$M$80</definedName>
    <definedName name="SSS">'[15]R8 Output incentives'!$F$80:$M$80</definedName>
    <definedName name="SSSAF" localSheetId="2">'[6]TO Incentives'!#REF!</definedName>
    <definedName name="SSSAF">'[6]TO Incentives'!#REF!</definedName>
    <definedName name="SSSCAP" localSheetId="2">#REF!</definedName>
    <definedName name="SSSCAP">#REF!</definedName>
    <definedName name="SSSCOL" localSheetId="2">#REF!</definedName>
    <definedName name="SSSCOL">#REF!</definedName>
    <definedName name="SSSDPA" localSheetId="2">#REF!</definedName>
    <definedName name="SSSDPA">#REF!</definedName>
    <definedName name="SSSP" localSheetId="2">#REF!</definedName>
    <definedName name="SSSP">#REF!</definedName>
    <definedName name="SSSPRO" localSheetId="2">#REF!</definedName>
    <definedName name="SSSPRO">#REF!</definedName>
    <definedName name="SSST" localSheetId="2">#REF!</definedName>
    <definedName name="SSST">#REF!</definedName>
    <definedName name="SSSUPA" localSheetId="2">#REF!</definedName>
    <definedName name="SSSUPA">#REF!</definedName>
    <definedName name="SST">'[5]R4 Licence Condition Values'!$F$49:$M$49</definedName>
    <definedName name="SSUPA">'[5]R4 Licence Condition Values'!$F$52:$M$52</definedName>
    <definedName name="STIP">'[6]R5 Input page'!$F$143:$M$143</definedName>
    <definedName name="SubTIRG" localSheetId="2">'[19]R11 TIRG'!$E$12:$M$12</definedName>
    <definedName name="SubTIRG">'[20]R11 TIRG'!$E$12:$M$12</definedName>
    <definedName name="Sum_Length" localSheetId="2">#REF!</definedName>
    <definedName name="Sum_Length">#REF!</definedName>
    <definedName name="Swvu.CapersView." localSheetId="2" hidden="1">[4]Sheet1!#REF!</definedName>
    <definedName name="Swvu.CapersView." hidden="1">[4]Sheet1!#REF!</definedName>
    <definedName name="Swvu.Japan_Capers_Ed_Pub." localSheetId="2" hidden="1">#REF!</definedName>
    <definedName name="Swvu.Japan_Capers_Ed_Pub." hidden="1">#REF!</definedName>
    <definedName name="Swvu.KJP_CC." localSheetId="2" hidden="1">#REF!</definedName>
    <definedName name="Swvu.KJP_CC." hidden="1">#REF!</definedName>
    <definedName name="TA">'[6]R5 Input page'!$F$141:$M$141</definedName>
    <definedName name="TERM" localSheetId="2">#REF!</definedName>
    <definedName name="TERM">#REF!</definedName>
    <definedName name="TERMt" localSheetId="2">#REF!</definedName>
    <definedName name="TERMt">#REF!</definedName>
    <definedName name="Tier_Lookup" localSheetId="2">'[13]5.8 Decommissioned Sum '!#REF!</definedName>
    <definedName name="Tier_Lookup">'[13]5.8 Decommissioned Sum '!#REF!</definedName>
    <definedName name="TIRG" localSheetId="2">'[14]R11 TIRG'!$E$15:$M$15</definedName>
    <definedName name="TIRG">'[15]R11 TIRG'!$E$15:$M$15</definedName>
    <definedName name="TIRGINCADJ" localSheetId="2">#REF!</definedName>
    <definedName name="TIRGINCADJ">#REF!</definedName>
    <definedName name="TIRGIncAdj2">'[5]R5 Input page'!$F$115:$M$115</definedName>
    <definedName name="TIRGIncAdj3">'[5]R5 Input page'!$F$124:$M$124</definedName>
    <definedName name="TIRGIncAdj4">'[5]R5 Input page'!$F$133:$M$133</definedName>
    <definedName name="TIRGIncAdj5">'[5]R5 Input page'!$F$142:$M$142</definedName>
    <definedName name="TIS" localSheetId="2">#REF!</definedName>
    <definedName name="TIS">#REF!</definedName>
    <definedName name="TNR" localSheetId="2">#REF!</definedName>
    <definedName name="TNR">#REF!</definedName>
    <definedName name="TO" localSheetId="2">#REF!</definedName>
    <definedName name="TO">#REF!</definedName>
    <definedName name="TOACO" localSheetId="2">'[11]2.1 Revenue_Interface'!$AB$14:$AF$14</definedName>
    <definedName name="TOACO">'[12]2.1 Revenue_Interface'!$AB$14:$AF$14</definedName>
    <definedName name="TOACOU" localSheetId="2">'[11]2.1 Revenue_Interface'!$AB$21:$AF$21</definedName>
    <definedName name="TOACOU">'[12]2.1 Revenue_Interface'!$AB$21:$AF$21</definedName>
    <definedName name="TOActualbusinessmileageemissions" localSheetId="2">'[11]2.1 Revenue_Interface'!$AB$89:$AF$89</definedName>
    <definedName name="TOActualbusinessmileageemissions">'[12]2.1 Revenue_Interface'!$AB$89:$AF$89</definedName>
    <definedName name="TOActualEnvironmentalValue" localSheetId="2">'[11]2.1 Revenue_Interface'!$AB$96:$AF$96</definedName>
    <definedName name="TOActualEnvironmentalValue">'[12]2.1 Revenue_Interface'!$AB$96:$AF$96</definedName>
    <definedName name="TOActualofficewaste" localSheetId="2">'[11]2.1 Revenue_Interface'!$AB$92:$AF$92</definedName>
    <definedName name="TOActualofficewaste">'[12]2.1 Revenue_Interface'!$AB$92:$AF$92</definedName>
    <definedName name="TOActualoperationaltransportemissions" localSheetId="2">'[11]2.1 Revenue_Interface'!$AB$88:$AF$88</definedName>
    <definedName name="TOActualoperationaltransportemissions">'[12]2.1 Revenue_Interface'!$AB$88:$AF$88</definedName>
    <definedName name="TOActualwateruse" localSheetId="2">'[11]2.1 Revenue_Interface'!$AB$93:$AF$93</definedName>
    <definedName name="TOActualwateruse">'[12]2.1 Revenue_Interface'!$AB$93:$AF$93</definedName>
    <definedName name="TOAIO" localSheetId="2">'[11]2.1 Revenue_Interface'!$AB$15:$AF$15</definedName>
    <definedName name="TOAIO">'[12]2.1 Revenue_Interface'!$AB$15:$AF$15</definedName>
    <definedName name="TOAIOU" localSheetId="2">'[11]2.1 Revenue_Interface'!$AB$22:$AF$22</definedName>
    <definedName name="TOAIOU">'[12]2.1 Revenue_Interface'!$AB$22:$AF$22</definedName>
    <definedName name="TOALC" localSheetId="2">'[11]2.1 Revenue_Interface'!$AB$11:$AF$11</definedName>
    <definedName name="TOALC">'[12]2.1 Revenue_Interface'!$AB$11:$AF$11</definedName>
    <definedName name="TOALCU" localSheetId="2">'[11]2.1 Revenue_Interface'!$AB$18:$AF$18</definedName>
    <definedName name="TOALCU">'[12]2.1 Revenue_Interface'!$AB$18:$AF$18</definedName>
    <definedName name="TOANC" localSheetId="2">'[11]2.1 Revenue_Interface'!$AB$16:$AF$16</definedName>
    <definedName name="TOANC">'[12]2.1 Revenue_Interface'!$AB$16:$AF$16</definedName>
    <definedName name="TOANCU" localSheetId="2">'[11]2.1 Revenue_Interface'!$AB$23:$AF$23</definedName>
    <definedName name="TOANCU">'[12]2.1 Revenue_Interface'!$AB$23:$AF$23</definedName>
    <definedName name="TOAOC" localSheetId="2">'[11]2.1 Revenue_Interface'!$AB$13:$AF$13</definedName>
    <definedName name="TOAOC">'[12]2.1 Revenue_Interface'!$AB$13:$AF$13</definedName>
    <definedName name="TOAOCU" localSheetId="2">'[11]2.1 Revenue_Interface'!$AB$20:$AF$20</definedName>
    <definedName name="TOAOCU">'[12]2.1 Revenue_Interface'!$AB$20:$AF$20</definedName>
    <definedName name="TOARC" localSheetId="2">'[11]2.1 Revenue_Interface'!$AB$12:$AF$12</definedName>
    <definedName name="TOARC">'[12]2.1 Revenue_Interface'!$AB$12:$AF$12</definedName>
    <definedName name="TOARCU" localSheetId="2">'[11]2.1 Revenue_Interface'!$AB$19:$AF$19</definedName>
    <definedName name="TOARCU">'[12]2.1 Revenue_Interface'!$AB$19:$AF$19</definedName>
    <definedName name="TOBTRRAt" localSheetId="2">'[11]2.1 Revenue_Interface'!#REF!</definedName>
    <definedName name="TOBTRRAt">'[12]2.1 Revenue_Interface'!#REF!</definedName>
    <definedName name="TOBTRROt" localSheetId="2">'[11]2.1 Revenue_Interface'!#REF!</definedName>
    <definedName name="TOBTRROt">'[12]2.1 Revenue_Interface'!#REF!</definedName>
    <definedName name="TOCEPRAt" localSheetId="2">'[11]2.1 Revenue_Interface'!#REF!</definedName>
    <definedName name="TOCEPRAt">'[12]2.1 Revenue_Interface'!#REF!</definedName>
    <definedName name="TOCEPROt" localSheetId="2">'[11]2.1 Revenue_Interface'!#REF!</definedName>
    <definedName name="TOCEPROt">'[12]2.1 Revenue_Interface'!#REF!</definedName>
    <definedName name="TOCRITRAt" localSheetId="2">'[11]2.1 Revenue_Interface'!#REF!</definedName>
    <definedName name="TOCRITRAt">'[12]2.1 Revenue_Interface'!#REF!</definedName>
    <definedName name="TOCRITROt" localSheetId="2">'[11]2.1 Revenue_Interface'!#REF!</definedName>
    <definedName name="TOCRITROt">'[12]2.1 Revenue_Interface'!#REF!</definedName>
    <definedName name="TOCROTRAt" localSheetId="2">'[11]2.1 Revenue_Interface'!#REF!</definedName>
    <definedName name="TOCROTRAt">'[12]2.1 Revenue_Interface'!#REF!</definedName>
    <definedName name="TOCROTROt" localSheetId="2">'[11]2.1 Revenue_Interface'!#REF!</definedName>
    <definedName name="TOCROTROt">'[12]2.1 Revenue_Interface'!#REF!</definedName>
    <definedName name="TOCSPt" localSheetId="2">'[11]2.1 Revenue_Interface'!$AB$86:$AF$86</definedName>
    <definedName name="TOCSPt">'[12]2.1 Revenue_Interface'!$AB$86:$AF$86</definedName>
    <definedName name="TOFIOCRAt" localSheetId="2">'[11]2.1 Revenue_Interface'!#REF!</definedName>
    <definedName name="TOFIOCRAt">'[12]2.1 Revenue_Interface'!#REF!</definedName>
    <definedName name="TOFIOCROt" localSheetId="2">'[11]2.1 Revenue_Interface'!#REF!</definedName>
    <definedName name="TOFIOCROt">'[12]2.1 Revenue_Interface'!#REF!</definedName>
    <definedName name="TOFTO" localSheetId="2">#REF!</definedName>
    <definedName name="TOFTO">#REF!</definedName>
    <definedName name="TOIDRSt" localSheetId="2">'[11]2.1 Revenue_Interface'!#REF!</definedName>
    <definedName name="TOIDRSt">'[12]2.1 Revenue_Interface'!#REF!</definedName>
    <definedName name="TOKLSRAt" localSheetId="2">'[11]2.1 Revenue_Interface'!#REF!</definedName>
    <definedName name="TOKLSRAt">'[12]2.1 Revenue_Interface'!#REF!</definedName>
    <definedName name="TOKLSROt" localSheetId="2">'[11]2.1 Revenue_Interface'!#REF!</definedName>
    <definedName name="TOKLSROt">'[12]2.1 Revenue_Interface'!#REF!</definedName>
    <definedName name="TOLA">'[6]R5 Input page'!$E$34</definedName>
    <definedName name="TOMR">'[6]R5 Input page'!$E$38</definedName>
    <definedName name="TONARMAHRt" localSheetId="2">'[11]2.1 Revenue_Interface'!#REF!</definedName>
    <definedName name="TONARMAHRt">'[12]2.1 Revenue_Interface'!#REF!</definedName>
    <definedName name="TONARMRt" localSheetId="2">'[11]2.1 Revenue_Interface'!#REF!</definedName>
    <definedName name="TONARMRt">'[12]2.1 Revenue_Interface'!#REF!</definedName>
    <definedName name="TONLAHRt" localSheetId="2">'[11]2.1 Revenue_Interface'!#REF!</definedName>
    <definedName name="TONLAHRt">'[12]2.1 Revenue_Interface'!#REF!</definedName>
    <definedName name="TONLARt" localSheetId="2">'[11]2.1 Revenue_Interface'!#REF!</definedName>
    <definedName name="TONLARt">'[12]2.1 Revenue_Interface'!#REF!</definedName>
    <definedName name="TONumberofQualifyingProjectswithnetEnvironmentalGainequaltoorabove15" localSheetId="2">'[11]2.1 Revenue_Interface'!$AB$94:$AF$94</definedName>
    <definedName name="TONumberofQualifyingProjectswithnetEnvironmentalGainequaltoorabove15">'[12]2.1 Revenue_Interface'!$AB$94:$AF$94</definedName>
    <definedName name="TONumberofQualifyingProjectswithnetEnvironmentalGainequaltoorlessthan5" localSheetId="2">'[11]2.1 Revenue_Interface'!$AB$95:$AF$95</definedName>
    <definedName name="TONumberofQualifyingProjectswithnetEnvironmentalGainequaltoorlessthan5">'[12]2.1 Revenue_Interface'!$AB$95:$AF$95</definedName>
    <definedName name="TONZROt" localSheetId="2">'[11]2.1 Revenue_Interface'!#REF!</definedName>
    <definedName name="TONZROt">'[12]2.1 Revenue_Interface'!#REF!</definedName>
    <definedName name="TOOIDRSt" localSheetId="2">'[11]2.1 Revenue_Interface'!#REF!</definedName>
    <definedName name="TOOIDRSt">'[12]2.1 Revenue_Interface'!#REF!</definedName>
    <definedName name="TOPOSDRSt" localSheetId="2">'[11]2.1 Revenue_Interface'!#REF!</definedName>
    <definedName name="TOPOSDRSt">'[12]2.1 Revenue_Interface'!#REF!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PREDRSt" localSheetId="2">'[11]2.1 Revenue_Interface'!#REF!</definedName>
    <definedName name="TOPREDRSt">'[12]2.1 Revenue_Interface'!#REF!</definedName>
    <definedName name="TOPSUPRAt" localSheetId="2">'[11]2.1 Revenue_Interface'!#REF!</definedName>
    <definedName name="TOPSUPRAt">'[12]2.1 Revenue_Interface'!#REF!</definedName>
    <definedName name="TOPSUPROt" localSheetId="2">'[11]2.1 Revenue_Interface'!#REF!</definedName>
    <definedName name="TOPSUPROt">'[12]2.1 Revenue_Interface'!#REF!</definedName>
    <definedName name="TOQLt_and_PDt" localSheetId="2">'[11]2.1 Revenue_Interface'!$AB$46:$AF$46</definedName>
    <definedName name="TOQLt_and_PDt">'[12]2.1 Revenue_Interface'!$AB$46:$AF$46</definedName>
    <definedName name="TOR">'[6]R5 Input page'!$E$37</definedName>
    <definedName name="TORARt" localSheetId="2">'[11]2.1 Revenue_Interface'!#REF!</definedName>
    <definedName name="TORARt">'[12]2.1 Revenue_Interface'!#REF!</definedName>
    <definedName name="TORB">'[6]R5 Input page'!$E$33</definedName>
    <definedName name="TORCOM">'[6]R5 Input page'!$F$43:$M$43</definedName>
    <definedName name="TORDFRt" localSheetId="2">'[11]2.1 Revenue_Interface'!#REF!</definedName>
    <definedName name="TORDFRt">'[12]2.1 Revenue_Interface'!#REF!</definedName>
    <definedName name="TOREntC">'[6]R5 Input page'!$F$41:$M$41</definedName>
    <definedName name="TORExC">'[6]R5 Input page'!$F$42:$M$42</definedName>
    <definedName name="TOTO">'[5]R5 Input page'!$F$90:$M$90</definedName>
    <definedName name="TOTotalannualoperationalandofficewaste" localSheetId="2">'[11]2.1 Revenue_Interface'!$AB$90:$AF$90</definedName>
    <definedName name="TOTotalannualoperationalandofficewaste">'[12]2.1 Revenue_Interface'!$AB$90:$AF$90</definedName>
    <definedName name="TOTotalannualoperationalandofficewasterecycled" localSheetId="2">'[11]2.1 Revenue_Interface'!$AB$91:$AF$91</definedName>
    <definedName name="TOTotalannualoperationalandofficewasterecycled">'[12]2.1 Revenue_Interface'!$AB$91:$AF$91</definedName>
    <definedName name="TOZ">'[6]R5 Input page'!$E$30</definedName>
    <definedName name="TOZA">'[6]R5 Input page'!$E$31</definedName>
    <definedName name="TPA" localSheetId="2">#REF!</definedName>
    <definedName name="TPA">#REF!</definedName>
    <definedName name="TPD" localSheetId="2">#REF!</definedName>
    <definedName name="TPD">#REF!</definedName>
    <definedName name="TR" localSheetId="2">#REF!</definedName>
    <definedName name="TR">#REF!</definedName>
    <definedName name="TRU" localSheetId="2">#REF!</definedName>
    <definedName name="TRU">#REF!</definedName>
    <definedName name="TS" localSheetId="2">#REF!</definedName>
    <definedName name="TS">#REF!</definedName>
    <definedName name="TSH" localSheetId="2">#REF!</definedName>
    <definedName name="TSH">#REF!</definedName>
    <definedName name="TSP" localSheetId="2">#REF!</definedName>
    <definedName name="TSP">#REF!</definedName>
    <definedName name="TSS">'[6]R16 SO TSS'!$F$12:$M$12</definedName>
    <definedName name="TSSF">'[6]R4 Licence Condition Values'!$F$59:$M$59</definedName>
    <definedName name="TSSTC">'[6]R4 Licence Condition Values'!$F$58:$M$58</definedName>
    <definedName name="u" localSheetId="2" hidden="1">{#VALUE!,#N/A,FALSE,0}</definedName>
    <definedName name="u" localSheetId="0" hidden="1">{#VALUE!,#N/A,FALSE,0}</definedName>
    <definedName name="u" hidden="1">{#VALUE!,#N/A,FALSE,0}</definedName>
    <definedName name="UAG" localSheetId="2" hidden="1">{#N/A,#N/A,FALSE,"DI 2 YEAR MASTER SCHEDULE"}</definedName>
    <definedName name="UAG" localSheetId="0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'[13]5.8 Decommissioned Sum '!#REF!</definedName>
    <definedName name="UNTO">'[5]R5 Input page'!$F$89:$M$89</definedName>
    <definedName name="USF">'[6]R4 Licence Condition Values'!$F$64:$M$64</definedName>
    <definedName name="v" localSheetId="2" hidden="1">{"Japan_Capers_Ed_Pub",#N/A,FALSE,"DI 2 YEAR MASTER SCHEDULE"}</definedName>
    <definedName name="v" localSheetId="0" hidden="1">{"Japan_Capers_Ed_Pub",#N/A,FALSE,"DI 2 YEAR MASTER SCHEDULE"}</definedName>
    <definedName name="v" hidden="1">{"Japan_Capers_Ed_Pub",#N/A,FALSE,"DI 2 YEAR MASTER SCHEDULE"}</definedName>
    <definedName name="VIPM">'[6]R5 Input page'!$F$151:$M$151</definedName>
    <definedName name="VIRP">'[6]R5 Input page'!$F$153:$M$153</definedName>
    <definedName name="VIT">'[6]R5 Input page'!$F$152:$M$152</definedName>
    <definedName name="VOLL" localSheetId="2">#REF!</definedName>
    <definedName name="VOLL">#REF!</definedName>
    <definedName name="WACC" localSheetId="2">#REF!</definedName>
    <definedName name="WACC">#REF!</definedName>
    <definedName name="wrn.CapersPlotter." localSheetId="2" hidden="1">{#N/A,#N/A,FALSE,"DI 2 YEAR MASTER SCHEDULE"}</definedName>
    <definedName name="wrn.CapersPlotter." localSheetId="0" hidden="1">{#N/A,#N/A,FALSE,"DI 2 YEAR MASTER SCHEDULE"}</definedName>
    <definedName name="wrn.CapersPlotter." hidden="1">{#N/A,#N/A,FALSE,"DI 2 YEAR MASTER SCHEDULE"}</definedName>
    <definedName name="wrn.Edutainment._.Priority._.List." localSheetId="2" hidden="1">{#N/A,#N/A,FALSE,"DI 2 YEAR MASTER SCHEDULE"}</definedName>
    <definedName name="wrn.Edutainment._.Priority._.List." localSheetId="0" hidden="1">{#N/A,#N/A,FALSE,"DI 2 YEAR MASTER SCHEDULE"}</definedName>
    <definedName name="wrn.Edutainment._.Priority._.List." hidden="1">{#N/A,#N/A,FALSE,"DI 2 YEAR MASTER SCHEDULE"}</definedName>
    <definedName name="wrn.Japan_Capers_Ed._.Pub." localSheetId="2" hidden="1">{"Japan_Capers_Ed_Pub",#N/A,FALSE,"DI 2 YEAR MASTER SCHEDULE"}</definedName>
    <definedName name="wrn.Japan_Capers_Ed._.Pub." localSheetId="0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2" hidden="1">{#N/A,#N/A,FALSE,"DI 2 YEAR MASTER SCHEDULE"}</definedName>
    <definedName name="wrn.Priority._.list." localSheetId="0" hidden="1">{#N/A,#N/A,FALSE,"DI 2 YEAR MASTER SCHEDULE"}</definedName>
    <definedName name="wrn.Priority._.list." hidden="1">{#N/A,#N/A,FALSE,"DI 2 YEAR MASTER SCHEDULE"}</definedName>
    <definedName name="wrn.Prjcted._.Mnthly._.Qtys." localSheetId="2" hidden="1">{#N/A,#N/A,FALSE,"PRJCTED MNTHLY QTY's"}</definedName>
    <definedName name="wrn.Prjcted._.Mnthly._.Qtys." localSheetId="0" hidden="1">{#N/A,#N/A,FALSE,"PRJCTED MNTHLY QTY's"}</definedName>
    <definedName name="wrn.Prjcted._.Mnthly._.Qtys." hidden="1">{#N/A,#N/A,FALSE,"PRJCTED MNTHLY QTY's"}</definedName>
    <definedName name="wrn.Prjcted._.Qtrly._.Dollars." localSheetId="2" hidden="1">{#N/A,#N/A,FALSE,"PRJCTED QTRLY $'s"}</definedName>
    <definedName name="wrn.Prjcted._.Qtrly._.Dollars." localSheetId="0" hidden="1">{#N/A,#N/A,FALSE,"PRJCTED QTRLY $'s"}</definedName>
    <definedName name="wrn.Prjcted._.Qtrly._.Dollars." hidden="1">{#N/A,#N/A,FALSE,"PRJCTED QTRLY $'s"}</definedName>
    <definedName name="wrn.Prjcted._.Qtrly._.Qtys." localSheetId="2" hidden="1">{#N/A,#N/A,FALSE,"PRJCTED QTRLY QTY's"}</definedName>
    <definedName name="wrn.Prjcted._.Qtrly._.Qtys." localSheetId="0" hidden="1">{#N/A,#N/A,FALSE,"PRJCTED QTRLY QTY's"}</definedName>
    <definedName name="wrn.Prjcted._.Qtrly._.Qtys." hidden="1">{#N/A,#N/A,FALSE,"PRJCTED QTRLY QTY's"}</definedName>
    <definedName name="wvu.CapersView.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2" hidden="1">{#N/A,#N/A,FALSE,"DI 2 YEAR MASTER SCHEDULE"}</definedName>
    <definedName name="x" localSheetId="0" hidden="1">{#N/A,#N/A,FALSE,"DI 2 YEAR MASTER SCHEDULE"}</definedName>
    <definedName name="x" hidden="1">{#N/A,#N/A,FALSE,"DI 2 YEAR MASTER SCHEDULE"}</definedName>
    <definedName name="y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2" hidden="1">{#N/A,#N/A,FALSE,"DI 2 YEAR MASTER SCHEDULE"}</definedName>
    <definedName name="z" localSheetId="0" hidden="1">{#N/A,#N/A,FALSE,"DI 2 YEAR MASTER SCHEDULE"}</definedName>
    <definedName name="z" hidden="1">{#N/A,#N/A,FALSE,"DI 2 YEAR MASTER SCHEDULE"}</definedName>
    <definedName name="Z_9A428CE1_B4D9_11D0_A8AA_0000C071AEE7_.wvu.Cols" hidden="1">[4]Sheet1!$A$1:$Q$65536,[4]Sheet1!$Y$1:$Z$65536</definedName>
    <definedName name="Z_9A428CE1_B4D9_11D0_A8AA_0000C071AEE7_.wvu.PrintArea" localSheetId="2" hidden="1">#REF!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3" l="1"/>
  <c r="G68" i="3"/>
  <c r="H67" i="3"/>
  <c r="G67" i="3"/>
  <c r="H66" i="3"/>
  <c r="I66" i="3" s="1"/>
  <c r="G66" i="3"/>
  <c r="H65" i="3"/>
  <c r="H69" i="3" s="1"/>
  <c r="G65" i="3"/>
  <c r="G69" i="3" s="1"/>
  <c r="H62" i="3"/>
  <c r="G62" i="3"/>
  <c r="H61" i="3"/>
  <c r="G61" i="3"/>
  <c r="H60" i="3"/>
  <c r="G60" i="3"/>
  <c r="H55" i="3"/>
  <c r="G55" i="3"/>
  <c r="I55" i="3" s="1"/>
  <c r="H54" i="3"/>
  <c r="G54" i="3"/>
  <c r="H53" i="3"/>
  <c r="G53" i="3"/>
  <c r="H52" i="3"/>
  <c r="G52" i="3"/>
  <c r="H49" i="3"/>
  <c r="H50" i="3" s="1"/>
  <c r="H28" i="3" s="1"/>
  <c r="G49" i="3"/>
  <c r="G50" i="3" s="1"/>
  <c r="H48" i="3"/>
  <c r="G48" i="3"/>
  <c r="H47" i="3"/>
  <c r="G47" i="3"/>
  <c r="H42" i="3"/>
  <c r="I42" i="3" s="1"/>
  <c r="G42" i="3"/>
  <c r="H41" i="3"/>
  <c r="H43" i="3" s="1"/>
  <c r="G41" i="3"/>
  <c r="G43" i="3" s="1"/>
  <c r="H40" i="3"/>
  <c r="G40" i="3"/>
  <c r="H39" i="3"/>
  <c r="G39" i="3"/>
  <c r="H36" i="3"/>
  <c r="I36" i="3" s="1"/>
  <c r="K36" i="3" s="1"/>
  <c r="G36" i="3"/>
  <c r="H35" i="3"/>
  <c r="H37" i="3" s="1"/>
  <c r="H27" i="3" s="1"/>
  <c r="G35" i="3"/>
  <c r="I35" i="3" s="1"/>
  <c r="H34" i="3"/>
  <c r="G34" i="3"/>
  <c r="A1" i="3"/>
  <c r="A2" i="3"/>
  <c r="A3" i="3"/>
  <c r="F69" i="3"/>
  <c r="I68" i="3"/>
  <c r="I67" i="3"/>
  <c r="F63" i="3"/>
  <c r="I62" i="3"/>
  <c r="I61" i="3"/>
  <c r="H63" i="3"/>
  <c r="I60" i="3"/>
  <c r="F56" i="3"/>
  <c r="F28" i="3" s="1"/>
  <c r="L28" i="3" s="1"/>
  <c r="I54" i="3"/>
  <c r="I53" i="3"/>
  <c r="H56" i="3"/>
  <c r="F50" i="3"/>
  <c r="I49" i="3"/>
  <c r="I48" i="3"/>
  <c r="I47" i="3"/>
  <c r="K47" i="3" s="1"/>
  <c r="F43" i="3"/>
  <c r="I40" i="3"/>
  <c r="K40" i="3" s="1"/>
  <c r="F37" i="3"/>
  <c r="I34" i="3"/>
  <c r="H11" i="3"/>
  <c r="H10" i="3"/>
  <c r="F29" i="3" l="1"/>
  <c r="L29" i="3" s="1"/>
  <c r="F27" i="3"/>
  <c r="L27" i="3" s="1"/>
  <c r="I41" i="3"/>
  <c r="K41" i="3" s="1"/>
  <c r="G56" i="3"/>
  <c r="G28" i="3" s="1"/>
  <c r="I28" i="3" s="1"/>
  <c r="H29" i="3"/>
  <c r="K48" i="3"/>
  <c r="J48" i="3"/>
  <c r="K61" i="3"/>
  <c r="J61" i="3"/>
  <c r="K66" i="3"/>
  <c r="J66" i="3"/>
  <c r="K54" i="3"/>
  <c r="J54" i="3"/>
  <c r="K67" i="3"/>
  <c r="J67" i="3"/>
  <c r="K42" i="3"/>
  <c r="J42" i="3"/>
  <c r="J49" i="3"/>
  <c r="K49" i="3"/>
  <c r="J62" i="3"/>
  <c r="K62" i="3"/>
  <c r="H30" i="3"/>
  <c r="K55" i="3"/>
  <c r="J55" i="3"/>
  <c r="K68" i="3"/>
  <c r="J68" i="3"/>
  <c r="J34" i="3"/>
  <c r="K34" i="3"/>
  <c r="I37" i="3"/>
  <c r="K37" i="3" s="1"/>
  <c r="K35" i="3"/>
  <c r="J35" i="3"/>
  <c r="K60" i="3"/>
  <c r="J60" i="3"/>
  <c r="I63" i="3"/>
  <c r="K63" i="3" s="1"/>
  <c r="J53" i="3"/>
  <c r="K53" i="3"/>
  <c r="J36" i="3"/>
  <c r="J40" i="3"/>
  <c r="I65" i="3"/>
  <c r="I52" i="3"/>
  <c r="G63" i="3"/>
  <c r="G29" i="3" s="1"/>
  <c r="I29" i="3" s="1"/>
  <c r="I39" i="3"/>
  <c r="G37" i="3"/>
  <c r="G27" i="3" s="1"/>
  <c r="I50" i="3"/>
  <c r="K50" i="3" s="1"/>
  <c r="J41" i="3"/>
  <c r="J47" i="3"/>
  <c r="J50" i="3" l="1"/>
  <c r="F30" i="3"/>
  <c r="J37" i="3"/>
  <c r="G30" i="3"/>
  <c r="I30" i="3" s="1"/>
  <c r="I27" i="3"/>
  <c r="K29" i="3"/>
  <c r="J29" i="3"/>
  <c r="I56" i="3"/>
  <c r="K56" i="3" s="1"/>
  <c r="K52" i="3"/>
  <c r="J52" i="3"/>
  <c r="J56" i="3" s="1"/>
  <c r="J63" i="3"/>
  <c r="I69" i="3"/>
  <c r="K69" i="3" s="1"/>
  <c r="K65" i="3"/>
  <c r="J65" i="3"/>
  <c r="J69" i="3" s="1"/>
  <c r="K39" i="3"/>
  <c r="J39" i="3"/>
  <c r="J43" i="3" s="1"/>
  <c r="I43" i="3"/>
  <c r="K43" i="3" s="1"/>
  <c r="K28" i="3"/>
  <c r="J28" i="3"/>
  <c r="K27" i="3" l="1"/>
  <c r="J27" i="3"/>
  <c r="K30" i="3"/>
  <c r="J30" i="3"/>
  <c r="E38" i="2" l="1"/>
  <c r="E34" i="2"/>
  <c r="E33" i="2"/>
  <c r="E32" i="2"/>
  <c r="E35" i="2"/>
  <c r="C21" i="2"/>
  <c r="K25" i="1"/>
  <c r="K27" i="1" s="1"/>
  <c r="K16" i="1" s="1"/>
  <c r="J25" i="1"/>
  <c r="J27" i="1" s="1"/>
  <c r="J16" i="1" s="1"/>
  <c r="I25" i="1"/>
  <c r="I27" i="1" s="1"/>
  <c r="I16" i="1" s="1"/>
  <c r="H25" i="1"/>
  <c r="H27" i="1" s="1"/>
  <c r="H16" i="1" s="1"/>
  <c r="G25" i="1"/>
  <c r="G27" i="1" s="1"/>
  <c r="G16" i="1" s="1"/>
  <c r="C19" i="2" l="1"/>
  <c r="C12" i="2"/>
  <c r="C20" i="2"/>
  <c r="C14" i="2"/>
  <c r="C22" i="2"/>
  <c r="C15" i="2"/>
  <c r="E36" i="2"/>
  <c r="C16" i="2"/>
  <c r="E37" i="2"/>
  <c r="C17" i="2"/>
  <c r="D41" i="2" s="1"/>
  <c r="C18" i="2"/>
  <c r="E31" i="2"/>
  <c r="C13" i="2"/>
  <c r="F34" i="2" l="1"/>
  <c r="F37" i="2"/>
  <c r="F33" i="2"/>
  <c r="F31" i="2"/>
  <c r="F36" i="2"/>
  <c r="F35" i="2"/>
  <c r="F32" i="2"/>
  <c r="F38" i="2"/>
  <c r="K43" i="1" l="1"/>
  <c r="K38" i="1"/>
  <c r="H38" i="1"/>
  <c r="H43" i="1"/>
  <c r="J43" i="1"/>
  <c r="J38" i="1"/>
  <c r="I38" i="1"/>
  <c r="I43" i="1"/>
  <c r="G38" i="1"/>
  <c r="G43" i="1"/>
  <c r="J44" i="1" l="1"/>
  <c r="J47" i="1" s="1"/>
  <c r="J32" i="1" s="1"/>
  <c r="J18" i="1" s="1"/>
  <c r="G44" i="1"/>
  <c r="G47" i="1" s="1"/>
  <c r="G32" i="1" s="1"/>
  <c r="G18" i="1" s="1"/>
  <c r="I44" i="1"/>
  <c r="I47" i="1" s="1"/>
  <c r="I32" i="1" s="1"/>
  <c r="I18" i="1" s="1"/>
  <c r="L44" i="1"/>
  <c r="H44" i="1"/>
  <c r="H47" i="1" s="1"/>
  <c r="H32" i="1" s="1"/>
  <c r="H34" i="1" s="1"/>
  <c r="K44" i="1"/>
  <c r="K47" i="1" s="1"/>
  <c r="K32" i="1" s="1"/>
  <c r="G39" i="1"/>
  <c r="G33" i="1" s="1"/>
  <c r="J39" i="1"/>
  <c r="J33" i="1" s="1"/>
  <c r="K39" i="1"/>
  <c r="K33" i="1" s="1"/>
  <c r="I39" i="1"/>
  <c r="I33" i="1" s="1"/>
  <c r="H39" i="1"/>
  <c r="H33" i="1" s="1"/>
  <c r="L39" i="1"/>
  <c r="K18" i="1" l="1"/>
  <c r="K34" i="1"/>
  <c r="I34" i="1"/>
  <c r="G34" i="1"/>
  <c r="H18" i="1"/>
  <c r="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tc={D9A81849-3E5A-418E-AA9B-5E60B400DBE5}</author>
    <author>tc={3B8304F9-6ADF-45A9-9C21-2AF98AC42872}</author>
    <author>tc={6BEBFDB7-A078-40EE-8FC4-EFA1354A7A41}</author>
    <author>tc={B2A6A922-5A4B-4303-99AA-3F2666A4E14E}</author>
  </authors>
  <commentList>
    <comment ref="G33" authorId="0" shapeId="0" xr:uid="{D9A81849-3E5A-418E-AA9B-5E60B400DBE5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the model not be written to only zero out in the year that the cumulative costs actually exceed the cap?
Reply:
    I've changed it to maintain the costs no matter what they show compared to the cap - the check formulae should show whether that's appropriate or not</t>
      </text>
    </comment>
    <comment ref="G38" authorId="1" shapeId="0" xr:uid="{3B8304F9-6ADF-45A9-9C21-2AF98AC42872}">
      <text>
        <t>[Threaded comment]
Your version of Excel allows you to read this threaded comment; however, any edits to it will get removed if the file is opened in a newer version of Excel. Learn more: https://go.microsoft.com/fwlink/?linkid=870924
Comment:
    @Craig Bell incorrect formula
Reply:
    Fixed</t>
      </text>
    </comment>
    <comment ref="B39" authorId="2" shapeId="0" xr:uid="{6BEBFDB7-A078-40EE-8FC4-EFA1354A7A41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a check not be ok or error?
Reply:
    Agreed.  I've changed it to show that and mentioned it in our response.</t>
      </text>
    </comment>
    <comment ref="G39" authorId="3" shapeId="0" xr:uid="{B2A6A922-5A4B-4303-99AA-3F2666A4E14E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we not just error in the year that the cap gets exceeded?
Reply:
    I've put that in</t>
      </text>
    </comment>
  </commentList>
</comments>
</file>

<file path=xl/sharedStrings.xml><?xml version="1.0" encoding="utf-8"?>
<sst xmlns="http://schemas.openxmlformats.org/spreadsheetml/2006/main" count="241" uniqueCount="138">
  <si>
    <t>Universal Data</t>
  </si>
  <si>
    <t>Company Name:</t>
  </si>
  <si>
    <t>National Grid Electricity System Operator</t>
  </si>
  <si>
    <t>Company Short Name:</t>
  </si>
  <si>
    <t>NGESO</t>
  </si>
  <si>
    <t>Reporting Year: (enter 2022 for 2021/22)</t>
  </si>
  <si>
    <t>Version (Number)</t>
  </si>
  <si>
    <t>Submitted Date:</t>
  </si>
  <si>
    <t>Reporting Year - 5</t>
  </si>
  <si>
    <t>Reporting Year - 4</t>
  </si>
  <si>
    <t>Reporting Year - 3</t>
  </si>
  <si>
    <t>Reporting Year - 2</t>
  </si>
  <si>
    <t>Reporting Year - 1</t>
  </si>
  <si>
    <t>Reporting Year:</t>
  </si>
  <si>
    <t>Reporting Year + 1</t>
  </si>
  <si>
    <t>Reporting Year + 2</t>
  </si>
  <si>
    <t>Reporting Year + 3</t>
  </si>
  <si>
    <t>Reporting Year + 4</t>
  </si>
  <si>
    <t>Reporting Year + 5</t>
  </si>
  <si>
    <t>Error Limit lower than (Rounding)</t>
  </si>
  <si>
    <t>RPI-CPIH Index</t>
  </si>
  <si>
    <t>Reporting Year</t>
  </si>
  <si>
    <t>Financial Year Average (RPI-CPIH)</t>
  </si>
  <si>
    <t>Combined RPI-CPIH real to nominal prices conversion factor</t>
  </si>
  <si>
    <t>Combined RPI-CPIH nominal to real prices conversion factor (2018/19 price base)</t>
  </si>
  <si>
    <t>2016/17</t>
  </si>
  <si>
    <t>2017/18</t>
  </si>
  <si>
    <t>2018/19</t>
  </si>
  <si>
    <t>2019/20</t>
  </si>
  <si>
    <t>2020/21</t>
  </si>
  <si>
    <t>2021/22</t>
  </si>
  <si>
    <t>no change</t>
  </si>
  <si>
    <t>2022/23</t>
  </si>
  <si>
    <t>updated</t>
  </si>
  <si>
    <t>2023/24</t>
  </si>
  <si>
    <t>2024/25</t>
  </si>
  <si>
    <t>2025/26</t>
  </si>
  <si>
    <t>2026/27</t>
  </si>
  <si>
    <t>Reporting Year's Financial Year Average RPI:</t>
  </si>
  <si>
    <t>1.3 Pass Through</t>
  </si>
  <si>
    <t>FORECAST BASED ON MARCH OBR UPDATE</t>
  </si>
  <si>
    <t>RIIO-2</t>
  </si>
  <si>
    <t>FY</t>
  </si>
  <si>
    <r>
      <t>Allowed Pass Through items (SOPT</t>
    </r>
    <r>
      <rPr>
        <b/>
        <vertAlign val="subscript"/>
        <sz val="14"/>
        <rFont val="Verdana"/>
        <family val="2"/>
      </rPr>
      <t>t</t>
    </r>
    <r>
      <rPr>
        <b/>
        <sz val="14"/>
        <rFont val="Verdana"/>
        <family val="2"/>
      </rPr>
      <t>)</t>
    </r>
  </si>
  <si>
    <t>(SpC 4.2.9)</t>
  </si>
  <si>
    <r>
      <t>SOPTt = RBt + EDEt + SOBDt + WCF</t>
    </r>
    <r>
      <rPr>
        <vertAlign val="subscript"/>
        <sz val="10"/>
        <color rgb="FF000000"/>
        <rFont val="Verdana"/>
        <family val="2"/>
      </rPr>
      <t>t</t>
    </r>
    <r>
      <rPr>
        <sz val="10"/>
        <color rgb="FF000000"/>
        <rFont val="Verdana"/>
        <family val="2"/>
      </rPr>
      <t xml:space="preserve"> + FSOt</t>
    </r>
  </si>
  <si>
    <t>Business Rates Payments</t>
  </si>
  <si>
    <r>
      <t>RB</t>
    </r>
    <r>
      <rPr>
        <vertAlign val="subscript"/>
        <sz val="10"/>
        <color theme="1"/>
        <rFont val="Verdana"/>
        <family val="2"/>
      </rPr>
      <t>t</t>
    </r>
  </si>
  <si>
    <t>£m nominal</t>
  </si>
  <si>
    <t>Additional Funding - WCF</t>
  </si>
  <si>
    <r>
      <t>WCF</t>
    </r>
    <r>
      <rPr>
        <vertAlign val="subscript"/>
        <sz val="10"/>
        <color theme="1"/>
        <rFont val="Verdana"/>
        <family val="2"/>
      </rPr>
      <t>t</t>
    </r>
  </si>
  <si>
    <t>Bad debt allowance</t>
  </si>
  <si>
    <r>
      <t>SOBD</t>
    </r>
    <r>
      <rPr>
        <vertAlign val="subscript"/>
        <sz val="10"/>
        <color theme="1"/>
        <rFont val="Verdana"/>
        <family val="2"/>
      </rPr>
      <t>t</t>
    </r>
  </si>
  <si>
    <t>Pension scheme established deficit</t>
  </si>
  <si>
    <r>
      <t>EDE</t>
    </r>
    <r>
      <rPr>
        <vertAlign val="subscript"/>
        <sz val="10"/>
        <color theme="1"/>
        <rFont val="Verdana"/>
        <family val="2"/>
      </rPr>
      <t>t</t>
    </r>
  </si>
  <si>
    <t>£m 18/19 prices</t>
  </si>
  <si>
    <t>Future System Operator Transition Funding</t>
  </si>
  <si>
    <r>
      <t>FSO</t>
    </r>
    <r>
      <rPr>
        <vertAlign val="subscript"/>
        <sz val="10"/>
        <color theme="1"/>
        <rFont val="Verdana"/>
        <family val="2"/>
      </rPr>
      <t>t</t>
    </r>
  </si>
  <si>
    <r>
      <t>SO Bad Debt term (SOBD</t>
    </r>
    <r>
      <rPr>
        <b/>
        <vertAlign val="subscript"/>
        <sz val="14"/>
        <rFont val="Verdana"/>
        <family val="2"/>
      </rPr>
      <t>t</t>
    </r>
    <r>
      <rPr>
        <b/>
        <sz val="14"/>
        <rFont val="Verdana"/>
        <family val="2"/>
      </rPr>
      <t>)</t>
    </r>
  </si>
  <si>
    <t>(SpC 4.1.14)</t>
  </si>
  <si>
    <t>Provisional Bad Debt cost</t>
  </si>
  <si>
    <t>Actual Bad Debt cost incurred</t>
  </si>
  <si>
    <t>Bad Debt costs incurred</t>
  </si>
  <si>
    <r>
      <t>SOBDA</t>
    </r>
    <r>
      <rPr>
        <vertAlign val="subscript"/>
        <sz val="10"/>
        <color theme="1"/>
        <rFont val="Verdana"/>
        <family val="2"/>
      </rPr>
      <t>t</t>
    </r>
  </si>
  <si>
    <t>Recovered Bad Debt</t>
  </si>
  <si>
    <r>
      <t>SORBD</t>
    </r>
    <r>
      <rPr>
        <vertAlign val="subscript"/>
        <sz val="10"/>
        <color theme="1"/>
        <rFont val="Verdana"/>
        <family val="2"/>
      </rPr>
      <t>t</t>
    </r>
  </si>
  <si>
    <t>Eligible Bad Debt Costs adjustment</t>
  </si>
  <si>
    <t>Future System Operator Transition Funding term (FSOt)</t>
  </si>
  <si>
    <t>(SpC 4.2.18)</t>
  </si>
  <si>
    <t>FSOt = FSOESOt + FSONGt</t>
  </si>
  <si>
    <t>FSO Transition</t>
  </si>
  <si>
    <t>FSOESOt</t>
  </si>
  <si>
    <t>FSO National Grid payments</t>
  </si>
  <si>
    <t>FSONGt</t>
  </si>
  <si>
    <t>FSOt</t>
  </si>
  <si>
    <t>Maximum FSO National Grid payments</t>
  </si>
  <si>
    <t>£m 2018/19 prices</t>
  </si>
  <si>
    <t>FSO National Grid payments maximum check</t>
  </si>
  <si>
    <t>Maximum FSO payments</t>
  </si>
  <si>
    <t>FSO Day 1 transition costs</t>
  </si>
  <si>
    <t>FSOESOAt</t>
  </si>
  <si>
    <t>FSO Day 1 transition costs check</t>
  </si>
  <si>
    <t>FSO Post Day 1 transition costs</t>
  </si>
  <si>
    <t>FSOESOBt</t>
  </si>
  <si>
    <t>DIWE disallowed - FSOESOt</t>
  </si>
  <si>
    <t>FSOESOt - DIWE disallowed</t>
  </si>
  <si>
    <t>2.2 Value for Money Summary</t>
  </si>
  <si>
    <t>Value for Money Tracker</t>
  </si>
  <si>
    <t>Date cost benchmark/forecast agreed</t>
  </si>
  <si>
    <t>Reasons for changes</t>
  </si>
  <si>
    <t>Cost benchmark/forecast (£m 18/19 prices)</t>
  </si>
  <si>
    <t>Role 1</t>
  </si>
  <si>
    <t>Role 2</t>
  </si>
  <si>
    <t>Role 3</t>
  </si>
  <si>
    <t>Total</t>
  </si>
  <si>
    <t>15 December 2021 (Note: cost benchmark)</t>
  </si>
  <si>
    <t>Updates following Ofgem's Six-Month Review of ESO Performance 2021-23</t>
  </si>
  <si>
    <t>01/04/2021 (Note: cost benchmark)</t>
  </si>
  <si>
    <t>Original benchmark</t>
  </si>
  <si>
    <t>Value for Money Summary</t>
  </si>
  <si>
    <t>Funding Category</t>
  </si>
  <si>
    <t>Allocation methodology</t>
  </si>
  <si>
    <t>Unit</t>
  </si>
  <si>
    <t>BP2 Cost Forecast</t>
  </si>
  <si>
    <t>2023/24 Costs</t>
  </si>
  <si>
    <t>2024/25 Costs</t>
  </si>
  <si>
    <t>Higher / Lower</t>
  </si>
  <si>
    <t>% Variation</t>
  </si>
  <si>
    <t>Check</t>
  </si>
  <si>
    <t>Total Price Control Costs included in the cost forecast</t>
  </si>
  <si>
    <t>Total Role 1 Costs</t>
  </si>
  <si>
    <t>Total Role 2 Costs</t>
  </si>
  <si>
    <t>Total Role 3 Costs</t>
  </si>
  <si>
    <t>Total Price Control Costs</t>
  </si>
  <si>
    <t>ESO Opex</t>
  </si>
  <si>
    <t>ESO Opex directly attributable to Role 1 activities</t>
  </si>
  <si>
    <t>Capex</t>
  </si>
  <si>
    <t>IT&amp;T and other Capex directly attributable to Role 1 activities</t>
  </si>
  <si>
    <t>BSC</t>
  </si>
  <si>
    <t>IT Project Opex directly attributable to Role 1 activities</t>
  </si>
  <si>
    <t>Total Directly Attributable to Role 1</t>
  </si>
  <si>
    <t>Supporting Operational costs split 1/3 per role</t>
  </si>
  <si>
    <t>Shared IT&amp;T Capex and all other Capex categories split 1/3 per role</t>
  </si>
  <si>
    <t>Shared IT Project Opex and all other BSC categories split 1/3 per role</t>
  </si>
  <si>
    <t>Other Price Control Costs</t>
  </si>
  <si>
    <t>Cyber Resilience IT and Pension Admin Costs split 1/3 per role</t>
  </si>
  <si>
    <t>Total Indirectly Attributable to Role 1</t>
  </si>
  <si>
    <t>ESO Opex directly attributable to Role 2 activities</t>
  </si>
  <si>
    <t>IT&amp;T and other Capex directly attributable to Role 2 activities</t>
  </si>
  <si>
    <t>IT Project Opex directly attributable to Role 2 activities</t>
  </si>
  <si>
    <t>Total Directly Attributable to Role 2</t>
  </si>
  <si>
    <t>Total Indirectly Attributable to Role 2</t>
  </si>
  <si>
    <t>ESO Opex directly attributable to Role 3 activities</t>
  </si>
  <si>
    <t>IT&amp;T and other Capex directly attributable to Role 3 activities</t>
  </si>
  <si>
    <t>IT Project Opex directly attributable to Role 3 activities</t>
  </si>
  <si>
    <t>Total Directly Attributable to Role 3</t>
  </si>
  <si>
    <t>Total Indirectly Attributable to Role 3</t>
  </si>
  <si>
    <t>ESO Regulatory Reporting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</si>
</sst>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_-;\-* #,##0.0_-;_-* &quot;-&quot;?_-;_-@_-"/>
    <numFmt numFmtId="166" formatCode="[$$-409]#,##0.00"/>
    <numFmt numFmtId="167" formatCode="[$-F800]dddd\,\ mmmm\ dd\,\ yyyy"/>
    <numFmt numFmtId="168" formatCode="_-* #,##0.000_-;\-* #,##0.000_-;_-* &quot;-&quot;???_-;_-@_-"/>
    <numFmt numFmtId="169" formatCode="0.0%"/>
    <numFmt numFmtId="170" formatCode="[$-809]dd\ mmmm\ yyyy;@"/>
    <numFmt numFmtId="171" formatCode="0.0"/>
  </numFmts>
  <fonts count="16">
    <font>
      <sz val="10"/>
      <color theme="1"/>
      <name val="Verdana"/>
      <family val="2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vertAlign val="subscript"/>
      <sz val="14"/>
      <name val="Verdana"/>
      <family val="2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vertAlign val="subscript"/>
      <sz val="10"/>
      <color theme="1"/>
      <name val="Verdana"/>
      <family val="2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color rgb="FFB40000"/>
      <name val="Verdana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4" borderId="0" applyNumberFormat="0" applyBorder="0" applyAlignment="0" applyProtection="0"/>
    <xf numFmtId="0" fontId="11" fillId="0" borderId="0"/>
    <xf numFmtId="0" fontId="3" fillId="12" borderId="0" applyNumberFormat="0" applyFont="0" applyBorder="0" applyAlignment="0" applyProtection="0"/>
    <xf numFmtId="0" fontId="15" fillId="0" borderId="0"/>
    <xf numFmtId="4" fontId="3" fillId="5" borderId="0" applyBorder="0" applyAlignment="0" applyProtection="0"/>
    <xf numFmtId="0" fontId="15" fillId="0" borderId="0"/>
  </cellStyleXfs>
  <cellXfs count="109">
    <xf numFmtId="0" fontId="0" fillId="0" borderId="0" xfId="0"/>
    <xf numFmtId="0" fontId="2" fillId="2" borderId="0" xfId="1" applyFont="1" applyFill="1"/>
    <xf numFmtId="0" fontId="2" fillId="2" borderId="0" xfId="2" applyFont="1" applyFill="1"/>
    <xf numFmtId="0" fontId="0" fillId="2" borderId="0" xfId="2" applyFont="1" applyFill="1"/>
    <xf numFmtId="0" fontId="2" fillId="2" borderId="1" xfId="2" applyFont="1" applyFill="1" applyBorder="1"/>
    <xf numFmtId="0" fontId="0" fillId="2" borderId="1" xfId="2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0" xfId="0" applyFont="1"/>
    <xf numFmtId="0" fontId="4" fillId="3" borderId="4" xfId="3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horizontal="centerContinuous" vertical="center"/>
    </xf>
    <xf numFmtId="0" fontId="4" fillId="3" borderId="6" xfId="3" applyFont="1" applyFill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7" xfId="4" applyBorder="1" applyAlignment="1">
      <alignment horizontal="center" vertical="center"/>
    </xf>
    <xf numFmtId="0" fontId="3" fillId="0" borderId="8" xfId="4" applyBorder="1" applyAlignment="1">
      <alignment horizontal="center" vertical="center"/>
    </xf>
    <xf numFmtId="0" fontId="3" fillId="0" borderId="0" xfId="4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3" borderId="0" xfId="5" applyFont="1" applyFill="1"/>
    <xf numFmtId="0" fontId="6" fillId="3" borderId="0" xfId="5" applyFont="1" applyFill="1"/>
    <xf numFmtId="0" fontId="5" fillId="3" borderId="3" xfId="5" applyFont="1" applyFill="1" applyBorder="1"/>
    <xf numFmtId="0" fontId="5" fillId="0" borderId="0" xfId="5" applyFont="1"/>
    <xf numFmtId="0" fontId="8" fillId="0" borderId="0" xfId="0" applyFont="1"/>
    <xf numFmtId="165" fontId="0" fillId="4" borderId="9" xfId="6" applyNumberFormat="1" applyFont="1" applyBorder="1"/>
    <xf numFmtId="165" fontId="0" fillId="0" borderId="0" xfId="6" applyNumberFormat="1" applyFont="1" applyFill="1" applyBorder="1"/>
    <xf numFmtId="164" fontId="0" fillId="0" borderId="0" xfId="0" applyNumberFormat="1"/>
    <xf numFmtId="165" fontId="0" fillId="5" borderId="7" xfId="6" applyNumberFormat="1" applyFont="1" applyFill="1" applyBorder="1"/>
    <xf numFmtId="165" fontId="0" fillId="4" borderId="7" xfId="6" applyNumberFormat="1" applyFont="1" applyBorder="1"/>
    <xf numFmtId="165" fontId="0" fillId="6" borderId="7" xfId="6" applyNumberFormat="1" applyFont="1" applyFill="1" applyBorder="1"/>
    <xf numFmtId="165" fontId="0" fillId="7" borderId="7" xfId="6" applyNumberFormat="1" applyFont="1" applyFill="1" applyBorder="1"/>
    <xf numFmtId="165" fontId="0" fillId="8" borderId="7" xfId="6" applyNumberFormat="1" applyFont="1" applyFill="1" applyBorder="1"/>
    <xf numFmtId="0" fontId="0" fillId="0" borderId="10" xfId="0" applyBorder="1"/>
    <xf numFmtId="0" fontId="0" fillId="0" borderId="14" xfId="0" applyBorder="1"/>
    <xf numFmtId="165" fontId="0" fillId="4" borderId="10" xfId="6" applyNumberFormat="1" applyFont="1" applyBorder="1"/>
    <xf numFmtId="165" fontId="0" fillId="4" borderId="15" xfId="6" applyNumberFormat="1" applyFont="1" applyBorder="1"/>
    <xf numFmtId="165" fontId="0" fillId="8" borderId="10" xfId="6" applyNumberFormat="1" applyFont="1" applyFill="1" applyBorder="1"/>
    <xf numFmtId="165" fontId="0" fillId="8" borderId="8" xfId="6" applyNumberFormat="1" applyFont="1" applyFill="1" applyBorder="1"/>
    <xf numFmtId="165" fontId="0" fillId="5" borderId="10" xfId="6" applyNumberFormat="1" applyFont="1" applyFill="1" applyBorder="1"/>
    <xf numFmtId="0" fontId="0" fillId="0" borderId="13" xfId="0" applyBorder="1"/>
    <xf numFmtId="0" fontId="5" fillId="10" borderId="0" xfId="7" applyFont="1" applyFill="1"/>
    <xf numFmtId="0" fontId="2" fillId="2" borderId="0" xfId="2" applyFont="1" applyFill="1" applyAlignment="1">
      <alignment horizontal="left"/>
    </xf>
    <xf numFmtId="0" fontId="2" fillId="2" borderId="1" xfId="2" applyFont="1" applyFill="1" applyBorder="1" applyAlignment="1">
      <alignment horizontal="left"/>
    </xf>
    <xf numFmtId="0" fontId="5" fillId="10" borderId="1" xfId="7" applyFont="1" applyFill="1" applyBorder="1"/>
    <xf numFmtId="0" fontId="12" fillId="0" borderId="7" xfId="7" applyFont="1" applyBorder="1"/>
    <xf numFmtId="166" fontId="12" fillId="5" borderId="7" xfId="7" applyNumberFormat="1" applyFont="1" applyFill="1" applyBorder="1" applyAlignment="1" applyProtection="1">
      <alignment horizontal="center"/>
      <protection locked="0"/>
    </xf>
    <xf numFmtId="0" fontId="12" fillId="5" borderId="7" xfId="7" applyFont="1" applyFill="1" applyBorder="1" applyAlignment="1">
      <alignment horizontal="center"/>
    </xf>
    <xf numFmtId="0" fontId="12" fillId="5" borderId="7" xfId="7" applyFont="1" applyFill="1" applyBorder="1" applyAlignment="1" applyProtection="1">
      <alignment horizontal="center"/>
      <protection locked="0"/>
    </xf>
    <xf numFmtId="167" fontId="12" fillId="5" borderId="7" xfId="7" applyNumberFormat="1" applyFont="1" applyFill="1" applyBorder="1" applyAlignment="1" applyProtection="1">
      <alignment horizontal="center"/>
      <protection locked="0"/>
    </xf>
    <xf numFmtId="0" fontId="12" fillId="7" borderId="7" xfId="7" applyFont="1" applyFill="1" applyBorder="1" applyAlignment="1">
      <alignment horizontal="center"/>
    </xf>
    <xf numFmtId="0" fontId="12" fillId="0" borderId="7" xfId="7" applyFont="1" applyBorder="1" applyAlignment="1">
      <alignment horizontal="left"/>
    </xf>
    <xf numFmtId="0" fontId="12" fillId="0" borderId="0" xfId="7" applyFont="1"/>
    <xf numFmtId="2" fontId="12" fillId="11" borderId="7" xfId="7" applyNumberFormat="1" applyFont="1" applyFill="1" applyBorder="1"/>
    <xf numFmtId="0" fontId="13" fillId="0" borderId="7" xfId="7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3" fillId="0" borderId="7" xfId="7" applyFont="1" applyBorder="1" applyAlignment="1">
      <alignment horizontal="center" wrapText="1"/>
    </xf>
    <xf numFmtId="49" fontId="12" fillId="0" borderId="7" xfId="7" applyNumberFormat="1" applyFont="1" applyBorder="1"/>
    <xf numFmtId="0" fontId="0" fillId="0" borderId="7" xfId="0" applyBorder="1" applyAlignment="1">
      <alignment horizontal="center"/>
    </xf>
    <xf numFmtId="165" fontId="12" fillId="9" borderId="7" xfId="7" applyNumberFormat="1" applyFont="1" applyFill="1" applyBorder="1"/>
    <xf numFmtId="168" fontId="3" fillId="12" borderId="7" xfId="8" applyNumberFormat="1" applyFont="1" applyBorder="1"/>
    <xf numFmtId="165" fontId="0" fillId="0" borderId="0" xfId="0" applyNumberFormat="1"/>
    <xf numFmtId="168" fontId="0" fillId="7" borderId="7" xfId="0" applyNumberFormat="1" applyFill="1" applyBorder="1"/>
    <xf numFmtId="165" fontId="14" fillId="0" borderId="0" xfId="0" applyNumberFormat="1" applyFont="1"/>
    <xf numFmtId="165" fontId="3" fillId="12" borderId="7" xfId="8" applyNumberFormat="1" applyFont="1" applyBorder="1"/>
    <xf numFmtId="165" fontId="0" fillId="7" borderId="7" xfId="0" applyNumberFormat="1" applyFill="1" applyBorder="1"/>
    <xf numFmtId="0" fontId="5" fillId="0" borderId="0" xfId="7" applyFont="1"/>
    <xf numFmtId="0" fontId="0" fillId="13" borderId="0" xfId="0" applyFill="1"/>
    <xf numFmtId="165" fontId="0" fillId="5" borderId="10" xfId="6" applyNumberFormat="1" applyFont="1" applyFill="1" applyBorder="1" applyAlignment="1">
      <alignment horizontal="center"/>
    </xf>
    <xf numFmtId="0" fontId="12" fillId="3" borderId="0" xfId="5" applyFont="1" applyFill="1"/>
    <xf numFmtId="0" fontId="4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wrapText="1"/>
    </xf>
    <xf numFmtId="168" fontId="3" fillId="12" borderId="7" xfId="8" applyNumberFormat="1" applyFont="1" applyBorder="1" applyAlignment="1">
      <alignment wrapText="1"/>
    </xf>
    <xf numFmtId="165" fontId="3" fillId="14" borderId="7" xfId="8" applyNumberFormat="1" applyFont="1" applyFill="1" applyBorder="1"/>
    <xf numFmtId="170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vertical="center"/>
    </xf>
    <xf numFmtId="165" fontId="3" fillId="9" borderId="7" xfId="3" applyNumberFormat="1" applyFill="1" applyBorder="1" applyAlignment="1">
      <alignment vertical="center"/>
    </xf>
    <xf numFmtId="165" fontId="12" fillId="9" borderId="7" xfId="5" applyNumberFormat="1" applyFont="1" applyFill="1" applyBorder="1" applyAlignment="1">
      <alignment vertical="center"/>
    </xf>
    <xf numFmtId="49" fontId="3" fillId="12" borderId="7" xfId="8" applyNumberFormat="1" applyFont="1" applyBorder="1"/>
    <xf numFmtId="0" fontId="12" fillId="0" borderId="0" xfId="5" applyFont="1"/>
    <xf numFmtId="0" fontId="0" fillId="0" borderId="0" xfId="3" applyFont="1" applyAlignment="1">
      <alignment vertical="center"/>
    </xf>
    <xf numFmtId="0" fontId="0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171" fontId="13" fillId="0" borderId="0" xfId="9" applyNumberFormat="1" applyFont="1" applyAlignment="1">
      <alignment horizontal="left"/>
    </xf>
    <xf numFmtId="0" fontId="13" fillId="0" borderId="0" xfId="5" applyFont="1" applyAlignment="1">
      <alignment horizontal="left"/>
    </xf>
    <xf numFmtId="0" fontId="4" fillId="0" borderId="0" xfId="3" applyFont="1" applyAlignment="1">
      <alignment horizontal="left"/>
    </xf>
    <xf numFmtId="0" fontId="4" fillId="0" borderId="0" xfId="3" applyFont="1"/>
    <xf numFmtId="165" fontId="4" fillId="5" borderId="7" xfId="3" applyNumberFormat="1" applyFont="1" applyFill="1" applyBorder="1" applyAlignment="1">
      <alignment vertical="center"/>
    </xf>
    <xf numFmtId="165" fontId="4" fillId="7" borderId="7" xfId="3" applyNumberFormat="1" applyFont="1" applyFill="1" applyBorder="1" applyAlignment="1">
      <alignment vertical="center"/>
    </xf>
    <xf numFmtId="169" fontId="13" fillId="8" borderId="7" xfId="5" applyNumberFormat="1" applyFont="1" applyFill="1" applyBorder="1"/>
    <xf numFmtId="0" fontId="13" fillId="0" borderId="0" xfId="5" applyFont="1"/>
    <xf numFmtId="165" fontId="13" fillId="8" borderId="7" xfId="5" applyNumberFormat="1" applyFont="1" applyFill="1" applyBorder="1"/>
    <xf numFmtId="0" fontId="0" fillId="0" borderId="0" xfId="3" applyFont="1"/>
    <xf numFmtId="165" fontId="0" fillId="5" borderId="7" xfId="3" applyNumberFormat="1" applyFont="1" applyFill="1" applyBorder="1"/>
    <xf numFmtId="165" fontId="0" fillId="7" borderId="7" xfId="10" applyNumberFormat="1" applyFont="1" applyFill="1" applyBorder="1"/>
    <xf numFmtId="165" fontId="4" fillId="7" borderId="7" xfId="11" applyNumberFormat="1" applyFont="1" applyFill="1" applyBorder="1"/>
    <xf numFmtId="0" fontId="4" fillId="0" borderId="0" xfId="3" applyFont="1" applyAlignment="1">
      <alignment horizontal="center" vertical="center"/>
    </xf>
    <xf numFmtId="165" fontId="4" fillId="0" borderId="0" xfId="3" applyNumberFormat="1" applyFont="1" applyAlignment="1">
      <alignment vertical="center"/>
    </xf>
    <xf numFmtId="165" fontId="0" fillId="5" borderId="18" xfId="3" applyNumberFormat="1" applyFont="1" applyFill="1" applyBorder="1"/>
    <xf numFmtId="165" fontId="4" fillId="7" borderId="8" xfId="11" applyNumberFormat="1" applyFont="1" applyFill="1" applyBorder="1"/>
    <xf numFmtId="165" fontId="0" fillId="9" borderId="10" xfId="3" applyNumberFormat="1" applyFont="1" applyFill="1" applyBorder="1" applyAlignment="1">
      <alignment vertical="center"/>
    </xf>
    <xf numFmtId="0" fontId="13" fillId="0" borderId="7" xfId="7" applyFont="1" applyBorder="1" applyAlignment="1">
      <alignment horizontal="left"/>
    </xf>
    <xf numFmtId="0" fontId="0" fillId="0" borderId="0" xfId="0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2">
    <cellStyle name="%" xfId="7" xr:uid="{434B5A74-A1C6-4FAE-BE62-DAA291DEC3C6}"/>
    <cellStyle name="=C:\WINNT\SYSTEM32\COMMAND.COM" xfId="2" xr:uid="{6B8856F1-AB76-469A-AC66-EA9977BD6C8C}"/>
    <cellStyle name="Blank" xfId="8" xr:uid="{274BFA71-01F0-4B19-AA40-3C3708553F86}"/>
    <cellStyle name="Imported" xfId="10" xr:uid="{4DA01A92-5AD5-4147-8181-28A467078B7A}"/>
    <cellStyle name="Normal" xfId="0" builtinId="0"/>
    <cellStyle name="Normal 2" xfId="11" xr:uid="{4B310261-B6E3-4DCC-BA0D-5E652C60BC64}"/>
    <cellStyle name="Normal 4 2" xfId="5" xr:uid="{9A418CE9-866A-4196-B332-8FA725C2E997}"/>
    <cellStyle name="Normal 58 4 3 5" xfId="3" xr:uid="{3D63BA87-F648-4DF6-8AA2-8E9AE6EE5B6C}"/>
    <cellStyle name="Normal 58 4 3 6" xfId="4" xr:uid="{85B80948-15A8-448B-A2A9-36B1BC7AAF0D}"/>
    <cellStyle name="Normal 7" xfId="1" xr:uid="{969083F7-60BA-4610-8C94-6E8570DD0BC8}"/>
    <cellStyle name="Normal_BPQ template v1 from NGT 22 June" xfId="9" xr:uid="{1B146648-32F8-4188-8CA7-5FADA9C69E31}"/>
    <cellStyle name="User Input" xfId="6" xr:uid="{512DD9D4-BC7F-4739-BA3B-11CA83BB0CDB}"/>
  </cellStyles>
  <dxfs count="1">
    <dxf>
      <font>
        <b/>
        <i val="0"/>
        <color rgb="FFFF0000"/>
      </font>
      <numFmt numFmtId="169" formatCode="0.0%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microsoft.com/office/2017/10/relationships/person" Target="persons/perso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TG/Transmission/Transmission_Price_Controls_Lib/Regulatory_Reporting/RRP_2010/Transmission%20PCRRP%20tables_SPTL_200910%20draf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GT2/Pre%20Notice/RIIO-GT2%20-%20Regulatory%20Reporting%20Pack%20v1.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sites/PC/Projects/RIGs/2021-22/RRPs/Consultation/RIIO-2%20RRP/GT2/Pre%20Notice/RIIO-GT2%20-%20Regulatory%20Reporting%20Pack%20v1.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tworks\RIIO-GD1%20Reporting\RIGs\2019\SGN\RRPs\Sc_2019_RRP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ESO/Post%20Notice/RIIO_2_%20External_BSUoS_templat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sites/PC/Projects/RIGs/2021-22/RRPs/Consultation/RIIO-2%20RRP/ESO/Post%20Notice/RIIO_2_%20External_BSUoS_templat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S01\home\jonesl\ESO%20Regulation\Design%20&amp;%20Operation%20of%20ESO%20Regulatory%20Framework\BP2\Updated%20BP2%20BPDT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Users/RowsonR/AppData/Local/Microsoft/Windows/Temporary%20Internet%20Files/Content.Outlook/QBDPAQ7M/RIIO-T1%20NGET%20Revenue%20Reporting%20Template%2013-14%20(as%20per%20NG%20Comments)%20-%20v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Users/RowsonR/AppData/Local/Microsoft/Windows/Temporary%20Internet%20Files/Content.Outlook/QBDPAQ7M/RIIO-T1%20NGET%20Revenue%20Reporting%20Template%2013-14%20(as%20per%20NG%20Comments)%20-%20v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GT2/Pre%20Notice/2020-21_NGET_Revenue_return_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sites/PC/Projects/RIGs/2021-22/RRPs/Consultation/RIIO-2%20RRP/GT2/Pre%20Notice/2020-21_NGET_Revenue_return_mode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Amrita/Revenue%20Returns/2012-13%20returns/2013_NGET_RRP_B16_Revenue_v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Users/RowsonR/AppData/Local/Microsoft/Windows/Temporary%20Internet%20Files/Content.Outlook/QBDPAQ7M/2014_15_SHE_Revenue_Return_Model%20-%20TEMPLATE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Users/RowsonR/AppData/Local/Microsoft/Windows/Temporary%20Internet%20Files/Content.Outlook/QBDPAQ7M/2014_15_SHE_Revenue_Return_Model%20-%20TEMPLATE%20v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aig.bell/Downloads/RIIO-2%20ESO%20Regulatory%20Reporting%20Pack%20v2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nationalgridplc-my.sharepoint.com/Users/michele.zarri/Documents/RIIO2/RegFrem/Uncertainty%20Mechanisms/Engagement/Ofgem/Reporting%20packs/Demand/December%2019/2%20NGET%20Dem%20UM%20-%20Calculation%20of%20UCAs%20across%20different%20models_20191114.xlsx?0F9A5D7D" TargetMode="External"/><Relationship Id="rId1" Type="http://schemas.openxmlformats.org/officeDocument/2006/relationships/externalLinkPath" Target="file:///\\0F9A5D7D\2%20NGET%20Dem%20UM%20-%20Calculation%20of%20UCAs%20across%20different%20models_201911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RIIO%20CommonToSectors/Revenue%20RRPs/Revenue%20RRP/2019-20/Legacy%20-%20Extended%20Revenue%20RRPs/SPT/SPTL_Revenue_Return_Model-(Legacy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Users/harandyp/Desktop/GT2%20Revenue%20workbook%20draft%20v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gg/CO/Cost_and_Outputs_Lib/RIIO-ET2_Cost_Assessment/01.02_BPDTs/BPDT_Submissions/SPT_BPDT_DEC_Working_Version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sgg/CO/Cost_and_Outputs_Lib/RIIO-ET2_Cost_Assessment/01.02_BPDTs/BPDT_Submissions/SPT_BPDT_DEC_Working_Version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ximo Workload"/>
      <sheetName val="Costs_AfterRule2"/>
      <sheetName val="Inp_DataHub_Costs"/>
      <sheetName val="Inp_DataHub_Volumes"/>
      <sheetName val="Inp_BPDT"/>
      <sheetName val="Inp_BPDT_Repex"/>
      <sheetName val="Inp_BPDT_CapexVolumes"/>
      <sheetName val="Inp_BPDT_CapexVolumes_v2"/>
      <sheetName val="Valuation worksheet"/>
      <sheetName val="ADMIN"/>
      <sheetName val="Data Lookups"/>
      <sheetName val="FP23 Finance Summary"/>
      <sheetName val="Transmission PCRRP tables_SPTL_"/>
      <sheetName val="Project Summary (2)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  <sheetName val="3_Year_ROIC_Trees1"/>
      <sheetName val="5_Year_ROIC_Trees1"/>
      <sheetName val="Cost_of_Debt_(Industrial)1"/>
      <sheetName val="IBES_Estimates1"/>
      <sheetName val="Risk-Free_Rate1"/>
      <sheetName val="Operating_Leases1"/>
      <sheetName val="ABS_(Adjusted)1"/>
      <sheetName val="ABS_(2)1"/>
      <sheetName val="AHMY_(Adjusted)1"/>
      <sheetName val="AHMY_(2)1"/>
      <sheetName val="BJ_(Adjusted)1"/>
      <sheetName val="BJ_(2)1"/>
      <sheetName val="CAUFM_(Adjusted)_1"/>
      <sheetName val="CAUFM_(2)1"/>
      <sheetName val="COST_(Adjusted)1"/>
      <sheetName val="COST_(2)1"/>
      <sheetName val="DEFI_(Adjusted)_1"/>
      <sheetName val="DEFI_(2)1"/>
      <sheetName val="GAP_(Adjusted)_1"/>
      <sheetName val="GAP_(2)1"/>
      <sheetName val="KM_(Adjusted)1"/>
      <sheetName val="KM_(2)1"/>
      <sheetName val="KR_(Adjusted)1"/>
      <sheetName val="KR_(2)1"/>
      <sheetName val="IMKTA_(Adjusted)_1"/>
      <sheetName val="IMKTA_(2)1"/>
      <sheetName val="METOL_(Adjusted)1"/>
      <sheetName val="METOL_(2)1"/>
      <sheetName val="PUSH_(Adjusted)1"/>
      <sheetName val="PUSH_(2)1"/>
      <sheetName val="RDK_(Adjusted)1"/>
      <sheetName val="RDK_(2)1"/>
      <sheetName val="SAGFO_(Adjusted)_1"/>
      <sheetName val="SAGFO_(2)1"/>
      <sheetName val="SVU_(Adjusted)1"/>
      <sheetName val="SVU_(2)1"/>
      <sheetName val="SWY_(Adjusted)1"/>
      <sheetName val="SWY_(2)1"/>
      <sheetName val="TEPH_(Adjusted)_1"/>
      <sheetName val="TEPH_(2)1"/>
      <sheetName val="WIN_(Adjusted)1"/>
      <sheetName val="WIN_(2)1"/>
      <sheetName val="WMK_(Adjusted)1"/>
      <sheetName val="WMK_(2)1"/>
      <sheetName val="WMT_(Adjusted)1"/>
      <sheetName val="WMT_(2)1"/>
      <sheetName val="3_Year_ROIC_Trees2"/>
      <sheetName val="5_Year_ROIC_Trees2"/>
      <sheetName val="Cost_of_Debt_(Industrial)2"/>
      <sheetName val="IBES_Estimates2"/>
      <sheetName val="Risk-Free_Rate2"/>
      <sheetName val="Operating_Leases2"/>
      <sheetName val="ABS_(Adjusted)2"/>
      <sheetName val="ABS_(2)2"/>
      <sheetName val="AHMY_(Adjusted)2"/>
      <sheetName val="AHMY_(2)2"/>
      <sheetName val="BJ_(Adjusted)2"/>
      <sheetName val="BJ_(2)2"/>
      <sheetName val="CAUFM_(Adjusted)_2"/>
      <sheetName val="CAUFM_(2)2"/>
      <sheetName val="COST_(Adjusted)2"/>
      <sheetName val="COST_(2)2"/>
      <sheetName val="DEFI_(Adjusted)_2"/>
      <sheetName val="DEFI_(2)2"/>
      <sheetName val="GAP_(Adjusted)_2"/>
      <sheetName val="GAP_(2)2"/>
      <sheetName val="KM_(Adjusted)2"/>
      <sheetName val="KM_(2)2"/>
      <sheetName val="KR_(Adjusted)2"/>
      <sheetName val="KR_(2)2"/>
      <sheetName val="IMKTA_(Adjusted)_2"/>
      <sheetName val="IMKTA_(2)2"/>
      <sheetName val="METOL_(Adjusted)2"/>
      <sheetName val="METOL_(2)2"/>
      <sheetName val="PUSH_(Adjusted)2"/>
      <sheetName val="PUSH_(2)2"/>
      <sheetName val="RDK_(Adjusted)2"/>
      <sheetName val="RDK_(2)2"/>
      <sheetName val="SAGFO_(Adjusted)_2"/>
      <sheetName val="SAGFO_(2)2"/>
      <sheetName val="SVU_(Adjusted)2"/>
      <sheetName val="SVU_(2)2"/>
      <sheetName val="SWY_(Adjusted)2"/>
      <sheetName val="SWY_(2)2"/>
      <sheetName val="TEPH_(Adjusted)_2"/>
      <sheetName val="TEPH_(2)2"/>
      <sheetName val="WIN_(Adjusted)2"/>
      <sheetName val="WIN_(2)2"/>
      <sheetName val="WMK_(Adjusted)2"/>
      <sheetName val="WMK_(2)2"/>
      <sheetName val="WMT_(Adjusted)2"/>
      <sheetName val="WMT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5">
          <cell r="B5" t="str">
            <v>WMT</v>
          </cell>
        </row>
      </sheetData>
      <sheetData sheetId="123"/>
      <sheetData sheetId="124">
        <row r="15">
          <cell r="A15"/>
        </row>
      </sheetData>
      <sheetData sheetId="125">
        <row r="11">
          <cell r="D11" t="str">
            <v>WMT</v>
          </cell>
        </row>
      </sheetData>
      <sheetData sheetId="126">
        <row r="82">
          <cell r="Z82" t="str">
            <v>Mid-Year ROIC w/o GW</v>
          </cell>
        </row>
      </sheetData>
      <sheetData sheetId="127">
        <row r="637">
          <cell r="B637" t="str">
            <v>ROIC</v>
          </cell>
        </row>
      </sheetData>
      <sheetData sheetId="128">
        <row r="82">
          <cell r="Z82" t="str">
            <v>Mid-Year ROIC w/o GW</v>
          </cell>
        </row>
      </sheetData>
      <sheetData sheetId="129">
        <row r="637">
          <cell r="B637" t="str">
            <v>ROIC</v>
          </cell>
        </row>
      </sheetData>
      <sheetData sheetId="130">
        <row r="82">
          <cell r="Z82" t="str">
            <v>Mid-Year ROIC w/o GW</v>
          </cell>
        </row>
      </sheetData>
      <sheetData sheetId="131">
        <row r="637">
          <cell r="B637" t="str">
            <v>ROIC</v>
          </cell>
        </row>
      </sheetData>
      <sheetData sheetId="132">
        <row r="82">
          <cell r="Z82" t="str">
            <v>Mid-Year ROIC w/o GW</v>
          </cell>
        </row>
      </sheetData>
      <sheetData sheetId="133">
        <row r="637">
          <cell r="B637" t="str">
            <v>ROIC</v>
          </cell>
        </row>
      </sheetData>
      <sheetData sheetId="134">
        <row r="82">
          <cell r="Z82" t="str">
            <v>Mid-Year ROIC w/o GW</v>
          </cell>
        </row>
      </sheetData>
      <sheetData sheetId="135">
        <row r="637">
          <cell r="B637" t="str">
            <v>ROIC</v>
          </cell>
        </row>
      </sheetData>
      <sheetData sheetId="136">
        <row r="82">
          <cell r="Z82" t="str">
            <v>Mid-Year ROIC w/o GW</v>
          </cell>
        </row>
      </sheetData>
      <sheetData sheetId="137">
        <row r="637">
          <cell r="B637" t="str">
            <v>ROIC</v>
          </cell>
        </row>
      </sheetData>
      <sheetData sheetId="138">
        <row r="82">
          <cell r="Z82" t="str">
            <v>Mid-Year ROIC w/o GW</v>
          </cell>
        </row>
      </sheetData>
      <sheetData sheetId="139">
        <row r="637">
          <cell r="B637" t="str">
            <v>ROIC</v>
          </cell>
        </row>
      </sheetData>
      <sheetData sheetId="140">
        <row r="82">
          <cell r="Z82" t="str">
            <v>Mid-Year ROIC w/o GW</v>
          </cell>
        </row>
      </sheetData>
      <sheetData sheetId="141">
        <row r="637">
          <cell r="B637" t="str">
            <v>ROIC</v>
          </cell>
        </row>
      </sheetData>
      <sheetData sheetId="142">
        <row r="82">
          <cell r="Z82" t="str">
            <v>Mid-Year ROIC w/o GW</v>
          </cell>
        </row>
      </sheetData>
      <sheetData sheetId="143">
        <row r="637">
          <cell r="B637" t="str">
            <v>ROIC</v>
          </cell>
        </row>
      </sheetData>
      <sheetData sheetId="144">
        <row r="82">
          <cell r="Z82" t="str">
            <v>Mid-Year ROIC w/o GW</v>
          </cell>
        </row>
      </sheetData>
      <sheetData sheetId="145">
        <row r="578">
          <cell r="I578">
            <v>638.01157331319416</v>
          </cell>
        </row>
      </sheetData>
      <sheetData sheetId="146">
        <row r="82">
          <cell r="Z82" t="str">
            <v>Mid-Year ROIC w/o GW</v>
          </cell>
        </row>
      </sheetData>
      <sheetData sheetId="147">
        <row r="637">
          <cell r="B637" t="str">
            <v>ROIC</v>
          </cell>
        </row>
      </sheetData>
      <sheetData sheetId="148">
        <row r="82">
          <cell r="Z82" t="str">
            <v>Mid-Year ROIC w/o GW</v>
          </cell>
        </row>
      </sheetData>
      <sheetData sheetId="149">
        <row r="636">
          <cell r="B636" t="str">
            <v>ROIC</v>
          </cell>
        </row>
      </sheetData>
      <sheetData sheetId="150">
        <row r="82">
          <cell r="Z82" t="str">
            <v>Mid-Year ROIC w/o GW</v>
          </cell>
        </row>
      </sheetData>
      <sheetData sheetId="151">
        <row r="578">
          <cell r="I578">
            <v>721.97970823114861</v>
          </cell>
        </row>
      </sheetData>
      <sheetData sheetId="152">
        <row r="82">
          <cell r="Z82" t="str">
            <v>Mid-Year ROIC w/o GW</v>
          </cell>
        </row>
      </sheetData>
      <sheetData sheetId="153">
        <row r="637">
          <cell r="B637" t="str">
            <v>ROIC</v>
          </cell>
        </row>
      </sheetData>
      <sheetData sheetId="154">
        <row r="82">
          <cell r="Z82" t="str">
            <v>Mid-Year ROIC w/o GW</v>
          </cell>
        </row>
      </sheetData>
      <sheetData sheetId="155">
        <row r="637">
          <cell r="B637" t="str">
            <v>ROIC</v>
          </cell>
        </row>
      </sheetData>
      <sheetData sheetId="156">
        <row r="13">
          <cell r="AD13">
            <v>1679.8990687479065</v>
          </cell>
        </row>
      </sheetData>
      <sheetData sheetId="157">
        <row r="578">
          <cell r="I578">
            <v>9046.6720141866208</v>
          </cell>
        </row>
      </sheetData>
      <sheetData sheetId="158">
        <row r="82">
          <cell r="Z82" t="str">
            <v>Mid-Year ROIC w/o GW</v>
          </cell>
        </row>
      </sheetData>
      <sheetData sheetId="159">
        <row r="637">
          <cell r="B637" t="str">
            <v>ROIC</v>
          </cell>
        </row>
      </sheetData>
      <sheetData sheetId="160">
        <row r="82">
          <cell r="Z82" t="str">
            <v>Mid-Year ROIC w/o GW</v>
          </cell>
        </row>
      </sheetData>
      <sheetData sheetId="161">
        <row r="637">
          <cell r="B637" t="str">
            <v>ROIC</v>
          </cell>
        </row>
      </sheetData>
      <sheetData sheetId="162">
        <row r="82">
          <cell r="Z82" t="str">
            <v>Mid-Year ROIC w/o GW</v>
          </cell>
        </row>
      </sheetData>
      <sheetData sheetId="163">
        <row r="637">
          <cell r="B637" t="str">
            <v>ROIC</v>
          </cell>
        </row>
      </sheetData>
      <sheetData sheetId="164">
        <row r="82">
          <cell r="Z82" t="str">
            <v>Mid-Year ROIC w/o GW</v>
          </cell>
        </row>
      </sheetData>
      <sheetData sheetId="165">
        <row r="637">
          <cell r="B637" t="str">
            <v>ROIC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Cover"/>
      <sheetName val="1.2 Contents"/>
      <sheetName val="1.3 Lists"/>
      <sheetName val="1.4 ChangesLog"/>
      <sheetName val="1.5 Universal Data"/>
      <sheetName val="1.6 Checks"/>
      <sheetName val="2.1 Revenue_Interface"/>
      <sheetName val="2.2 NARM_Interface"/>
      <sheetName val="3.1 TO_Totex"/>
      <sheetName val="3.2 SO_Totex"/>
      <sheetName val="3.3 Allowances"/>
      <sheetName val="3.4 Totex_Summary"/>
      <sheetName val="3.5 Forecast_Totex"/>
      <sheetName val="3.6 PCDs"/>
      <sheetName val="4.1 TO PCFM Input Summary"/>
      <sheetName val="4.2 SO PCFM Input Summary"/>
      <sheetName val="4.3 TO PCDs"/>
      <sheetName val="4.4 SO PCDs "/>
      <sheetName val="4.5 TO Re-openers"/>
      <sheetName val="4.6 SO Re-openers"/>
      <sheetName val="4.7 TO PT"/>
      <sheetName val="4.8 SO PT"/>
      <sheetName val="4.9 Opex Escalator"/>
      <sheetName val="4.10 TO ODI"/>
      <sheetName val="4.11 TO ORA"/>
      <sheetName val="4.12 SO ORA"/>
      <sheetName val="4.13 TO Tax Pools Totex alloc"/>
      <sheetName val="4.14 SO Tax Pools Totex alloc"/>
      <sheetName val="4.15 DRS Revenue"/>
      <sheetName val="4.16 - TO Recovered Rev"/>
      <sheetName val="4.17 - SO Recovered Rev"/>
      <sheetName val="4.18 - Inflation update"/>
      <sheetName val="5.1 TO_Indirects"/>
      <sheetName val="5.2 SO_Indirects"/>
      <sheetName val="5.3 TO_Direct_Opex"/>
      <sheetName val="5.4 SO_Direct_Opex"/>
      <sheetName val="5.5 Cost_Movements"/>
      <sheetName val="5.6 Quarry_Loss"/>
      <sheetName val="5.7 PSUP_Opex"/>
      <sheetName val="3.9 Related_Party"/>
      <sheetName val="5.8 Provisions"/>
      <sheetName val="5.9 Bus_Sup_Alloc"/>
      <sheetName val="6.1 Capex_summary"/>
      <sheetName val="6.2 Projects"/>
      <sheetName val="6.3 Asset_Health"/>
      <sheetName val="6.4 Asset_Health_Projects"/>
      <sheetName val="6.5 Redundant_Assets"/>
      <sheetName val="6.6 PSUP_Capex"/>
      <sheetName val="6.7 TO_NonOp_Capex"/>
      <sheetName val="6.8 SO_NonOp_Capex"/>
      <sheetName val="6.9 Resilience"/>
      <sheetName val="7.1_Pipeline_data"/>
      <sheetName val="7.2_Activity_Ind"/>
      <sheetName val="7.3_Peak_Demand"/>
      <sheetName val="7.4_Demand_Perf"/>
      <sheetName val="7.5_Compressor_Util_Perf"/>
      <sheetName val="7.6_Compressor_Assets"/>
      <sheetName val="7.7_Emissions"/>
      <sheetName val="7.8 Asset_data"/>
      <sheetName val="7.9_Forecast_Scenarios"/>
      <sheetName val="8.1_Satisfacton_Survey"/>
      <sheetName val="8.2 BCF"/>
      <sheetName val="8.3 Environmental Scorecard"/>
      <sheetName val="8.4 Gas_contraints"/>
      <sheetName val="8.5 Gas_contraint_events"/>
      <sheetName val="8.6 NIA"/>
      <sheetName val="8.7 CNIA"/>
      <sheetName val="8.8 NIC"/>
      <sheetName val="8.9 SIF"/>
      <sheetName val="8.10 Pipeline Log"/>
      <sheetName val="8.11 Net_Zero"/>
      <sheetName val="8.12 DRS"/>
      <sheetName val="9.1_Operating_margins"/>
      <sheetName val="9.2_NTS_shrinkage"/>
      <sheetName val="9.3_NTS_Shrinkage_(prompt)"/>
      <sheetName val="9.4_NTS_Shrinkage_(gas_trades)"/>
      <sheetName val="9.5_NTS_Shrinkage_(elec_trades)"/>
      <sheetName val="9.6_Res_Bal_Data"/>
      <sheetName val="9.7_DF_Overview"/>
      <sheetName val="9.8_DF_Adjustment"/>
      <sheetName val="9.9_DF_D2D5_Data"/>
      <sheetName val="9.10_GHG_Incentive revenue"/>
      <sheetName val="9.11_GHG_Venting_data"/>
      <sheetName val="9.12_Maintenance_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Cover"/>
      <sheetName val="1.2 Contents"/>
      <sheetName val="1.3 Lists"/>
      <sheetName val="1.4 ChangesLog"/>
      <sheetName val="1.5 Universal Data"/>
      <sheetName val="1.6 Checks"/>
      <sheetName val="2.1 Revenue_Interface"/>
      <sheetName val="2.2 NARM_Interface"/>
      <sheetName val="3.1 TO_Totex"/>
      <sheetName val="3.2 SO_Totex"/>
      <sheetName val="3.3 Allowances"/>
      <sheetName val="3.4 Totex_Summary"/>
      <sheetName val="3.5 Forecast_Totex"/>
      <sheetName val="3.6 PCDs"/>
      <sheetName val="4.1 TO PCFM Input Summary"/>
      <sheetName val="4.2 SO PCFM Input Summary"/>
      <sheetName val="4.3 TO PCDs"/>
      <sheetName val="4.4 SO PCDs "/>
      <sheetName val="4.5 TO Re-openers"/>
      <sheetName val="4.6 SO Re-openers"/>
      <sheetName val="4.7 TO PT"/>
      <sheetName val="4.8 SO PT"/>
      <sheetName val="4.9 Opex Escalator"/>
      <sheetName val="4.10 TO ODI"/>
      <sheetName val="4.11 TO ORA"/>
      <sheetName val="4.12 SO ORA"/>
      <sheetName val="4.13 TO Tax Pools Totex alloc"/>
      <sheetName val="4.14 SO Tax Pools Totex alloc"/>
      <sheetName val="4.15 DRS Revenue"/>
      <sheetName val="4.16 - TO Recovered Rev"/>
      <sheetName val="4.17 - SO Recovered Rev"/>
      <sheetName val="4.18 - Inflation update"/>
      <sheetName val="5.1 TO_Indirects"/>
      <sheetName val="5.2 SO_Indirects"/>
      <sheetName val="5.3 TO_Direct_Opex"/>
      <sheetName val="5.4 SO_Direct_Opex"/>
      <sheetName val="5.5 Cost_Movements"/>
      <sheetName val="5.6 Quarry_Loss"/>
      <sheetName val="5.7 PSUP_Opex"/>
      <sheetName val="3.9 Related_Party"/>
      <sheetName val="5.8 Provisions"/>
      <sheetName val="5.9 Bus_Sup_Alloc"/>
      <sheetName val="6.1 Capex_summary"/>
      <sheetName val="6.2 Projects"/>
      <sheetName val="6.3 Asset_Health"/>
      <sheetName val="6.4 Asset_Health_Projects"/>
      <sheetName val="6.5 Redundant_Assets"/>
      <sheetName val="6.6 PSUP_Capex"/>
      <sheetName val="6.7 TO_NonOp_Capex"/>
      <sheetName val="6.8 SO_NonOp_Capex"/>
      <sheetName val="6.9 Resilience"/>
      <sheetName val="7.1_Pipeline_data"/>
      <sheetName val="7.2_Activity_Ind"/>
      <sheetName val="7.3_Peak_Demand"/>
      <sheetName val="7.4_Demand_Perf"/>
      <sheetName val="7.5_Compressor_Util_Perf"/>
      <sheetName val="7.6_Compressor_Assets"/>
      <sheetName val="7.7_Emissions"/>
      <sheetName val="7.8 Asset_data"/>
      <sheetName val="7.9_Forecast_Scenarios"/>
      <sheetName val="8.1_Satisfacton_Survey"/>
      <sheetName val="8.2 BCF"/>
      <sheetName val="8.3 Environmental Scorecard"/>
      <sheetName val="8.4 Gas_contraints"/>
      <sheetName val="8.5 Gas_contraint_events"/>
      <sheetName val="8.6 NIA"/>
      <sheetName val="8.7 CNIA"/>
      <sheetName val="8.8 NIC"/>
      <sheetName val="8.9 SIF"/>
      <sheetName val="8.10 Pipeline Log"/>
      <sheetName val="8.11 Net_Zero"/>
      <sheetName val="8.12 DRS"/>
      <sheetName val="9.1_Operating_margins"/>
      <sheetName val="9.2_NTS_shrinkage"/>
      <sheetName val="9.3_NTS_Shrinkage_(prompt)"/>
      <sheetName val="9.4_NTS_Shrinkage_(gas_trades)"/>
      <sheetName val="9.5_NTS_Shrinkage_(elec_trades)"/>
      <sheetName val="9.6_Res_Bal_Data"/>
      <sheetName val="9.7_DF_Overview"/>
      <sheetName val="9.8_DF_Adjustment"/>
      <sheetName val="9.9_DF_D2D5_Data"/>
      <sheetName val="9.10_GHG_Incentive revenue"/>
      <sheetName val="9.11_GHG_Venting_data"/>
      <sheetName val="9.12_Maintenance_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IIO-1 RPI and PVF"/>
      <sheetName val="R8 Output incentives"/>
      <sheetName val="R11 TIRG"/>
      <sheetName val="R14 Rec to Stat Ac"/>
      <sheetName val="SO External Rev"/>
      <sheetName val="Draft Changes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IIO-1 RPI and PVF"/>
      <sheetName val="R8 Output incentives"/>
      <sheetName val="R11 TIRG"/>
      <sheetName val="R14 Rec to Stat Ac"/>
      <sheetName val="SO External Rev"/>
      <sheetName val="Draft Changes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DT_Cover"/>
      <sheetName val="E0.1_Contents"/>
      <sheetName val="E0.2_Version_History"/>
      <sheetName val="E0.3_Change_Log"/>
      <sheetName val="E0.4_Data_Checks"/>
      <sheetName val="E0.5_Data_Constants"/>
      <sheetName val="E0.6_Assumptions"/>
      <sheetName val="E1_Totex"/>
      <sheetName val="E1.1_Totex_AP"/>
      <sheetName val="E1.5_Universal_Data"/>
      <sheetName val="E1.4_Data_Inputs"/>
      <sheetName val="E2.1_Cost_Matrix_2014"/>
      <sheetName val="E2.1_Cost_Matrix_2015"/>
      <sheetName val="E2.1_Cost_Matrix_2016"/>
      <sheetName val="E2.1_Cost_Matrix_2017"/>
      <sheetName val="E2.1_Cost_Matrix_2018"/>
      <sheetName val="E2.1_Cost_Matrix_2019"/>
      <sheetName val="E2.1_Cost_Matrix_2020"/>
      <sheetName val="E2.1_Cost_Matrix_2021"/>
      <sheetName val="E2.1_Cost_Matrix_2022"/>
      <sheetName val="E2.1_Cost_Matrix_2023"/>
      <sheetName val="E2.1_Cost_Matrix_2024"/>
      <sheetName val="E2.1_Cost_Matrix_2025"/>
      <sheetName val="E2.1_Cost_Matrix_2026"/>
      <sheetName val="E3.1_Admin_and_Other_Costs"/>
      <sheetName val="E3.2_Related_Party_Margin"/>
      <sheetName val="E3.3_BCF"/>
      <sheetName val="E3.4_RPEs"/>
      <sheetName val="E3.5_Pension_Admin_Costs"/>
      <sheetName val="E4.1_ESO_Master_Data"/>
      <sheetName val="E4.2_Summary"/>
      <sheetName val="E4.2b_Outputs"/>
      <sheetName val="E4.3_Excl_Services"/>
      <sheetName val="E4.4_Risk_and_Contingency"/>
      <sheetName val="E4.5_ESO_Capex"/>
      <sheetName val="E4.6_BS"/>
      <sheetName val="E4.6b_BS_Alloc"/>
      <sheetName val="E4.7_System_Chars_and_Activity"/>
      <sheetName val="E4.8_Salary_and_FTE_numbers"/>
      <sheetName val="E4.9_SO_Cyber_Security_OT"/>
      <sheetName val="E4.10_SO_Cyber_Security_IT"/>
      <sheetName val="E4.11_Innovation"/>
      <sheetName val="E5.01_Int_Opex_CSR"/>
      <sheetName val="E5.02_Int_Opex_CSS"/>
      <sheetName val="E5.03_Int_Opex_ComOps"/>
      <sheetName val="E5.04_Int_Opex_NatCont&amp;DayTeam"/>
      <sheetName val="E5.05_Int_Opex_CS&amp;R"/>
      <sheetName val="E5.06_Int_Opex_Connections"/>
      <sheetName val="E5.07_Int_Opex_NetAcPl"/>
      <sheetName val="E5.08_Int_Opex_MktDev"/>
      <sheetName val="E5.09_Int_Opex_IndFrCo"/>
      <sheetName val="E5.10_Int_Opex_EMR"/>
      <sheetName val="E5.11_Int_Opex_ComOpsSt"/>
      <sheetName val="E5.12_Int_Opex_BusChg"/>
      <sheetName val="E5.13_Int_Opex_Innovation"/>
      <sheetName val="E5.14_Int_Opex_StratDev"/>
      <sheetName val="E5.15_Int_Opex_Assurance"/>
      <sheetName val="E5.17_Int_Opex_EnergyAnalysis"/>
      <sheetName val="E5.18_Int_Opex_NetDev"/>
      <sheetName val="E5.19_Int_Opex_NetOp"/>
      <sheetName val="E5.20_Int_Opex_R&amp;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R15 SO Internal"/>
      <sheetName val="R16 SO Exte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R15 SO Internal"/>
      <sheetName val="R16 SO Exte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Draft Changes"/>
      <sheetName val="R14 Rec to Stat Ac"/>
      <sheetName val="R15 SO Internal"/>
      <sheetName val="R16 SO External Rev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  <sheetName val="FF_021"/>
      <sheetName val="FF_031"/>
      <sheetName val="Universal_data"/>
      <sheetName val="DA Trace"/>
      <sheetName val="Basic-Default"/>
      <sheetName val="FF_022"/>
      <sheetName val="FF_032"/>
      <sheetName val="Universal_data1"/>
      <sheetName val="DA_Tra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Draft Changes"/>
      <sheetName val="R14 Rec to Stat Ac"/>
      <sheetName val="R15 SO Internal"/>
      <sheetName val="R16 SO External Rev"/>
      <sheetName val="R17 SO B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 Changes Made"/>
      <sheetName val="Cover"/>
      <sheetName val="Index"/>
      <sheetName val="Log"/>
      <sheetName val="Diagram of Worksheets"/>
      <sheetName val="Input TO"/>
      <sheetName val="Input SO"/>
      <sheetName val="Inputs Capex Incentive 1"/>
      <sheetName val="Inputs Capex Incentive 2"/>
      <sheetName val="Enhanced TO Incentives"/>
      <sheetName val="TIRG_DataSheet"/>
      <sheetName val="TIRG t"/>
      <sheetName val="PR t"/>
      <sheetName val="PT t"/>
      <sheetName val="IP t"/>
      <sheetName val="CxIncRA t "/>
      <sheetName val="TOInc t"/>
      <sheetName val="LVGC n"/>
      <sheetName val="LVZS n"/>
      <sheetName val="LVZD n"/>
      <sheetName val="LVST n"/>
      <sheetName val="Other terms"/>
      <sheetName val="TO Summary "/>
      <sheetName val="BXext (External Costs)"/>
      <sheetName val="BXint (Internal Costs)"/>
      <sheetName val="SO Summary"/>
      <sheetName val="Section 1"/>
      <sheetName val="Section 2"/>
      <sheetName val="Section 2a"/>
      <sheetName val="Section 2b"/>
      <sheetName val="Section 2c"/>
      <sheetName val="Section 2d"/>
      <sheetName val="Section 3a"/>
      <sheetName val="Section 3b"/>
      <sheetName val="BExRepositorySheet"/>
      <sheetName val="Section 4"/>
      <sheetName val="Section 5"/>
      <sheetName val="NGET_Published Data"/>
      <sheetName val="Foreca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9">
          <cell r="I59">
            <v>248</v>
          </cell>
          <cell r="J59">
            <v>237</v>
          </cell>
          <cell r="K59">
            <v>237</v>
          </cell>
          <cell r="L59">
            <v>237</v>
          </cell>
          <cell r="M59">
            <v>237</v>
          </cell>
          <cell r="N59">
            <v>237</v>
          </cell>
          <cell r="P59" t="str">
            <v>RILT</v>
          </cell>
        </row>
        <row r="60">
          <cell r="I60">
            <v>274</v>
          </cell>
          <cell r="J60">
            <v>263</v>
          </cell>
          <cell r="K60">
            <v>263</v>
          </cell>
          <cell r="L60">
            <v>263</v>
          </cell>
          <cell r="M60">
            <v>263</v>
          </cell>
          <cell r="N60">
            <v>263</v>
          </cell>
          <cell r="P60" t="str">
            <v>RIUT</v>
          </cell>
        </row>
        <row r="62">
          <cell r="I62">
            <v>0.01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P62" t="str">
            <v>RIUPA</v>
          </cell>
        </row>
        <row r="63">
          <cell r="I63">
            <v>-1.4999999999999999E-2</v>
          </cell>
          <cell r="J63">
            <v>-1.4999999999999999E-2</v>
          </cell>
          <cell r="K63">
            <v>-1.4999999999999999E-2</v>
          </cell>
          <cell r="L63">
            <v>-1.4999999999999999E-2</v>
          </cell>
          <cell r="M63">
            <v>-1.4999999999999999E-2</v>
          </cell>
          <cell r="N63">
            <v>-1.4999999999999999E-2</v>
          </cell>
          <cell r="P63" t="str">
            <v>RIDPA</v>
          </cell>
        </row>
        <row r="65">
          <cell r="I65">
            <v>653</v>
          </cell>
          <cell r="J65">
            <v>619</v>
          </cell>
          <cell r="K65">
            <v>619</v>
          </cell>
          <cell r="L65">
            <v>619</v>
          </cell>
          <cell r="M65">
            <v>619</v>
          </cell>
          <cell r="N65">
            <v>619</v>
          </cell>
          <cell r="P65" t="str">
            <v>RICOL</v>
          </cell>
        </row>
        <row r="135">
          <cell r="I135">
            <v>312.79000000000002</v>
          </cell>
          <cell r="J135">
            <v>6</v>
          </cell>
          <cell r="K135">
            <v>51.5</v>
          </cell>
          <cell r="L135">
            <v>61</v>
          </cell>
          <cell r="M135">
            <v>59.5</v>
          </cell>
          <cell r="N135">
            <v>2.5</v>
          </cell>
          <cell r="P135" t="str">
            <v>RIP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4">
          <cell r="I24">
            <v>1081069962.9381621</v>
          </cell>
          <cell r="J24">
            <v>1147404069.9216597</v>
          </cell>
          <cell r="K24">
            <v>1223764831.9645684</v>
          </cell>
          <cell r="L24">
            <v>1232822026.7030997</v>
          </cell>
          <cell r="M24">
            <v>1316563378.810266</v>
          </cell>
          <cell r="N24">
            <v>1433654720</v>
          </cell>
          <cell r="P24" t="str">
            <v>PR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anges Log"/>
      <sheetName val="Universal Data"/>
      <sheetName val="RIIO-1 RPI and PVF"/>
      <sheetName val="1.1 Disposals"/>
      <sheetName val="1.2 PCFM Inputs Summary"/>
      <sheetName val="1.3 Pass Through"/>
      <sheetName val="1.4 Tax Pool Inputs"/>
      <sheetName val="1.5 Transmission Network Rev"/>
      <sheetName val="1.6 External Revenue"/>
      <sheetName val="1.7 DRS Revenue"/>
      <sheetName val="2.1 Totex Summary"/>
      <sheetName val="2.2 Value for Money Summary"/>
      <sheetName val="2.3 Related Party Transactions"/>
      <sheetName val="3.1 Opex Summary"/>
      <sheetName val="3.2 Salary and FTE Numbers"/>
      <sheetName val="3.3 Provisions"/>
      <sheetName val="4.1 BSC"/>
      <sheetName val="4.2 BSC Allocation"/>
      <sheetName val="5.1 Capex Summary"/>
      <sheetName val="6.1 Cyber Resilience IT Costs"/>
      <sheetName val="6.2 Pension Admin Costs"/>
      <sheetName val="6.3 Unfunded Innovation Costs"/>
      <sheetName val="7.1 Non-Activity Based Costs"/>
      <sheetName val="7.2 DRS"/>
      <sheetName val="7.3 NIA"/>
      <sheetName val="7.4 CNIA"/>
      <sheetName val="7.5 NIC"/>
      <sheetName val="7.6 SIF"/>
      <sheetName val="8.1 SO EMR Data"/>
    </sheetNames>
    <sheetDataSet>
      <sheetData sheetId="0">
        <row r="2">
          <cell r="A2" t="str">
            <v>ESO Regulatory Reporting Pack</v>
          </cell>
        </row>
        <row r="3">
          <cell r="A3" t="str">
            <v>National Grid Electricity System Operator</v>
          </cell>
        </row>
        <row r="4">
          <cell r="A4" t="str">
            <v>2022/23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9">
          <cell r="U19">
            <v>0</v>
          </cell>
          <cell r="V19">
            <v>0</v>
          </cell>
        </row>
        <row r="26">
          <cell r="U26">
            <v>0</v>
          </cell>
          <cell r="V26">
            <v>0</v>
          </cell>
        </row>
        <row r="36">
          <cell r="U36">
            <v>0</v>
          </cell>
          <cell r="V36">
            <v>0</v>
          </cell>
        </row>
        <row r="44">
          <cell r="U44">
            <v>0</v>
          </cell>
          <cell r="V44">
            <v>0</v>
          </cell>
        </row>
      </sheetData>
      <sheetData sheetId="16" refreshError="1"/>
      <sheetData sheetId="17" refreshError="1"/>
      <sheetData sheetId="18"/>
      <sheetData sheetId="19" refreshError="1"/>
      <sheetData sheetId="20">
        <row r="17">
          <cell r="Y17">
            <v>0</v>
          </cell>
          <cell r="Z17">
            <v>0</v>
          </cell>
        </row>
        <row r="18">
          <cell r="Y18">
            <v>0</v>
          </cell>
          <cell r="Z18">
            <v>0</v>
          </cell>
        </row>
        <row r="19">
          <cell r="Y19">
            <v>0</v>
          </cell>
          <cell r="Z19">
            <v>0</v>
          </cell>
        </row>
        <row r="20">
          <cell r="Y20">
            <v>0</v>
          </cell>
          <cell r="Z20">
            <v>0</v>
          </cell>
        </row>
      </sheetData>
      <sheetData sheetId="21">
        <row r="13">
          <cell r="U13">
            <v>0</v>
          </cell>
          <cell r="V13">
            <v>0</v>
          </cell>
        </row>
      </sheetData>
      <sheetData sheetId="22">
        <row r="31">
          <cell r="U31">
            <v>0</v>
          </cell>
          <cell r="V31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Guidance"/>
      <sheetName val="1. Raw Data"/>
      <sheetName val="Connection GSP UCAs"/>
      <sheetName val="2. Model A"/>
      <sheetName val="3. Model B"/>
      <sheetName val="4. Model C"/>
      <sheetName val="5. Model D"/>
      <sheetName val="6. Model E"/>
      <sheetName val="7. Model F "/>
      <sheetName val="8. Model G "/>
      <sheetName val="9. Infra GSP UCAs"/>
      <sheetName val="10. OHL UCA"/>
      <sheetName val="11. T1 method"/>
      <sheetName val="senseInfo"/>
      <sheetName val="RiskSerializationData"/>
      <sheetName val="Connection project UCAs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  <sheetName val="Income_collected1"/>
      <sheetName val="Opex_subjective1"/>
      <sheetName val="Capex_Comp1"/>
      <sheetName val="Capex_Comparators_FOC1"/>
      <sheetName val="Incentive_Forecast1"/>
      <sheetName val="Opex_Comparators-sensitivities1"/>
      <sheetName val="Opex_Objective_YTD1"/>
      <sheetName val="Opex_by_FOC1"/>
      <sheetName val="Opex_Trend_&amp;_MAT1"/>
      <sheetName val="Incentive_Graphs1"/>
      <sheetName val="Opex_Objective_Discrete_Mths1"/>
      <sheetName val="Manpower_Summary1"/>
      <sheetName val="Opex_Subj_by_Mth1"/>
      <sheetName val="Opex_Objective_Mth1"/>
      <sheetName val="By_Account_Code1"/>
      <sheetName val="By_Business_Unit1"/>
      <sheetName val="ETO_Capx1"/>
      <sheetName val="ESO_Capx1"/>
      <sheetName val="GAS_SO_Capx1"/>
      <sheetName val="GAS_TO_Capx_1"/>
      <sheetName val="Range_Names1"/>
      <sheetName val="Working_1_2"/>
      <sheetName val="CC GSO by Account"/>
      <sheetName val="Periods"/>
      <sheetName val="CCSO by Units"/>
      <sheetName val="FY2000"/>
      <sheetName val="PL"/>
      <sheetName val="Summary rev"/>
      <sheetName val="CF"/>
      <sheetName val="P&amp;L"/>
      <sheetName val="BS"/>
      <sheetName val="Settings"/>
      <sheetName val="EssActuals"/>
      <sheetName val="DB Annual Model"/>
      <sheetName val="Data1"/>
      <sheetName val="ETO pvc"/>
      <sheetName val="Business Unit"/>
      <sheetName val="MAP"/>
      <sheetName val="General Taxes"/>
      <sheetName val="Dave Birch - total"/>
      <sheetName val="Consolidated Results"/>
      <sheetName val="HoldCo Debt projected"/>
      <sheetName val="PLC"/>
      <sheetName val="NGET"/>
      <sheetName val="NGG"/>
      <sheetName val="NGNA"/>
      <sheetName val="NGUSA"/>
      <sheetName val="NIMO"/>
      <sheetName val="KEDNY"/>
      <sheetName val="KEDLI"/>
      <sheetName val="COLG"/>
      <sheetName val="BEG"/>
      <sheetName val="MECO"/>
      <sheetName val="NECO"/>
      <sheetName val="GENCO"/>
      <sheetName val="NEP"/>
      <sheetName val="DATA"/>
      <sheetName val="BS Distr"/>
      <sheetName val="Data Sheet"/>
      <sheetName val="Drop down menus"/>
      <sheetName val="Lookups"/>
      <sheetName val="Drop_down_menus"/>
      <sheetName val="CC_GSO_by_Account"/>
      <sheetName val="CCSO_by_Units"/>
      <sheetName val="Summary_rev"/>
      <sheetName val="DB_Annual_Model"/>
      <sheetName val="ETO_pvc"/>
      <sheetName val="Business_Unit"/>
      <sheetName val="General_Taxes"/>
      <sheetName val="Dave_Birch_-_total"/>
      <sheetName val="Consolidated_Results"/>
      <sheetName val="HoldCo_Debt_projected"/>
      <sheetName val="BS_Distr"/>
      <sheetName val="Data_Sheet"/>
      <sheetName val="Drop_down_menus1"/>
      <sheetName val="CC_GSO_by_Account1"/>
      <sheetName val="CCSO_by_Units1"/>
      <sheetName val="Summary_rev1"/>
      <sheetName val="DB_Annual_Model1"/>
      <sheetName val="ETO_pvc1"/>
      <sheetName val="Business_Unit1"/>
      <sheetName val="General_Taxes1"/>
      <sheetName val="Dave_Birch_-_total1"/>
      <sheetName val="Consolidated_Results1"/>
      <sheetName val="HoldCo_Debt_projected1"/>
      <sheetName val="BS_Distr1"/>
      <sheetName val="Data_Sheet1"/>
      <sheetName val="Income_collected2"/>
      <sheetName val="Opex_subjective2"/>
      <sheetName val="Capex_Comp2"/>
      <sheetName val="Capex_Comparators_FOC2"/>
      <sheetName val="Incentive_Forecast2"/>
      <sheetName val="Opex_Comparators-sensitivities2"/>
      <sheetName val="Opex_Objective_YTD2"/>
      <sheetName val="Opex_by_FOC2"/>
      <sheetName val="Opex_Trend_&amp;_MAT2"/>
      <sheetName val="Incentive_Graphs2"/>
      <sheetName val="Opex_Objective_Discrete_Mths2"/>
      <sheetName val="Manpower_Summary2"/>
      <sheetName val="Opex_Subj_by_Mth2"/>
      <sheetName val="Opex_Objective_Mth2"/>
      <sheetName val="By_Account_Code2"/>
      <sheetName val="By_Business_Unit2"/>
      <sheetName val="ETO_Capx2"/>
      <sheetName val="ESO_Capx2"/>
      <sheetName val="GAS_SO_Capx2"/>
      <sheetName val="GAS_TO_Capx_2"/>
      <sheetName val="Range_Names2"/>
      <sheetName val="Working_1_21"/>
      <sheetName val="Model"/>
    </sheetNames>
    <sheetDataSet>
      <sheetData sheetId="0" refreshError="1">
        <row r="1">
          <cell r="A1" t="str">
            <v>Moody's Ratios</v>
          </cell>
          <cell r="B1" t="str">
            <v>FY16A</v>
          </cell>
          <cell r="C1" t="str">
            <v>FY17A</v>
          </cell>
          <cell r="D1" t="str">
            <v>FY18A</v>
          </cell>
          <cell r="E1" t="str">
            <v>FY19</v>
          </cell>
          <cell r="F1" t="str">
            <v>FY20</v>
          </cell>
          <cell r="G1" t="str">
            <v>FY21</v>
          </cell>
          <cell r="H1" t="str">
            <v>FY22</v>
          </cell>
          <cell r="I1" t="str">
            <v>FY23</v>
          </cell>
        </row>
        <row r="2">
          <cell r="A2">
            <v>0</v>
          </cell>
          <cell r="B2" t="str">
            <v>$m</v>
          </cell>
          <cell r="C2" t="str">
            <v>$m</v>
          </cell>
          <cell r="D2" t="str">
            <v>$m</v>
          </cell>
          <cell r="E2" t="str">
            <v>$m</v>
          </cell>
          <cell r="F2" t="str">
            <v>$m</v>
          </cell>
          <cell r="G2" t="str">
            <v>$m</v>
          </cell>
          <cell r="H2" t="str">
            <v>$m</v>
          </cell>
          <cell r="I2" t="str">
            <v>$m</v>
          </cell>
        </row>
        <row r="3">
          <cell r="A3" t="str">
            <v>BP 18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 t="str">
            <v>CFO pre-WC</v>
          </cell>
          <cell r="B4">
            <v>2036.0459406499697</v>
          </cell>
          <cell r="C4">
            <v>1755.1638497190179</v>
          </cell>
          <cell r="D4">
            <v>2212.4172619812457</v>
          </cell>
          <cell r="E4">
            <v>2246.7873840773145</v>
          </cell>
          <cell r="F4">
            <v>2447.9659652879736</v>
          </cell>
          <cell r="G4">
            <v>2624.1360873926969</v>
          </cell>
          <cell r="H4">
            <v>2897.2801638236942</v>
          </cell>
          <cell r="I4">
            <v>3003.2450894328667</v>
          </cell>
        </row>
        <row r="5">
          <cell r="A5" t="str">
            <v>Adjusted gross debt</v>
          </cell>
          <cell r="B5">
            <v>20291.93865509508</v>
          </cell>
          <cell r="C5">
            <v>20234.49606142324</v>
          </cell>
          <cell r="D5">
            <v>19844.4131223072</v>
          </cell>
          <cell r="E5">
            <v>21480.382462064586</v>
          </cell>
          <cell r="F5">
            <v>23182.516141275948</v>
          </cell>
          <cell r="G5">
            <v>24672.828996058579</v>
          </cell>
          <cell r="H5">
            <v>25840.250232098933</v>
          </cell>
          <cell r="I5">
            <v>27021.195382852045</v>
          </cell>
        </row>
        <row r="6">
          <cell r="A6" t="str">
            <v>CFO pre-WC / Debt</v>
          </cell>
          <cell r="B6">
            <v>0.10033767474152802</v>
          </cell>
          <cell r="C6">
            <v>8.6741169357076861E-2</v>
          </cell>
          <cell r="D6">
            <v>0.11148816789619527</v>
          </cell>
          <cell r="E6">
            <v>0.10459717782238057</v>
          </cell>
          <cell r="F6">
            <v>0.1055953525652647</v>
          </cell>
          <cell r="G6">
            <v>0.10635732480502726</v>
          </cell>
          <cell r="H6">
            <v>0.11212275956308942</v>
          </cell>
          <cell r="I6">
            <v>0.11114404995342138</v>
          </cell>
        </row>
        <row r="7">
          <cell r="A7" t="str">
            <v xml:space="preserve">Adjusted gross debt post Cadent proceeds 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20542.516141275948</v>
          </cell>
          <cell r="G7">
            <v>22032.828996058579</v>
          </cell>
          <cell r="H7">
            <v>23200.250232098933</v>
          </cell>
          <cell r="I7">
            <v>24381.195382852045</v>
          </cell>
        </row>
        <row r="8">
          <cell r="A8" t="str">
            <v>CFO pre-WC / Debt post Cadent proceeds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0.11916582897891904</v>
          </cell>
          <cell r="G8">
            <v>0.11910118704511911</v>
          </cell>
          <cell r="H8">
            <v>0.12488141872776587</v>
          </cell>
          <cell r="I8">
            <v>0.12317874666412502</v>
          </cell>
        </row>
        <row r="10">
          <cell r="A10" t="str">
            <v>Adjusted gross debt needed for a 15% ratio</v>
          </cell>
          <cell r="B10">
            <v>13573.639604333132</v>
          </cell>
          <cell r="C10">
            <v>11701.09233146012</v>
          </cell>
          <cell r="D10">
            <v>14749.448413208305</v>
          </cell>
          <cell r="E10">
            <v>14978.582560515431</v>
          </cell>
          <cell r="F10">
            <v>16319.773101919825</v>
          </cell>
          <cell r="G10">
            <v>17494.240582617982</v>
          </cell>
          <cell r="H10">
            <v>19315.201092157964</v>
          </cell>
          <cell r="I10">
            <v>20021.633929552445</v>
          </cell>
        </row>
        <row r="11">
          <cell r="A11" t="str">
            <v>Surplus debt (post Cadent proceeds)</v>
          </cell>
          <cell r="B11">
            <v>6718.2990507619488</v>
          </cell>
          <cell r="C11">
            <v>8533.40372996312</v>
          </cell>
          <cell r="D11">
            <v>5094.9647090988947</v>
          </cell>
          <cell r="E11">
            <v>6501.799901549155</v>
          </cell>
          <cell r="F11">
            <v>4222.7430393561226</v>
          </cell>
          <cell r="G11">
            <v>4538.5884134405969</v>
          </cell>
          <cell r="H11">
            <v>3885.0491399409693</v>
          </cell>
          <cell r="I11">
            <v>4359.5614532996005</v>
          </cell>
        </row>
        <row r="12">
          <cell r="A12" t="str">
            <v>Or extra CFO needed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633.41145590341841</v>
          </cell>
          <cell r="G12">
            <v>680.78826201608956</v>
          </cell>
          <cell r="H12">
            <v>582.75737099114542</v>
          </cell>
          <cell r="I12">
            <v>653.93421799494001</v>
          </cell>
        </row>
        <row r="13">
          <cell r="G13">
            <v>0</v>
          </cell>
        </row>
        <row r="14">
          <cell r="A14" t="str">
            <v>KEDNY &amp; KEDLI filing - additional FFO vs. BP18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248</v>
          </cell>
          <cell r="H14">
            <v>282</v>
          </cell>
          <cell r="I14">
            <v>368</v>
          </cell>
        </row>
        <row r="15">
          <cell r="A15" t="str">
            <v>KEDLI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47</v>
          </cell>
          <cell r="H15">
            <v>74</v>
          </cell>
          <cell r="I15">
            <v>94</v>
          </cell>
        </row>
        <row r="16">
          <cell r="A16" t="str">
            <v>KEDNY &amp; KEDLI filing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201</v>
          </cell>
          <cell r="H16">
            <v>208</v>
          </cell>
          <cell r="I16">
            <v>274</v>
          </cell>
        </row>
        <row r="18">
          <cell r="A18" t="str">
            <v>FFO with KEDNY/KEDLI filing</v>
          </cell>
          <cell r="F18">
            <v>2447.9659652879736</v>
          </cell>
          <cell r="G18">
            <v>2825.1360873926969</v>
          </cell>
          <cell r="H18">
            <v>3105.2801638236942</v>
          </cell>
          <cell r="I18">
            <v>3277.2450894328667</v>
          </cell>
        </row>
        <row r="19">
          <cell r="A19" t="str">
            <v>Debt after Cadent proceeds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2">
          <cell r="A22" t="str">
            <v>Opco debt</v>
          </cell>
          <cell r="B22">
            <v>9185.527</v>
          </cell>
          <cell r="C22">
            <v>9456.0750000000007</v>
          </cell>
          <cell r="D22">
            <v>10264.777</v>
          </cell>
          <cell r="E22">
            <v>11012.220794586174</v>
          </cell>
          <cell r="F22">
            <v>12422.806033726687</v>
          </cell>
          <cell r="G22">
            <v>13886.46850731013</v>
          </cell>
          <cell r="H22">
            <v>15393.190994418426</v>
          </cell>
          <cell r="I22">
            <v>16783.586553781563</v>
          </cell>
        </row>
        <row r="23">
          <cell r="A23" t="str">
            <v>CFO pre-WC / Debt</v>
          </cell>
          <cell r="B23">
            <v>0.22165804320753393</v>
          </cell>
          <cell r="C23">
            <v>0.18561230211467419</v>
          </cell>
          <cell r="D23">
            <v>0.21553485886554044</v>
          </cell>
          <cell r="E23">
            <v>0.20402672866692609</v>
          </cell>
          <cell r="F23">
            <v>0.19705418877522426</v>
          </cell>
          <cell r="G23">
            <v>0.18897072974394435</v>
          </cell>
          <cell r="H23">
            <v>0.18821829501590986</v>
          </cell>
          <cell r="I23">
            <v>0.17893941082314116</v>
          </cell>
        </row>
        <row r="25">
          <cell r="A25" t="str">
            <v>Holdco Debt</v>
          </cell>
          <cell r="B25">
            <v>11106.41165509508</v>
          </cell>
          <cell r="C25">
            <v>10778.42106142324</v>
          </cell>
          <cell r="D25">
            <v>9579.6361223071999</v>
          </cell>
          <cell r="E25">
            <v>10468.161667478413</v>
          </cell>
          <cell r="F25">
            <v>10759.710107549261</v>
          </cell>
          <cell r="G25">
            <v>10786.360488748449</v>
          </cell>
          <cell r="H25">
            <v>10447.059237680507</v>
          </cell>
          <cell r="I25">
            <v>10237.608829070483</v>
          </cell>
        </row>
        <row r="26">
          <cell r="A26" t="str">
            <v>Less Cadent</v>
          </cell>
          <cell r="F26">
            <v>-2640</v>
          </cell>
          <cell r="G26">
            <v>-2640</v>
          </cell>
          <cell r="H26">
            <v>-2640</v>
          </cell>
          <cell r="I26">
            <v>-2640</v>
          </cell>
        </row>
        <row r="27">
          <cell r="A27" t="str">
            <v>Remaining holdco debt</v>
          </cell>
          <cell r="B27">
            <v>11106.41165509508</v>
          </cell>
          <cell r="C27">
            <v>10778.42106142324</v>
          </cell>
          <cell r="D27">
            <v>9579.6361223071999</v>
          </cell>
          <cell r="E27">
            <v>10468.161667478413</v>
          </cell>
          <cell r="F27">
            <v>8119.710107549261</v>
          </cell>
          <cell r="G27">
            <v>8146.3604887484489</v>
          </cell>
          <cell r="H27">
            <v>7807.0592376805071</v>
          </cell>
          <cell r="I27">
            <v>7597.6088290704829</v>
          </cell>
        </row>
        <row r="28">
          <cell r="F28">
            <v>0</v>
          </cell>
        </row>
        <row r="30">
          <cell r="A30" t="str">
            <v>Rate base</v>
          </cell>
          <cell r="B30">
            <v>18261</v>
          </cell>
          <cell r="C30">
            <v>19297</v>
          </cell>
          <cell r="D30">
            <v>20716</v>
          </cell>
          <cell r="E30">
            <v>22509.583812386278</v>
          </cell>
          <cell r="F30">
            <v>24533.665128025557</v>
          </cell>
          <cell r="G30">
            <v>26572.575616936803</v>
          </cell>
          <cell r="H30">
            <v>28791.46362363156</v>
          </cell>
          <cell r="I30">
            <v>30934.458271973239</v>
          </cell>
        </row>
        <row r="31">
          <cell r="B31">
            <v>0.50301336180932044</v>
          </cell>
          <cell r="C31">
            <v>0.49002824273203094</v>
          </cell>
          <cell r="D31">
            <v>0.49549995172813283</v>
          </cell>
          <cell r="E31">
            <v>0.48922365186185779</v>
          </cell>
          <cell r="F31">
            <v>0.50635752827390368</v>
          </cell>
          <cell r="G31">
            <v>0.52258647063400154</v>
          </cell>
          <cell r="H31">
            <v>0.53464426802477483</v>
          </cell>
          <cell r="I31">
            <v>0.54255311039300047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Legacy for Ofgem"/>
    </sheetNames>
    <sheetDataSet>
      <sheetData sheetId="0"/>
      <sheetData sheetId="1"/>
      <sheetData sheetId="2"/>
      <sheetData sheetId="3"/>
      <sheetData sheetId="4">
        <row r="9">
          <cell r="F9">
            <v>225.12200000000001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7.4</v>
          </cell>
          <cell r="J49">
            <v>7.4</v>
          </cell>
          <cell r="K49">
            <v>7.4</v>
          </cell>
          <cell r="L49">
            <v>7.4</v>
          </cell>
          <cell r="M49">
            <v>7.4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9</v>
          </cell>
          <cell r="J50">
            <v>9</v>
          </cell>
          <cell r="K50">
            <v>9</v>
          </cell>
          <cell r="L50">
            <v>9</v>
          </cell>
          <cell r="M50">
            <v>9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5.8</v>
          </cell>
          <cell r="J51">
            <v>5.8</v>
          </cell>
          <cell r="K51">
            <v>5.8</v>
          </cell>
          <cell r="L51">
            <v>5.8</v>
          </cell>
          <cell r="M51">
            <v>5.8</v>
          </cell>
        </row>
        <row r="52"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</row>
        <row r="53"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0.6</v>
          </cell>
          <cell r="J55">
            <v>0.6</v>
          </cell>
          <cell r="K55">
            <v>0.6</v>
          </cell>
          <cell r="L55">
            <v>0.6</v>
          </cell>
          <cell r="M55">
            <v>0.6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69</v>
          </cell>
          <cell r="J58">
            <v>69</v>
          </cell>
          <cell r="K58">
            <v>69</v>
          </cell>
          <cell r="L58">
            <v>69</v>
          </cell>
          <cell r="M58">
            <v>69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85</v>
          </cell>
          <cell r="J59">
            <v>85</v>
          </cell>
          <cell r="K59">
            <v>85</v>
          </cell>
          <cell r="L59">
            <v>85</v>
          </cell>
          <cell r="M59">
            <v>85</v>
          </cell>
        </row>
        <row r="60"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53</v>
          </cell>
          <cell r="J61">
            <v>53</v>
          </cell>
          <cell r="K61">
            <v>53</v>
          </cell>
          <cell r="L61">
            <v>53</v>
          </cell>
          <cell r="M61">
            <v>53</v>
          </cell>
        </row>
        <row r="62">
          <cell r="F62">
            <v>-1</v>
          </cell>
          <cell r="G62">
            <v>-1</v>
          </cell>
          <cell r="H62">
            <v>-1</v>
          </cell>
          <cell r="I62">
            <v>-1</v>
          </cell>
          <cell r="J62">
            <v>-1</v>
          </cell>
          <cell r="K62">
            <v>-1</v>
          </cell>
          <cell r="L62">
            <v>-1</v>
          </cell>
          <cell r="M62">
            <v>-1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0.3</v>
          </cell>
          <cell r="J63">
            <v>0.3</v>
          </cell>
          <cell r="K63">
            <v>0.3</v>
          </cell>
          <cell r="L63">
            <v>0.3</v>
          </cell>
          <cell r="M63">
            <v>0.3</v>
          </cell>
        </row>
        <row r="65">
          <cell r="F65">
            <v>0.1</v>
          </cell>
          <cell r="G65">
            <v>0.1</v>
          </cell>
          <cell r="H65">
            <v>0.1</v>
          </cell>
          <cell r="I65">
            <v>0.1</v>
          </cell>
          <cell r="J65">
            <v>0.1</v>
          </cell>
          <cell r="K65">
            <v>0.1</v>
          </cell>
          <cell r="L65">
            <v>0.1</v>
          </cell>
          <cell r="M65">
            <v>0.1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1">
          <cell r="F91">
            <v>10.019</v>
          </cell>
          <cell r="G91">
            <v>9.4469999999999992</v>
          </cell>
          <cell r="H91">
            <v>8.8740000000000006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F97">
            <v>13.297000000000001</v>
          </cell>
          <cell r="G97">
            <v>33.79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F98">
            <v>1.0999999999999999E-2</v>
          </cell>
          <cell r="G98">
            <v>1.319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41.215000000000003</v>
          </cell>
          <cell r="K99">
            <v>0</v>
          </cell>
          <cell r="L99">
            <v>0</v>
          </cell>
          <cell r="M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2.0609999999999999</v>
          </cell>
          <cell r="K100">
            <v>2.0609999999999999</v>
          </cell>
          <cell r="L100">
            <v>2.0609999999999999</v>
          </cell>
          <cell r="M100">
            <v>2.0609999999999999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40.186</v>
          </cell>
          <cell r="K101">
            <v>38.125</v>
          </cell>
          <cell r="L101">
            <v>36.064</v>
          </cell>
          <cell r="M101">
            <v>34.003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F110">
            <v>3.919</v>
          </cell>
          <cell r="G110">
            <v>3.919</v>
          </cell>
          <cell r="H110">
            <v>3.919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F111">
            <v>68.564999999999998</v>
          </cell>
          <cell r="G111">
            <v>64.646000000000001</v>
          </cell>
          <cell r="H111">
            <v>60.728999999999999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0.96827999999999981</v>
          </cell>
          <cell r="G120">
            <v>0.96827999999999981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F121">
            <v>15.977</v>
          </cell>
          <cell r="G121">
            <v>15.007999999999999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</sheetData>
      <sheetData sheetId="5">
        <row r="10">
          <cell r="D10">
            <v>1.1000000000000001</v>
          </cell>
        </row>
        <row r="66">
          <cell r="F66">
            <v>7.4</v>
          </cell>
          <cell r="G66">
            <v>7.1</v>
          </cell>
          <cell r="H66">
            <v>6.9</v>
          </cell>
          <cell r="I66">
            <v>7.9</v>
          </cell>
          <cell r="J66">
            <v>8.3000000000000007</v>
          </cell>
          <cell r="K66">
            <v>8.5</v>
          </cell>
          <cell r="L66">
            <v>8.4</v>
          </cell>
        </row>
        <row r="68">
          <cell r="F68">
            <v>68</v>
          </cell>
          <cell r="G68">
            <v>69.16</v>
          </cell>
          <cell r="H68">
            <v>73.099999999999994</v>
          </cell>
          <cell r="I68">
            <v>77</v>
          </cell>
          <cell r="J68">
            <v>77.95</v>
          </cell>
          <cell r="K68">
            <v>70.67</v>
          </cell>
          <cell r="L68">
            <v>77.040000000000006</v>
          </cell>
        </row>
        <row r="69">
          <cell r="F69">
            <v>0.5</v>
          </cell>
          <cell r="G69">
            <v>0.5</v>
          </cell>
          <cell r="H69">
            <v>0.5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</row>
        <row r="89">
          <cell r="F89">
            <v>2</v>
          </cell>
          <cell r="G89">
            <v>2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0</v>
          </cell>
        </row>
        <row r="90">
          <cell r="F90">
            <v>52</v>
          </cell>
          <cell r="G90">
            <v>88</v>
          </cell>
          <cell r="H90">
            <v>116</v>
          </cell>
          <cell r="I90">
            <v>63</v>
          </cell>
          <cell r="J90">
            <v>60</v>
          </cell>
          <cell r="K90">
            <v>104</v>
          </cell>
          <cell r="L90">
            <v>100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</sheetData>
      <sheetData sheetId="6">
        <row r="12">
          <cell r="O12">
            <v>-0.43311718968500318</v>
          </cell>
        </row>
        <row r="14">
          <cell r="F14">
            <v>261.81688600000001</v>
          </cell>
          <cell r="G14">
            <v>292.91396867050065</v>
          </cell>
          <cell r="H14">
            <v>293.56548160019321</v>
          </cell>
          <cell r="I14">
            <v>270.19283203620506</v>
          </cell>
          <cell r="J14">
            <v>292.65591934504403</v>
          </cell>
          <cell r="K14">
            <v>326.27617665473349</v>
          </cell>
          <cell r="L14">
            <v>346.69563579952631</v>
          </cell>
          <cell r="M14">
            <v>346.39683311443741</v>
          </cell>
        </row>
      </sheetData>
      <sheetData sheetId="7">
        <row r="10">
          <cell r="F10">
            <v>0</v>
          </cell>
        </row>
      </sheetData>
      <sheetData sheetId="8">
        <row r="9">
          <cell r="N9">
            <v>3.3371973786666671</v>
          </cell>
        </row>
        <row r="83">
          <cell r="F83">
            <v>0.14237606028800001</v>
          </cell>
          <cell r="G83">
            <v>0.16253668749525033</v>
          </cell>
          <cell r="H83">
            <v>0.1624031722760966</v>
          </cell>
          <cell r="I83">
            <v>1.2915151709433972</v>
          </cell>
          <cell r="J83">
            <v>1.9742723427090458</v>
          </cell>
          <cell r="K83">
            <v>1.9565775572713022</v>
          </cell>
          <cell r="L83">
            <v>2.3789192073580567</v>
          </cell>
          <cell r="M83">
            <v>-3.4131221898699367</v>
          </cell>
        </row>
        <row r="107">
          <cell r="I107">
            <v>0.5</v>
          </cell>
          <cell r="J107">
            <v>0.55937500000000018</v>
          </cell>
          <cell r="K107">
            <v>0.10437500000000011</v>
          </cell>
          <cell r="L107">
            <v>0.50250000000000039</v>
          </cell>
          <cell r="M107">
            <v>-1</v>
          </cell>
        </row>
        <row r="151">
          <cell r="H151">
            <v>5.5308992420148931E-2</v>
          </cell>
          <cell r="I151">
            <v>3.7310481315315953E-2</v>
          </cell>
          <cell r="J151">
            <v>0</v>
          </cell>
          <cell r="K151">
            <v>0</v>
          </cell>
          <cell r="L151">
            <v>2.7457666044276213E-2</v>
          </cell>
          <cell r="M151">
            <v>0</v>
          </cell>
          <cell r="N151">
            <v>0</v>
          </cell>
          <cell r="O151">
            <v>0</v>
          </cell>
        </row>
      </sheetData>
      <sheetData sheetId="9">
        <row r="17">
          <cell r="F17">
            <v>0.58726169999999989</v>
          </cell>
        </row>
      </sheetData>
      <sheetData sheetId="10">
        <row r="18">
          <cell r="F18">
            <v>11.181499999999987</v>
          </cell>
        </row>
      </sheetData>
      <sheetData sheetId="11">
        <row r="12">
          <cell r="F12">
            <v>22.935234575999999</v>
          </cell>
        </row>
      </sheetData>
      <sheetData sheetId="12">
        <row r="16">
          <cell r="F16">
            <v>274.65985727600008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ver"/>
      <sheetName val="Version log"/>
      <sheetName val="Price Conversions"/>
      <sheetName val="TO PCFM Input Summary"/>
      <sheetName val="SO PCFM Input Summary"/>
      <sheetName val="TO PCDs"/>
      <sheetName val="TO pass through"/>
      <sheetName val="SO PCDs "/>
      <sheetName val="TO Re-openers"/>
      <sheetName val="SO Re-openers"/>
      <sheetName val="SO pass through "/>
      <sheetName val="Innovation"/>
      <sheetName val="TO Incentives"/>
      <sheetName val="SO CMS"/>
      <sheetName val="SOIRC"/>
      <sheetName val="R12 Excluded Revenue"/>
      <sheetName val="R2 Schematic"/>
      <sheetName val="R4 Licence Condition Values"/>
      <sheetName val="R5 Input page"/>
      <sheetName val="R6 TO Base revenue"/>
      <sheetName val="R10 TO Correction"/>
      <sheetName val="R11 TO MAR"/>
      <sheetName val="R13 Rec to Stat Ac"/>
      <sheetName val="R14 SO Base Revenue"/>
      <sheetName val="R15 SO Constraint Management"/>
      <sheetName val="R16 SO TSS"/>
      <sheetName val="R17 SO Legacy Permits"/>
      <sheetName val="R1 SO External Cost Incentives"/>
      <sheetName val="R19 SO Correction (SOK)"/>
      <sheetName val="R20 SO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DT_Cover"/>
      <sheetName val="A0.1_Contents"/>
      <sheetName val="A0.2_Version_History"/>
      <sheetName val="A0.3_Change_Log"/>
      <sheetName val="A0.4_Data_Checks"/>
      <sheetName val="A0.5_Data_Constants"/>
      <sheetName val="A0.6_Assumptions"/>
      <sheetName val="A1_Totex"/>
      <sheetName val="A1.1_Totex_AP"/>
      <sheetName val="A1.4_Data_Inputs"/>
      <sheetName val="A1.5_Universal_Data"/>
      <sheetName val="A1.51_BPFM_Inputs"/>
      <sheetName val="A1.51_BPFM_Inputs_2"/>
      <sheetName val="A1.51_Difference"/>
      <sheetName val="A1.52_Sum_Cost_Matrix_Summary"/>
      <sheetName val="A1.52_BP_Financial_Requirements"/>
      <sheetName val="A1.52b_Debt"/>
      <sheetName val="A1.52c_Interest"/>
      <sheetName val="A1.53_BP_Tax_Inputs"/>
      <sheetName val="A1.54_BP_Disposals_1"/>
      <sheetName val="A1.55_BP_Disposals_2"/>
      <sheetName val="A1.6_RPE_Table"/>
      <sheetName val="A2.0_Overview_Tables"/>
      <sheetName val="A2.1_Cost_Matrix_2014"/>
      <sheetName val="A2.1_Cost_Matrix_2015"/>
      <sheetName val="A2.1_Cost_Matrix_2016"/>
      <sheetName val="A2.1_Cost_Matrix_2017"/>
      <sheetName val="A2.1_Cost_Matrix_2018"/>
      <sheetName val="A2.1_Cost_Matrix_2019"/>
      <sheetName val="A2.1_Cost_Matrix_2020"/>
      <sheetName val="A2.1_Cost_Matrix_2021"/>
      <sheetName val="A2.1_Cost_Matrix_2022"/>
      <sheetName val="A2.1_Cost_Matrix_2023"/>
      <sheetName val="A2.1_Cost_Matrix_2024"/>
      <sheetName val="A2.1_Cost_Matrix_2025"/>
      <sheetName val="A2.1_Cost_Matrix_2026"/>
      <sheetName val="A2.1_Cost_Matrix_2027"/>
      <sheetName val="A2.1_Cost_Matrix_2028"/>
      <sheetName val="A2.1_Cost_Matrix_2029"/>
      <sheetName val="A2.1_Cost_Matrix_2030"/>
      <sheetName val="A2.1_Cost_Matrix_2031"/>
      <sheetName val="A3.10_Salary_and_FTE_numbers"/>
      <sheetName val="A6.02_Innovation"/>
      <sheetName val="A3.14_Pass_Through"/>
      <sheetName val="A4.2_Related_Party_Margin"/>
      <sheetName val="A4.3_BCF"/>
      <sheetName val="A4.4_EAP"/>
      <sheetName val="A5.1_System_Chars_and_Activity"/>
      <sheetName val="A6.5_IIG_SF6_Incentive"/>
      <sheetName val="A7_Asset_Movements_2014"/>
      <sheetName val="A7_Asset_Movements_2015"/>
      <sheetName val="A7_Asset_Movements_2016"/>
      <sheetName val="A7_Asset_Movements_2017"/>
      <sheetName val="A7_Asset_Movements_2018"/>
      <sheetName val="A7_Asset_Movements_2019"/>
      <sheetName val="A7_Asset_Movements_2020"/>
      <sheetName val="A7_Asset_Movements_2021"/>
      <sheetName val="A7_Asset_Movements_2022"/>
      <sheetName val="A7_Asset_Movements_2023"/>
      <sheetName val="A7_Asset_Movements_2024"/>
      <sheetName val="A7_Asset_Movements_2025"/>
      <sheetName val="A7_Asset_Movements_2026"/>
      <sheetName val="A7_Asset_Movements_2027"/>
      <sheetName val="A7_Asset_Movements_2028"/>
      <sheetName val="A7_Asset_Movements_2029"/>
      <sheetName val="A7_Asset_Movements_2030"/>
      <sheetName val="A7_Asset_Movements_2031"/>
      <sheetName val="B0.6_Data_Constants"/>
      <sheetName val="B0.7_Load_Master_Data"/>
      <sheetName val="B4.2a_Scheme_Summary"/>
      <sheetName val="B4.2c_CV_Table_Gen"/>
      <sheetName val="B4.2c_CV_Table_Demand"/>
      <sheetName val="B4.2c_CV_Table_WW"/>
      <sheetName val="B4.4b_Asset_Cost_List"/>
      <sheetName val="B4.5_Scheme_Asset_Breakdown"/>
      <sheetName val="B4.5a_Scheme_Asset_Breakdown"/>
      <sheetName val="B4.6_Scheme_Output_Profile"/>
      <sheetName val="B4.7_Excl_Services"/>
      <sheetName val="B4.8_Risk_and_Contingency"/>
      <sheetName val="B4.9_SWW_Memo"/>
      <sheetName val="B4.10_Planning_Consent_Req"/>
      <sheetName val="C0.7_Non_Load_Master_Data"/>
      <sheetName val="C2.2a_Scheme_Summary_AP"/>
      <sheetName val="C2.2a_Scheme_Summary_CI"/>
      <sheetName val="C2.4b_Asset_Cost_List"/>
      <sheetName val="C2.5_Scheme_Asset_Breakdown"/>
      <sheetName val="C2.5a_Scheme_Asset_Breakdown"/>
      <sheetName val="C2.7_Replacement"/>
      <sheetName val="C2.8_Refurb_Major"/>
      <sheetName val="C2.9_Refurb_Minor"/>
      <sheetName val="C2.10_Decommissioning"/>
      <sheetName val="C2.11_Spares"/>
      <sheetName val="C2.12_Black_Start"/>
      <sheetName val="C2.13_Losses"/>
      <sheetName val="C2.20_Faults"/>
      <sheetName val="C2.21_Inspections"/>
      <sheetName val="C2.22_Repairs_&amp;_Maint"/>
      <sheetName val="C2.23_Veg_Mgt"/>
      <sheetName val="C2.24_Legal_&amp;_Safety"/>
      <sheetName val="C2.25_Op_Prot_Meas_&amp;_IT_Capex"/>
      <sheetName val="C2.26_Visual_Amenity"/>
      <sheetName val="C2.3_Risk_and_Contingency"/>
      <sheetName val="C4.0_Asset_Identification"/>
      <sheetName val="C5_Faults_and_Failures"/>
      <sheetName val="D4.3a_Non_Op_Capex"/>
      <sheetName val="D4.3b_Uncertain_Costs"/>
      <sheetName val="D4.4a_Physical_Security_Capex"/>
      <sheetName val="D4.4b_Physical_Security_Opex"/>
      <sheetName val="D4.5_CAI"/>
      <sheetName val="D4.6_BS"/>
      <sheetName val="D4.6b_BS_Alloc"/>
      <sheetName val="D4.7_Op_Training_(CAI)"/>
      <sheetName val="D4.8a_TO_Cyber_Security_OT"/>
      <sheetName val="D4.8b_TO_Cyber_Security_IT"/>
      <sheetName val="5.18_Bespoke_Uncert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DT_Cover"/>
      <sheetName val="A0.1_Contents"/>
      <sheetName val="A0.2_Version_History"/>
      <sheetName val="A0.3_Change_Log"/>
      <sheetName val="A0.4_Data_Checks"/>
      <sheetName val="A0.5_Data_Constants"/>
      <sheetName val="A0.6_Assumptions"/>
      <sheetName val="A1_Totex"/>
      <sheetName val="A1.1_Totex_AP"/>
      <sheetName val="A1.4_Data_Inputs"/>
      <sheetName val="A1.5_Universal_Data"/>
      <sheetName val="A1.51_BPFM_Inputs"/>
      <sheetName val="A1.51_BPFM_Inputs_2"/>
      <sheetName val="A1.51_Difference"/>
      <sheetName val="A1.52_Sum_Cost_Matrix_Summary"/>
      <sheetName val="A1.52_BP_Financial_Requirements"/>
      <sheetName val="A1.52b_Debt"/>
      <sheetName val="A1.52c_Interest"/>
      <sheetName val="A1.53_BP_Tax_Inputs"/>
      <sheetName val="A1.54_BP_Disposals_1"/>
      <sheetName val="A1.55_BP_Disposals_2"/>
      <sheetName val="A1.6_RPE_Table"/>
      <sheetName val="A2.0_Overview_Tables"/>
      <sheetName val="A2.1_Cost_Matrix_2014"/>
      <sheetName val="A2.1_Cost_Matrix_2015"/>
      <sheetName val="A2.1_Cost_Matrix_2016"/>
      <sheetName val="A2.1_Cost_Matrix_2017"/>
      <sheetName val="A2.1_Cost_Matrix_2018"/>
      <sheetName val="A2.1_Cost_Matrix_2019"/>
      <sheetName val="A2.1_Cost_Matrix_2020"/>
      <sheetName val="A2.1_Cost_Matrix_2021"/>
      <sheetName val="A2.1_Cost_Matrix_2022"/>
      <sheetName val="A2.1_Cost_Matrix_2023"/>
      <sheetName val="A2.1_Cost_Matrix_2024"/>
      <sheetName val="A2.1_Cost_Matrix_2025"/>
      <sheetName val="A2.1_Cost_Matrix_2026"/>
      <sheetName val="A2.1_Cost_Matrix_2027"/>
      <sheetName val="A2.1_Cost_Matrix_2028"/>
      <sheetName val="A2.1_Cost_Matrix_2029"/>
      <sheetName val="A2.1_Cost_Matrix_2030"/>
      <sheetName val="A2.1_Cost_Matrix_2031"/>
      <sheetName val="A3.10_Salary_and_FTE_numbers"/>
      <sheetName val="A6.02_Innovation"/>
      <sheetName val="A3.14_Pass_Through"/>
      <sheetName val="A4.2_Related_Party_Margin"/>
      <sheetName val="A4.3_BCF"/>
      <sheetName val="A4.4_EAP"/>
      <sheetName val="A5.1_System_Chars_and_Activity"/>
      <sheetName val="A6.5_IIG_SF6_Incentive"/>
      <sheetName val="A7_Asset_Movements_2014"/>
      <sheetName val="A7_Asset_Movements_2015"/>
      <sheetName val="A7_Asset_Movements_2016"/>
      <sheetName val="A7_Asset_Movements_2017"/>
      <sheetName val="A7_Asset_Movements_2018"/>
      <sheetName val="A7_Asset_Movements_2019"/>
      <sheetName val="A7_Asset_Movements_2020"/>
      <sheetName val="A7_Asset_Movements_2021"/>
      <sheetName val="A7_Asset_Movements_2022"/>
      <sheetName val="A7_Asset_Movements_2023"/>
      <sheetName val="A7_Asset_Movements_2024"/>
      <sheetName val="A7_Asset_Movements_2025"/>
      <sheetName val="A7_Asset_Movements_2026"/>
      <sheetName val="A7_Asset_Movements_2027"/>
      <sheetName val="A7_Asset_Movements_2028"/>
      <sheetName val="A7_Asset_Movements_2029"/>
      <sheetName val="A7_Asset_Movements_2030"/>
      <sheetName val="A7_Asset_Movements_2031"/>
      <sheetName val="B0.6_Data_Constants"/>
      <sheetName val="B0.7_Load_Master_Data"/>
      <sheetName val="B4.2a_Scheme_Summary"/>
      <sheetName val="B4.2c_CV_Table_Gen"/>
      <sheetName val="B4.2c_CV_Table_Demand"/>
      <sheetName val="B4.2c_CV_Table_WW"/>
      <sheetName val="B4.4b_Asset_Cost_List"/>
      <sheetName val="B4.5_Scheme_Asset_Breakdown"/>
      <sheetName val="B4.5a_Scheme_Asset_Breakdown"/>
      <sheetName val="B4.6_Scheme_Output_Profile"/>
      <sheetName val="B4.7_Excl_Services"/>
      <sheetName val="B4.8_Risk_and_Contingency"/>
      <sheetName val="B4.9_SWW_Memo"/>
      <sheetName val="B4.10_Planning_Consent_Req"/>
      <sheetName val="C0.7_Non_Load_Master_Data"/>
      <sheetName val="C2.2a_Scheme_Summary_AP"/>
      <sheetName val="C2.2a_Scheme_Summary_CI"/>
      <sheetName val="C2.4b_Asset_Cost_List"/>
      <sheetName val="C2.5_Scheme_Asset_Breakdown"/>
      <sheetName val="C2.5a_Scheme_Asset_Breakdown"/>
      <sheetName val="C2.7_Replacement"/>
      <sheetName val="C2.8_Refurb_Major"/>
      <sheetName val="C2.9_Refurb_Minor"/>
      <sheetName val="C2.10_Decommissioning"/>
      <sheetName val="C2.11_Spares"/>
      <sheetName val="C2.12_Black_Start"/>
      <sheetName val="C2.13_Losses"/>
      <sheetName val="C2.20_Faults"/>
      <sheetName val="C2.21_Inspections"/>
      <sheetName val="C2.22_Repairs_&amp;_Maint"/>
      <sheetName val="C2.23_Veg_Mgt"/>
      <sheetName val="C2.24_Legal_&amp;_Safety"/>
      <sheetName val="C2.25_Op_Prot_Meas_&amp;_IT_Capex"/>
      <sheetName val="C2.26_Visual_Amenity"/>
      <sheetName val="C2.3_Risk_and_Contingency"/>
      <sheetName val="C4.0_Asset_Identification"/>
      <sheetName val="C5_Faults_and_Failures"/>
      <sheetName val="D4.3a_Non_Op_Capex"/>
      <sheetName val="D4.3b_Uncertain_Costs"/>
      <sheetName val="D4.4a_Physical_Security_Capex"/>
      <sheetName val="D4.4b_Physical_Security_Opex"/>
      <sheetName val="D4.5_CAI"/>
      <sheetName val="D4.6_BS"/>
      <sheetName val="D4.6b_BS_Alloc"/>
      <sheetName val="D4.7_Op_Training_(CAI)"/>
      <sheetName val="D4.8a_TO_Cyber_Security_OT"/>
      <sheetName val="D4.8b_TO_Cyber_Security_IT"/>
      <sheetName val="5.18_Bespoke_Uncert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raig Bell" id="{9582BF92-C703-44D6-B8AE-7752480196B2}" userId="craig.bell@nationalgrideso.com" providerId="PeoplePicker"/>
  <person displayName="Jane West" id="{A86F33C5-871B-49FF-972A-132EE301E2D0}" userId="S::Jane.West@uk.nationalgrid.com::65bfb213-562b-40eb-8c30-6b1e18cac1e5" providerId="AD"/>
  <person displayName="Craig Bell" id="{D6CB306D-3EC9-4BBD-B2B6-6760D0933ACF}" userId="S::Craig.Bell@uk.nationalgrid.com::457299d4-72da-4198-a04d-4d73a6e671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3" dT="2023-09-07T16:49:28.79" personId="{A86F33C5-871B-49FF-972A-132EE301E2D0}" id="{D9A81849-3E5A-418E-AA9B-5E60B400DBE5}">
    <text>can the model not be written to only zero out in the year that the cumulative costs actually exceed the cap?</text>
  </threadedComment>
  <threadedComment ref="G33" dT="2023-09-08T07:52:47.67" personId="{D6CB306D-3EC9-4BBD-B2B6-6760D0933ACF}" id="{C8DCD4D5-A30B-4E67-8760-D7747D6D1030}" parentId="{D9A81849-3E5A-418E-AA9B-5E60B400DBE5}">
    <text>I've changed it to maintain the costs no matter what they show compared to the cap - the check formulae should show whether that's appropriate or not</text>
  </threadedComment>
  <threadedComment ref="G38" dT="2023-09-07T16:46:56.97" personId="{A86F33C5-871B-49FF-972A-132EE301E2D0}" id="{3B8304F9-6ADF-45A9-9C21-2AF98AC42872}">
    <text>@Craig Bell incorrect formula</text>
    <mentions>
      <mention mentionpersonId="{9582BF92-C703-44D6-B8AE-7752480196B2}" mentionId="{B5D854AF-E458-4F0D-887B-C5B8F13F9FDA}" startIndex="0" length="11"/>
    </mentions>
  </threadedComment>
  <threadedComment ref="G38" dT="2023-09-08T07:47:23.25" personId="{D6CB306D-3EC9-4BBD-B2B6-6760D0933ACF}" id="{AF1AD802-CD0F-4A8D-98B6-62310930EF92}" parentId="{3B8304F9-6ADF-45A9-9C21-2AF98AC42872}">
    <text>Fixed</text>
  </threadedComment>
  <threadedComment ref="B39" dT="2023-09-07T16:48:10.89" personId="{A86F33C5-871B-49FF-972A-132EE301E2D0}" id="{6BEBFDB7-A078-40EE-8FC4-EFA1354A7A41}">
    <text>should a check not be ok or error?</text>
  </threadedComment>
  <threadedComment ref="B39" dT="2023-09-08T07:48:26.44" personId="{D6CB306D-3EC9-4BBD-B2B6-6760D0933ACF}" id="{A66F08B8-F928-4891-84A6-2D2DB125F06D}" parentId="{6BEBFDB7-A078-40EE-8FC4-EFA1354A7A41}">
    <text>Agreed.  I've changed it to show that and mentioned it in our response.</text>
  </threadedComment>
  <threadedComment ref="G39" dT="2023-09-07T16:50:09.51" personId="{A86F33C5-871B-49FF-972A-132EE301E2D0}" id="{B2A6A922-5A4B-4303-99AA-3F2666A4E14E}">
    <text>could we not just error in the year that the cap gets exceeded?</text>
  </threadedComment>
  <threadedComment ref="G39" dT="2023-09-08T07:47:37.04" personId="{D6CB306D-3EC9-4BBD-B2B6-6760D0933ACF}" id="{4BB7DE8F-1B68-4458-9911-1B31A3182F82}" parentId="{B2A6A922-5A4B-4303-99AA-3F2666A4E14E}">
    <text>I've put that in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5631-EE66-468E-8EBA-7C952B2DAF71}">
  <sheetPr>
    <tabColor theme="5"/>
    <pageSetUpPr autoPageBreaks="0"/>
  </sheetPr>
  <dimension ref="A1:AD44"/>
  <sheetViews>
    <sheetView workbookViewId="0">
      <selection activeCell="B8" sqref="B8"/>
    </sheetView>
  </sheetViews>
  <sheetFormatPr defaultColWidth="0" defaultRowHeight="13.5" zeroHeight="1"/>
  <cols>
    <col min="1" max="1" width="9.23046875" customWidth="1"/>
    <col min="2" max="2" width="34.15234375" bestFit="1" customWidth="1"/>
    <col min="3" max="3" width="33.61328125" bestFit="1" customWidth="1"/>
    <col min="4" max="5" width="24.765625" customWidth="1"/>
    <col min="6" max="7" width="25.765625" customWidth="1"/>
    <col min="8" max="30" width="0" hidden="1" customWidth="1"/>
    <col min="31" max="16384" width="9.23046875" hidden="1"/>
  </cols>
  <sheetData>
    <row r="1" spans="1:7" ht="25">
      <c r="A1" s="1" t="s">
        <v>137</v>
      </c>
      <c r="B1" s="39"/>
      <c r="C1" s="39"/>
      <c r="D1" s="39"/>
      <c r="E1" s="39"/>
      <c r="F1" s="39"/>
      <c r="G1" s="39"/>
    </row>
    <row r="2" spans="1:7" ht="25">
      <c r="A2" s="40" t="s">
        <v>2</v>
      </c>
      <c r="B2" s="39"/>
      <c r="C2" s="39"/>
      <c r="D2" s="39"/>
      <c r="E2" s="39"/>
      <c r="F2" s="39"/>
      <c r="G2" s="39"/>
    </row>
    <row r="3" spans="1:7" ht="25">
      <c r="A3" s="2" t="s">
        <v>32</v>
      </c>
      <c r="B3" s="2"/>
      <c r="C3" s="2"/>
      <c r="D3" s="2"/>
      <c r="E3" s="2"/>
      <c r="F3" s="2"/>
      <c r="G3" s="2"/>
    </row>
    <row r="4" spans="1:7" ht="25.5" thickBot="1">
      <c r="A4" s="41" t="s">
        <v>0</v>
      </c>
      <c r="B4" s="42"/>
      <c r="C4" s="42"/>
      <c r="D4" s="42"/>
      <c r="E4" s="42"/>
      <c r="F4" s="42"/>
      <c r="G4" s="42"/>
    </row>
    <row r="5" spans="1:7"/>
    <row r="6" spans="1:7">
      <c r="B6" s="43" t="s">
        <v>1</v>
      </c>
      <c r="C6" s="44" t="s">
        <v>2</v>
      </c>
    </row>
    <row r="7" spans="1:7">
      <c r="B7" s="43" t="s">
        <v>3</v>
      </c>
      <c r="C7" s="45" t="s">
        <v>4</v>
      </c>
    </row>
    <row r="8" spans="1:7">
      <c r="B8" s="43" t="s">
        <v>5</v>
      </c>
      <c r="C8" s="46" t="s">
        <v>32</v>
      </c>
    </row>
    <row r="9" spans="1:7">
      <c r="B9" s="43" t="s">
        <v>6</v>
      </c>
      <c r="C9" s="46">
        <v>2.1</v>
      </c>
    </row>
    <row r="10" spans="1:7">
      <c r="B10" s="43" t="s">
        <v>7</v>
      </c>
      <c r="C10" s="47">
        <v>45078</v>
      </c>
    </row>
    <row r="11" spans="1:7"/>
    <row r="12" spans="1:7">
      <c r="B12" s="43" t="s">
        <v>8</v>
      </c>
      <c r="C12" s="48" t="str">
        <f>LEFT($C$8,4)-5&amp;"/"&amp;RIGHT($C$8,2)-5</f>
        <v>2017/18</v>
      </c>
    </row>
    <row r="13" spans="1:7">
      <c r="B13" s="43" t="s">
        <v>9</v>
      </c>
      <c r="C13" s="48" t="str">
        <f>LEFT($C$8,4)-4&amp;"/"&amp;RIGHT($C$8,2)-4</f>
        <v>2018/19</v>
      </c>
    </row>
    <row r="14" spans="1:7">
      <c r="B14" s="43" t="s">
        <v>10</v>
      </c>
      <c r="C14" s="48" t="str">
        <f>LEFT($C$8,4)-3&amp;"/"&amp;RIGHT($C$8,2)-3</f>
        <v>2019/20</v>
      </c>
    </row>
    <row r="15" spans="1:7">
      <c r="B15" s="43" t="s">
        <v>11</v>
      </c>
      <c r="C15" s="48" t="str">
        <f>LEFT($C$8,4)-2&amp;"/"&amp;RIGHT($C$8,2)-2</f>
        <v>2020/21</v>
      </c>
    </row>
    <row r="16" spans="1:7">
      <c r="B16" s="43" t="s">
        <v>12</v>
      </c>
      <c r="C16" s="48" t="str">
        <f>LEFT($C$8,4)-1&amp;"/"&amp;RIGHT($C$8,2)-1</f>
        <v>2021/22</v>
      </c>
    </row>
    <row r="17" spans="2:7">
      <c r="B17" s="49" t="s">
        <v>13</v>
      </c>
      <c r="C17" s="48" t="str">
        <f>LEFT($C$8,4)-0&amp;"/"&amp;RIGHT($C$8,2)-0</f>
        <v>2022/23</v>
      </c>
    </row>
    <row r="18" spans="2:7">
      <c r="B18" s="43" t="s">
        <v>14</v>
      </c>
      <c r="C18" s="48" t="str">
        <f>LEFT($C$8,4)+1&amp;"/"&amp;RIGHT($C$8,2)+1</f>
        <v>2023/24</v>
      </c>
    </row>
    <row r="19" spans="2:7">
      <c r="B19" s="43" t="s">
        <v>15</v>
      </c>
      <c r="C19" s="48" t="str">
        <f>LEFT($C$8,4)+2&amp;"/"&amp;RIGHT($C$8,2)+2</f>
        <v>2024/25</v>
      </c>
    </row>
    <row r="20" spans="2:7">
      <c r="B20" s="43" t="s">
        <v>16</v>
      </c>
      <c r="C20" s="48" t="str">
        <f>LEFT($C$8,4)+3&amp;"/"&amp;RIGHT($C$8,2)+3</f>
        <v>2025/26</v>
      </c>
    </row>
    <row r="21" spans="2:7">
      <c r="B21" s="43" t="s">
        <v>17</v>
      </c>
      <c r="C21" s="48" t="str">
        <f>LEFT($C$8,4)+4&amp;"/"&amp;RIGHT($C$8,2)+4</f>
        <v>2026/27</v>
      </c>
    </row>
    <row r="22" spans="2:7">
      <c r="B22" s="43" t="s">
        <v>18</v>
      </c>
      <c r="C22" s="48" t="str">
        <f>LEFT($C$8,4)+5&amp;"/"&amp;RIGHT($C$8,2)+5</f>
        <v>2027/28</v>
      </c>
    </row>
    <row r="23" spans="2:7">
      <c r="B23" s="50"/>
      <c r="C23" s="50"/>
    </row>
    <row r="24" spans="2:7">
      <c r="B24" s="50"/>
      <c r="C24" s="50"/>
    </row>
    <row r="25" spans="2:7">
      <c r="B25" s="50" t="s">
        <v>19</v>
      </c>
      <c r="C25" s="51">
        <v>0.1</v>
      </c>
    </row>
    <row r="26" spans="2:7"/>
    <row r="27" spans="2:7"/>
    <row r="28" spans="2:7" ht="54">
      <c r="B28" s="52" t="s">
        <v>20</v>
      </c>
      <c r="C28" s="53" t="s">
        <v>21</v>
      </c>
      <c r="D28" s="54" t="s">
        <v>22</v>
      </c>
      <c r="E28" s="53" t="s">
        <v>23</v>
      </c>
      <c r="F28" s="53" t="s">
        <v>24</v>
      </c>
    </row>
    <row r="29" spans="2:7">
      <c r="B29" s="55"/>
      <c r="C29" s="56" t="s">
        <v>25</v>
      </c>
      <c r="D29" s="57">
        <v>264.99166666666673</v>
      </c>
      <c r="E29" s="58"/>
      <c r="F29" s="58"/>
      <c r="G29" s="59"/>
    </row>
    <row r="30" spans="2:7">
      <c r="B30" s="55"/>
      <c r="C30" s="56" t="s">
        <v>26</v>
      </c>
      <c r="D30" s="57">
        <v>274.90833333333336</v>
      </c>
      <c r="E30" s="58"/>
      <c r="F30" s="58"/>
      <c r="G30" s="59"/>
    </row>
    <row r="31" spans="2:7">
      <c r="B31" s="55"/>
      <c r="C31" s="56" t="s">
        <v>27</v>
      </c>
      <c r="D31" s="57">
        <v>283.30833333333334</v>
      </c>
      <c r="E31" s="60">
        <f>D31/$D$31</f>
        <v>1</v>
      </c>
      <c r="F31" s="60">
        <f>$E$31/E31</f>
        <v>1</v>
      </c>
      <c r="G31" s="59"/>
    </row>
    <row r="32" spans="2:7">
      <c r="B32" s="55"/>
      <c r="C32" s="56" t="s">
        <v>28</v>
      </c>
      <c r="D32" s="57">
        <v>290.64166666666665</v>
      </c>
      <c r="E32" s="60">
        <f t="shared" ref="E32:E38" si="0">D32/$D$31</f>
        <v>1.0258846368797245</v>
      </c>
      <c r="F32" s="60">
        <f t="shared" ref="F32:F38" si="1">$E$31/E32</f>
        <v>0.97476847205895012</v>
      </c>
      <c r="G32" s="59"/>
    </row>
    <row r="33" spans="2:7">
      <c r="B33" s="55"/>
      <c r="C33" s="56" t="s">
        <v>29</v>
      </c>
      <c r="D33" s="57">
        <v>294.16666666666669</v>
      </c>
      <c r="E33" s="60">
        <f t="shared" si="0"/>
        <v>1.0383269111980469</v>
      </c>
      <c r="F33" s="60">
        <f t="shared" si="1"/>
        <v>0.96308781869688387</v>
      </c>
      <c r="G33" s="59"/>
    </row>
    <row r="34" spans="2:7">
      <c r="B34" s="55"/>
      <c r="C34" s="56" t="s">
        <v>30</v>
      </c>
      <c r="D34" s="57">
        <v>307.32821397646848</v>
      </c>
      <c r="E34" s="60">
        <f t="shared" si="0"/>
        <v>1.0847835302284383</v>
      </c>
      <c r="F34" s="60">
        <f t="shared" si="1"/>
        <v>0.92184290426073834</v>
      </c>
      <c r="G34" s="61" t="s">
        <v>31</v>
      </c>
    </row>
    <row r="35" spans="2:7">
      <c r="B35" s="55"/>
      <c r="C35" s="56" t="s">
        <v>32</v>
      </c>
      <c r="D35" s="57">
        <v>334.29358180068937</v>
      </c>
      <c r="E35" s="60">
        <f t="shared" si="0"/>
        <v>1.1799638149272795</v>
      </c>
      <c r="F35" s="60">
        <f t="shared" si="1"/>
        <v>0.84748361547140272</v>
      </c>
      <c r="G35" s="61" t="s">
        <v>33</v>
      </c>
    </row>
    <row r="36" spans="2:7">
      <c r="B36" s="55"/>
      <c r="C36" s="56" t="s">
        <v>34</v>
      </c>
      <c r="D36" s="57">
        <v>350.17008495704403</v>
      </c>
      <c r="E36" s="60">
        <f t="shared" si="0"/>
        <v>1.2360034766257399</v>
      </c>
      <c r="F36" s="60">
        <f t="shared" si="1"/>
        <v>0.80905921294815142</v>
      </c>
      <c r="G36" s="61" t="s">
        <v>33</v>
      </c>
    </row>
    <row r="37" spans="2:7">
      <c r="B37" s="55"/>
      <c r="C37" s="56" t="s">
        <v>35</v>
      </c>
      <c r="D37" s="57">
        <v>352.72791950127947</v>
      </c>
      <c r="E37" s="60">
        <f t="shared" si="0"/>
        <v>1.2450319245860968</v>
      </c>
      <c r="F37" s="60">
        <f t="shared" si="1"/>
        <v>0.80319225575877806</v>
      </c>
      <c r="G37" s="61" t="s">
        <v>33</v>
      </c>
    </row>
    <row r="38" spans="2:7">
      <c r="B38" s="55"/>
      <c r="C38" s="56" t="s">
        <v>36</v>
      </c>
      <c r="D38" s="57">
        <v>353.6130043675667</v>
      </c>
      <c r="E38" s="60">
        <f t="shared" si="0"/>
        <v>1.248156029182222</v>
      </c>
      <c r="F38" s="60">
        <f t="shared" si="1"/>
        <v>0.80118188481226094</v>
      </c>
      <c r="G38" s="61" t="s">
        <v>33</v>
      </c>
    </row>
    <row r="39" spans="2:7">
      <c r="B39" s="55"/>
      <c r="C39" s="56" t="s">
        <v>37</v>
      </c>
      <c r="D39" s="62"/>
      <c r="E39" s="58"/>
      <c r="F39" s="58"/>
    </row>
    <row r="40" spans="2:7">
      <c r="B40" s="50"/>
      <c r="C40" s="50"/>
      <c r="D40" s="50"/>
    </row>
    <row r="41" spans="2:7">
      <c r="B41" s="99" t="s">
        <v>38</v>
      </c>
      <c r="C41" s="99"/>
      <c r="D41" s="63">
        <f>INDEX($D$29:$D$39,MATCH($C$17,C29:C39,0))</f>
        <v>334.29358180068937</v>
      </c>
    </row>
    <row r="42" spans="2:7">
      <c r="B42" s="50"/>
    </row>
    <row r="43" spans="2:7">
      <c r="B43" s="50"/>
    </row>
    <row r="44" spans="2:7" ht="14" hidden="1">
      <c r="B44" s="64"/>
    </row>
  </sheetData>
  <mergeCells count="1">
    <mergeCell ref="B41:C41"/>
  </mergeCells>
  <dataValidations count="1">
    <dataValidation type="list" allowBlank="1" showInputMessage="1" showErrorMessage="1" sqref="C6" xr:uid="{9ED5D568-6DD9-434B-A362-351F1211B536}">
      <formula1>#REF!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1269-4BC6-4094-BC6A-FD984658B52E}">
  <sheetPr>
    <tabColor theme="4"/>
    <pageSetUpPr autoPageBreaks="0"/>
  </sheetPr>
  <dimension ref="A1:U52"/>
  <sheetViews>
    <sheetView zoomScaleNormal="100" workbookViewId="0">
      <selection activeCell="B7" sqref="B7"/>
    </sheetView>
  </sheetViews>
  <sheetFormatPr defaultColWidth="9.23046875" defaultRowHeight="13.5" zeroHeight="1"/>
  <cols>
    <col min="1" max="1" width="1.765625" customWidth="1"/>
    <col min="2" max="2" width="40.15234375" customWidth="1"/>
    <col min="3" max="3" width="8.3828125" customWidth="1"/>
    <col min="4" max="4" width="15.765625" bestFit="1" customWidth="1"/>
    <col min="5" max="5" width="6.4609375" bestFit="1" customWidth="1"/>
    <col min="6" max="6" width="9.23046875" customWidth="1"/>
    <col min="7" max="7" width="9.765625" customWidth="1"/>
    <col min="8" max="12" width="9.23046875" customWidth="1"/>
    <col min="13" max="14" width="2.23046875" customWidth="1"/>
    <col min="15" max="30" width="9.23046875" customWidth="1"/>
  </cols>
  <sheetData>
    <row r="1" spans="1:21" ht="25">
      <c r="A1" s="1" t="s">
        <v>137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25">
      <c r="A2" s="2" t="s">
        <v>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25">
      <c r="A3" s="2" t="s">
        <v>32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ht="25.5" thickBot="1">
      <c r="A4" s="4" t="s">
        <v>39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1">
      <c r="L5" s="6"/>
    </row>
    <row r="6" spans="1:21">
      <c r="L6" s="7"/>
      <c r="O6" s="100"/>
      <c r="P6" s="100"/>
      <c r="Q6" s="8"/>
    </row>
    <row r="7" spans="1:21" ht="14" thickBot="1">
      <c r="G7" s="9" t="s">
        <v>40</v>
      </c>
      <c r="L7" s="7"/>
      <c r="O7" s="9"/>
    </row>
    <row r="8" spans="1:21">
      <c r="G8" s="10" t="s">
        <v>41</v>
      </c>
      <c r="H8" s="11"/>
      <c r="I8" s="11"/>
      <c r="J8" s="11"/>
      <c r="K8" s="12"/>
      <c r="L8" s="7"/>
      <c r="O8" s="13"/>
      <c r="P8" s="13"/>
      <c r="Q8" s="13"/>
      <c r="R8" s="13"/>
      <c r="S8" s="13"/>
    </row>
    <row r="9" spans="1:21">
      <c r="G9" s="14" t="s">
        <v>30</v>
      </c>
      <c r="H9" s="15" t="s">
        <v>32</v>
      </c>
      <c r="I9" s="15" t="s">
        <v>34</v>
      </c>
      <c r="J9" s="15" t="s">
        <v>35</v>
      </c>
      <c r="K9" s="14" t="s">
        <v>36</v>
      </c>
      <c r="L9" s="7"/>
      <c r="O9" s="16"/>
      <c r="P9" s="16"/>
      <c r="Q9" s="16"/>
      <c r="R9" s="16"/>
      <c r="S9" s="16"/>
    </row>
    <row r="10" spans="1:21">
      <c r="D10" t="s">
        <v>42</v>
      </c>
      <c r="G10" s="17">
        <v>2022</v>
      </c>
      <c r="H10" s="17">
        <v>2023</v>
      </c>
      <c r="I10" s="17">
        <v>2024</v>
      </c>
      <c r="J10" s="17">
        <v>2025</v>
      </c>
      <c r="K10" s="17">
        <v>2026</v>
      </c>
      <c r="L10" s="7"/>
      <c r="O10" s="17"/>
      <c r="P10" s="17"/>
      <c r="Q10" s="17"/>
      <c r="R10" s="17"/>
      <c r="S10" s="17"/>
    </row>
    <row r="11" spans="1:21" ht="20.5">
      <c r="A11" s="18"/>
      <c r="B11" s="19" t="s">
        <v>43</v>
      </c>
      <c r="C11" s="18"/>
      <c r="D11" s="18"/>
      <c r="E11" s="18"/>
      <c r="F11" s="18"/>
      <c r="G11" s="18"/>
      <c r="H11" s="18"/>
      <c r="I11" s="18"/>
      <c r="J11" s="18"/>
      <c r="K11" s="18"/>
      <c r="L11" s="20"/>
      <c r="N11" s="21"/>
      <c r="O11" s="21"/>
      <c r="P11" s="21"/>
      <c r="Q11" s="21"/>
      <c r="R11" s="21"/>
      <c r="S11" s="21"/>
    </row>
    <row r="12" spans="1:21" ht="15.5">
      <c r="B12" s="9" t="s">
        <v>44</v>
      </c>
      <c r="E12" s="22" t="s">
        <v>45</v>
      </c>
      <c r="L12" s="7"/>
    </row>
    <row r="13" spans="1:21">
      <c r="L13" s="7"/>
    </row>
    <row r="14" spans="1:21" ht="15.5">
      <c r="B14" t="s">
        <v>46</v>
      </c>
      <c r="C14" t="s">
        <v>47</v>
      </c>
      <c r="D14" t="s">
        <v>48</v>
      </c>
      <c r="G14" s="23"/>
      <c r="H14" s="23"/>
      <c r="I14" s="23"/>
      <c r="J14" s="23"/>
      <c r="K14" s="23"/>
      <c r="L14" s="7"/>
      <c r="O14" s="24"/>
      <c r="P14" s="24"/>
      <c r="Q14" s="24"/>
      <c r="R14" s="24"/>
      <c r="S14" s="24"/>
      <c r="U14" s="25"/>
    </row>
    <row r="15" spans="1:21" ht="15.5">
      <c r="B15" t="s">
        <v>49</v>
      </c>
      <c r="C15" t="s">
        <v>50</v>
      </c>
      <c r="D15" t="s">
        <v>48</v>
      </c>
      <c r="G15" s="23"/>
      <c r="H15" s="23"/>
      <c r="I15" s="23"/>
      <c r="J15" s="23"/>
      <c r="K15" s="23"/>
      <c r="L15" s="7"/>
    </row>
    <row r="16" spans="1:21" ht="15.5">
      <c r="B16" t="s">
        <v>51</v>
      </c>
      <c r="C16" t="s">
        <v>52</v>
      </c>
      <c r="D16" t="s">
        <v>48</v>
      </c>
      <c r="G16" s="26">
        <f>G27</f>
        <v>0</v>
      </c>
      <c r="H16" s="26">
        <f t="shared" ref="H16:K16" si="0">H27</f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7"/>
    </row>
    <row r="17" spans="1:12" ht="15.5">
      <c r="B17" t="s">
        <v>53</v>
      </c>
      <c r="C17" t="s">
        <v>54</v>
      </c>
      <c r="D17" t="s">
        <v>55</v>
      </c>
      <c r="G17" s="27"/>
      <c r="H17" s="27"/>
      <c r="I17" s="27"/>
      <c r="J17" s="27"/>
      <c r="K17" s="27"/>
      <c r="L17" s="7"/>
    </row>
    <row r="18" spans="1:12" ht="15.5">
      <c r="B18" t="s">
        <v>56</v>
      </c>
      <c r="C18" t="s">
        <v>57</v>
      </c>
      <c r="D18" t="s">
        <v>48</v>
      </c>
      <c r="G18" s="26">
        <f>G32+G33</f>
        <v>0</v>
      </c>
      <c r="H18" s="26">
        <f t="shared" ref="H18:K18" si="1">H32+H33</f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7"/>
    </row>
    <row r="19" spans="1:12">
      <c r="L19" s="7"/>
    </row>
    <row r="20" spans="1:12" ht="20.5">
      <c r="A20" s="18"/>
      <c r="B20" s="19" t="s">
        <v>58</v>
      </c>
      <c r="C20" s="18"/>
      <c r="D20" s="18"/>
      <c r="E20" s="18"/>
      <c r="F20" s="18"/>
      <c r="G20" s="18"/>
      <c r="H20" s="18"/>
      <c r="I20" s="18"/>
      <c r="J20" s="18"/>
      <c r="K20" s="18"/>
      <c r="L20" s="7"/>
    </row>
    <row r="21" spans="1:12">
      <c r="B21" s="9" t="s">
        <v>59</v>
      </c>
      <c r="L21" s="7"/>
    </row>
    <row r="22" spans="1:12">
      <c r="L22" s="7"/>
    </row>
    <row r="23" spans="1:12">
      <c r="B23" t="s">
        <v>60</v>
      </c>
      <c r="D23" t="s">
        <v>48</v>
      </c>
      <c r="G23" s="28"/>
      <c r="H23" s="28"/>
      <c r="I23" s="28"/>
      <c r="J23" s="28"/>
      <c r="K23" s="28"/>
      <c r="L23" s="7"/>
    </row>
    <row r="24" spans="1:12">
      <c r="B24" t="s">
        <v>61</v>
      </c>
      <c r="D24" t="s">
        <v>48</v>
      </c>
      <c r="G24" s="28"/>
      <c r="H24" s="28"/>
      <c r="I24" s="28"/>
      <c r="J24" s="28"/>
      <c r="K24" s="28"/>
      <c r="L24" s="7"/>
    </row>
    <row r="25" spans="1:12" ht="15.5">
      <c r="B25" t="s">
        <v>62</v>
      </c>
      <c r="C25" t="s">
        <v>63</v>
      </c>
      <c r="D25" t="s">
        <v>48</v>
      </c>
      <c r="G25" s="29">
        <f>SUM(G23:G24)</f>
        <v>0</v>
      </c>
      <c r="H25" s="29">
        <f>SUM(H23:H24)</f>
        <v>0</v>
      </c>
      <c r="I25" s="29">
        <f>SUM(I23:I24)</f>
        <v>0</v>
      </c>
      <c r="J25" s="29">
        <f>SUM(J23:J24)</f>
        <v>0</v>
      </c>
      <c r="K25" s="29">
        <f>SUM(K23:K24)</f>
        <v>0</v>
      </c>
      <c r="L25" s="7"/>
    </row>
    <row r="26" spans="1:12" ht="15.5">
      <c r="B26" t="s">
        <v>64</v>
      </c>
      <c r="C26" t="s">
        <v>65</v>
      </c>
      <c r="D26" t="s">
        <v>48</v>
      </c>
      <c r="G26" s="28"/>
      <c r="H26" s="28"/>
      <c r="I26" s="28"/>
      <c r="J26" s="28"/>
      <c r="K26" s="28"/>
      <c r="L26" s="7"/>
    </row>
    <row r="27" spans="1:12" ht="15.5">
      <c r="B27" t="s">
        <v>66</v>
      </c>
      <c r="C27" t="s">
        <v>52</v>
      </c>
      <c r="D27" t="s">
        <v>48</v>
      </c>
      <c r="G27" s="30">
        <f>G25-G26</f>
        <v>0</v>
      </c>
      <c r="H27" s="30">
        <f t="shared" ref="H27:K27" si="2">H25-H26</f>
        <v>0</v>
      </c>
      <c r="I27" s="30">
        <f t="shared" si="2"/>
        <v>0</v>
      </c>
      <c r="J27" s="30">
        <f t="shared" si="2"/>
        <v>0</v>
      </c>
      <c r="K27" s="30">
        <f t="shared" si="2"/>
        <v>0</v>
      </c>
      <c r="L27" s="7"/>
    </row>
    <row r="28" spans="1:12">
      <c r="L28" s="7"/>
    </row>
    <row r="29" spans="1:12" ht="17.5">
      <c r="A29" s="18"/>
      <c r="B29" s="19" t="s">
        <v>67</v>
      </c>
      <c r="C29" s="18"/>
      <c r="D29" s="18"/>
      <c r="E29" s="18"/>
      <c r="F29" s="18"/>
      <c r="G29" s="18"/>
      <c r="H29" s="18"/>
      <c r="I29" s="18"/>
      <c r="J29" s="18"/>
      <c r="K29" s="18"/>
      <c r="L29" s="7"/>
    </row>
    <row r="30" spans="1:12">
      <c r="B30" s="9" t="s">
        <v>68</v>
      </c>
      <c r="E30" t="s">
        <v>69</v>
      </c>
      <c r="L30" s="7"/>
    </row>
    <row r="31" spans="1:12" ht="14" thickBot="1">
      <c r="L31" s="7"/>
    </row>
    <row r="32" spans="1:12" ht="14.5" thickTop="1" thickBot="1">
      <c r="B32" t="s">
        <v>70</v>
      </c>
      <c r="C32" t="s">
        <v>71</v>
      </c>
      <c r="D32" t="s">
        <v>48</v>
      </c>
      <c r="G32" s="37">
        <f>G47</f>
        <v>0</v>
      </c>
      <c r="H32" s="37">
        <f t="shared" ref="H32:K32" si="3">H47</f>
        <v>0</v>
      </c>
      <c r="I32" s="37">
        <f t="shared" si="3"/>
        <v>0</v>
      </c>
      <c r="J32" s="37">
        <f t="shared" si="3"/>
        <v>0</v>
      </c>
      <c r="K32" s="37">
        <f t="shared" si="3"/>
        <v>0</v>
      </c>
      <c r="L32" s="7"/>
    </row>
    <row r="33" spans="2:12" ht="14.5" thickTop="1" thickBot="1">
      <c r="B33" t="s">
        <v>72</v>
      </c>
      <c r="C33" t="s">
        <v>73</v>
      </c>
      <c r="D33" t="s">
        <v>48</v>
      </c>
      <c r="G33" s="37">
        <f>IF(G39="Error",0,G37)</f>
        <v>0</v>
      </c>
      <c r="H33" s="37">
        <f t="shared" ref="H33:K33" si="4">IF(H39="Error",0,H37)</f>
        <v>0</v>
      </c>
      <c r="I33" s="37">
        <f t="shared" si="4"/>
        <v>0</v>
      </c>
      <c r="J33" s="37">
        <f t="shared" si="4"/>
        <v>0</v>
      </c>
      <c r="K33" s="37">
        <f t="shared" si="4"/>
        <v>0</v>
      </c>
      <c r="L33" s="7"/>
    </row>
    <row r="34" spans="2:12" ht="14" thickTop="1">
      <c r="C34" t="s">
        <v>74</v>
      </c>
      <c r="D34" t="s">
        <v>48</v>
      </c>
      <c r="G34" s="36">
        <f>SUM(G32:G33)</f>
        <v>0</v>
      </c>
      <c r="H34" s="36">
        <f>SUM(H32:H33)</f>
        <v>0</v>
      </c>
      <c r="I34" s="36">
        <f>SUM(I32:I33)</f>
        <v>0</v>
      </c>
      <c r="J34" s="36">
        <f>SUM(J32:J33)</f>
        <v>0</v>
      </c>
      <c r="K34" s="36">
        <f>SUM(K32:K33)</f>
        <v>0</v>
      </c>
      <c r="L34" s="7"/>
    </row>
    <row r="35" spans="2:12" ht="14" thickBot="1">
      <c r="L35" s="7"/>
    </row>
    <row r="36" spans="2:12" ht="14.5" thickTop="1" thickBot="1">
      <c r="B36" t="s">
        <v>75</v>
      </c>
      <c r="D36" s="31" t="s">
        <v>76</v>
      </c>
      <c r="G36" s="101">
        <v>114.5</v>
      </c>
      <c r="H36" s="102"/>
      <c r="I36" s="102"/>
      <c r="J36" s="102"/>
      <c r="K36" s="103"/>
      <c r="L36" s="7"/>
    </row>
    <row r="37" spans="2:12" ht="14.5" thickTop="1" thickBot="1">
      <c r="B37" t="s">
        <v>72</v>
      </c>
      <c r="C37" t="s">
        <v>73</v>
      </c>
      <c r="D37" t="s">
        <v>48</v>
      </c>
      <c r="G37" s="23"/>
      <c r="H37" s="23"/>
      <c r="I37" s="23"/>
      <c r="J37" s="23"/>
      <c r="K37" s="23"/>
      <c r="L37" s="7"/>
    </row>
    <row r="38" spans="2:12" ht="14.5" thickTop="1" thickBot="1">
      <c r="B38" s="31" t="s">
        <v>72</v>
      </c>
      <c r="C38" s="31" t="s">
        <v>73</v>
      </c>
      <c r="D38" s="38" t="s">
        <v>76</v>
      </c>
      <c r="G38" s="37">
        <f>G37*'Universal Data'!F34</f>
        <v>0</v>
      </c>
      <c r="H38" s="37">
        <f>H37*'Universal Data'!F35</f>
        <v>0</v>
      </c>
      <c r="I38" s="37">
        <f>I37*'Universal Data'!F36</f>
        <v>0</v>
      </c>
      <c r="J38" s="37">
        <f>J37*'Universal Data'!F37</f>
        <v>0</v>
      </c>
      <c r="K38" s="37">
        <f>K37*'Universal Data'!F38</f>
        <v>0</v>
      </c>
      <c r="L38" s="7"/>
    </row>
    <row r="39" spans="2:12" ht="14.5" thickTop="1" thickBot="1">
      <c r="B39" s="65" t="s">
        <v>77</v>
      </c>
      <c r="C39" t="s">
        <v>73</v>
      </c>
      <c r="D39" t="s">
        <v>48</v>
      </c>
      <c r="G39" s="66" t="str">
        <f>IF(SUM($G$38:G38)&gt;=$G$36,"Error","OK")</f>
        <v>OK</v>
      </c>
      <c r="H39" s="66" t="str">
        <f>IF(SUM($G$38:H38)&gt;=$G$36,"Error","OK")</f>
        <v>OK</v>
      </c>
      <c r="I39" s="66" t="str">
        <f>IF(SUM($G$38:I38)&gt;=$G$36,"Error","OK")</f>
        <v>OK</v>
      </c>
      <c r="J39" s="66" t="str">
        <f>IF(SUM($G$38:J38)&gt;=$G$36,"Error","OK")</f>
        <v>OK</v>
      </c>
      <c r="K39" s="66" t="str">
        <f>IF(SUM($G$38:K38)&gt;=$G$36,"Error","OK")</f>
        <v>OK</v>
      </c>
      <c r="L39" s="31" t="str">
        <f>IF(SUM($G$38:$J$38)&gt;=$G$36,"Sum of 2018/19 prices cannot be more than "&amp;G36,"")</f>
        <v/>
      </c>
    </row>
    <row r="40" spans="2:12" ht="14.5" thickTop="1" thickBot="1">
      <c r="G40" s="24"/>
      <c r="H40" s="24"/>
      <c r="I40" s="24"/>
      <c r="J40" s="24"/>
      <c r="K40" s="24"/>
      <c r="L40" s="7"/>
    </row>
    <row r="41" spans="2:12" ht="14.5" thickTop="1" thickBot="1">
      <c r="B41" t="s">
        <v>78</v>
      </c>
      <c r="D41" s="31" t="s">
        <v>76</v>
      </c>
      <c r="G41" s="101">
        <v>75</v>
      </c>
      <c r="H41" s="102"/>
      <c r="I41" s="102"/>
      <c r="J41" s="102"/>
      <c r="K41" s="103"/>
      <c r="L41" s="7"/>
    </row>
    <row r="42" spans="2:12" ht="14.5" thickTop="1" thickBot="1">
      <c r="B42" s="31" t="s">
        <v>79</v>
      </c>
      <c r="C42" s="31" t="s">
        <v>80</v>
      </c>
      <c r="D42" t="s">
        <v>48</v>
      </c>
      <c r="G42" s="34"/>
      <c r="H42" s="34"/>
      <c r="I42" s="34"/>
      <c r="J42" s="34"/>
      <c r="K42" s="34"/>
      <c r="L42" s="7"/>
    </row>
    <row r="43" spans="2:12" ht="14.5" thickTop="1" thickBot="1">
      <c r="B43" s="31" t="s">
        <v>79</v>
      </c>
      <c r="C43" s="31" t="s">
        <v>80</v>
      </c>
      <c r="D43" s="31" t="s">
        <v>76</v>
      </c>
      <c r="G43" s="37">
        <f>G42*'Universal Data'!F34</f>
        <v>0</v>
      </c>
      <c r="H43" s="37">
        <f>H42*'Universal Data'!F35</f>
        <v>0</v>
      </c>
      <c r="I43" s="37">
        <f>I42*'Universal Data'!F36</f>
        <v>0</v>
      </c>
      <c r="J43" s="37">
        <f>J42*'Universal Data'!F37</f>
        <v>0</v>
      </c>
      <c r="K43" s="37">
        <f>K42*'Universal Data'!F38</f>
        <v>0</v>
      </c>
      <c r="L43" s="7"/>
    </row>
    <row r="44" spans="2:12" ht="14.5" thickTop="1" thickBot="1">
      <c r="B44" s="32" t="s">
        <v>81</v>
      </c>
      <c r="C44" s="32"/>
      <c r="D44" t="s">
        <v>48</v>
      </c>
      <c r="G44" s="66" t="str">
        <f>IF(SUM($G$43:G43)&gt;$G$41, "Error","OK")</f>
        <v>OK</v>
      </c>
      <c r="H44" s="66" t="str">
        <f>IF(SUM($G$43:H43)&gt;$G$41, "Error","OK")</f>
        <v>OK</v>
      </c>
      <c r="I44" s="66" t="str">
        <f>IF(SUM($G$43:I43)&gt;$G$41, "Error","OK")</f>
        <v>OK</v>
      </c>
      <c r="J44" s="66" t="str">
        <f>IF(SUM($G$43:J43)&gt;$G$41, "Error","OK")</f>
        <v>OK</v>
      </c>
      <c r="K44" s="66" t="str">
        <f>IF(SUM($G$43:K43)&gt;$G$41, "Error","OK")</f>
        <v>OK</v>
      </c>
      <c r="L44" s="31" t="str">
        <f>IF(SUM($G$43:$K$43)&gt;$G$41, "Sum of 2018/19 prices cannot be greater than "&amp;$G$41,"")</f>
        <v/>
      </c>
    </row>
    <row r="45" spans="2:12" ht="14.5" thickTop="1" thickBot="1">
      <c r="B45" s="31" t="s">
        <v>82</v>
      </c>
      <c r="C45" s="31" t="s">
        <v>83</v>
      </c>
      <c r="D45" s="31" t="s">
        <v>48</v>
      </c>
      <c r="G45" s="33"/>
      <c r="H45" s="33"/>
      <c r="I45" s="33"/>
      <c r="J45" s="33"/>
      <c r="K45" s="33"/>
      <c r="L45" s="7"/>
    </row>
    <row r="46" spans="2:12" ht="14.5" thickTop="1" thickBot="1">
      <c r="B46" t="s">
        <v>84</v>
      </c>
      <c r="D46" t="s">
        <v>48</v>
      </c>
      <c r="G46" s="34"/>
      <c r="H46" s="34"/>
      <c r="I46" s="34"/>
      <c r="J46" s="34"/>
      <c r="K46" s="34"/>
      <c r="L46" s="7"/>
    </row>
    <row r="47" spans="2:12" ht="14.5" thickTop="1" thickBot="1">
      <c r="B47" t="s">
        <v>85</v>
      </c>
      <c r="D47" t="s">
        <v>48</v>
      </c>
      <c r="G47" s="35">
        <f>IFERROR(IF(G44="Error",0,G42)+G45-G46,0)</f>
        <v>0</v>
      </c>
      <c r="H47" s="35">
        <f t="shared" ref="H47:K47" si="5">IFERROR(IF(H44="Error",0,H42)+H45-H46,0)</f>
        <v>0</v>
      </c>
      <c r="I47" s="35">
        <f t="shared" si="5"/>
        <v>0</v>
      </c>
      <c r="J47" s="35">
        <f t="shared" si="5"/>
        <v>0</v>
      </c>
      <c r="K47" s="35">
        <f t="shared" si="5"/>
        <v>0</v>
      </c>
      <c r="L47" s="7"/>
    </row>
    <row r="48" spans="2:12" ht="14" thickTop="1"/>
    <row r="49"/>
    <row r="50"/>
    <row r="51"/>
    <row r="52"/>
  </sheetData>
  <mergeCells count="3">
    <mergeCell ref="O6:P6"/>
    <mergeCell ref="G36:K36"/>
    <mergeCell ref="G41:K41"/>
  </mergeCells>
  <dataValidations disablePrompts="1" count="1">
    <dataValidation type="list" allowBlank="1" showInputMessage="1" showErrorMessage="1" sqref="Q6" xr:uid="{561089D0-2A8F-4F69-9DFF-02C52A4901CC}">
      <formula1>"2022,2023,2024,2025,2026"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39BD-D153-405F-B822-5DAA9D5D2E34}">
  <sheetPr>
    <tabColor theme="9"/>
    <pageSetUpPr autoPageBreaks="0"/>
  </sheetPr>
  <dimension ref="A1:Q74"/>
  <sheetViews>
    <sheetView tabSelected="1" topLeftCell="A21" zoomScaleNormal="100" workbookViewId="0">
      <selection activeCell="F65" sqref="F65:F68"/>
    </sheetView>
  </sheetViews>
  <sheetFormatPr defaultColWidth="0" defaultRowHeight="13.5" zeroHeight="1"/>
  <cols>
    <col min="1" max="1" width="1.765625" customWidth="1"/>
    <col min="2" max="2" width="9.23046875" customWidth="1"/>
    <col min="3" max="3" width="37.15234375" customWidth="1"/>
    <col min="4" max="4" width="56.15234375" bestFit="1" customWidth="1"/>
    <col min="5" max="5" width="15.23046875" bestFit="1" customWidth="1"/>
    <col min="6" max="6" width="18.84375" bestFit="1" customWidth="1"/>
    <col min="7" max="7" width="13.765625" bestFit="1" customWidth="1"/>
    <col min="8" max="8" width="21.765625" bestFit="1" customWidth="1"/>
    <col min="9" max="9" width="13.23046875" bestFit="1" customWidth="1"/>
    <col min="10" max="10" width="14.23046875" bestFit="1" customWidth="1"/>
    <col min="11" max="11" width="11.15234375" bestFit="1" customWidth="1"/>
    <col min="12" max="12" width="11.15234375" customWidth="1"/>
    <col min="13" max="13" width="9.23046875" customWidth="1"/>
    <col min="14" max="17" width="0" hidden="1" customWidth="1"/>
    <col min="18" max="16384" width="9.23046875" hidden="1"/>
  </cols>
  <sheetData>
    <row r="1" spans="1:13" ht="25">
      <c r="A1" s="1" t="str">
        <f>[25]Cover!$A$2</f>
        <v>ESO Regulatory Reporting Pack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">
      <c r="A2" s="2" t="str">
        <f>[25]Cover!$A$3</f>
        <v>National Grid Electricity System Operator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5">
      <c r="A3" s="2" t="str">
        <f>[25]Cover!$A$4</f>
        <v>2022/23</v>
      </c>
      <c r="B3" s="2"/>
      <c r="C3" s="2"/>
      <c r="D3" s="2"/>
      <c r="E3" s="40"/>
      <c r="F3" s="40"/>
      <c r="G3" s="3"/>
      <c r="H3" s="3"/>
      <c r="I3" s="3"/>
      <c r="J3" s="3"/>
      <c r="K3" s="3"/>
      <c r="L3" s="3"/>
      <c r="M3" s="3"/>
    </row>
    <row r="4" spans="1:13" ht="25.5" thickBot="1">
      <c r="A4" s="4" t="s">
        <v>86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/>
    <row r="6" spans="1:13" ht="17.5">
      <c r="A6" s="67"/>
      <c r="B6" s="19" t="s">
        <v>87</v>
      </c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/>
    <row r="8" spans="1:13">
      <c r="C8" s="104" t="s">
        <v>88</v>
      </c>
      <c r="D8" s="105" t="s">
        <v>89</v>
      </c>
      <c r="E8" s="106" t="s">
        <v>90</v>
      </c>
      <c r="F8" s="107"/>
      <c r="G8" s="107"/>
      <c r="H8" s="108"/>
    </row>
    <row r="9" spans="1:13">
      <c r="C9" s="104"/>
      <c r="D9" s="105"/>
      <c r="E9" s="68" t="s">
        <v>91</v>
      </c>
      <c r="F9" s="68" t="s">
        <v>92</v>
      </c>
      <c r="G9" s="68" t="s">
        <v>93</v>
      </c>
      <c r="H9" s="68" t="s">
        <v>94</v>
      </c>
    </row>
    <row r="10" spans="1:13" ht="27">
      <c r="C10" s="69" t="s">
        <v>95</v>
      </c>
      <c r="D10" s="70" t="s">
        <v>96</v>
      </c>
      <c r="E10" s="71">
        <v>207.99333732217801</v>
      </c>
      <c r="F10" s="71">
        <v>158.647469556196</v>
      </c>
      <c r="G10" s="71">
        <v>139.407565976256</v>
      </c>
      <c r="H10" s="71">
        <f>SUM(E10:G10)</f>
        <v>506.04837285462997</v>
      </c>
    </row>
    <row r="11" spans="1:13">
      <c r="C11" s="72" t="s">
        <v>97</v>
      </c>
      <c r="D11" s="73" t="s">
        <v>98</v>
      </c>
      <c r="E11" s="74">
        <v>203.20745040958423</v>
      </c>
      <c r="F11" s="74">
        <v>160.04746955619549</v>
      </c>
      <c r="G11" s="74">
        <v>140.80756597625609</v>
      </c>
      <c r="H11" s="75">
        <f>SUM(E11,F11,G11)</f>
        <v>504.06248594203578</v>
      </c>
    </row>
    <row r="12" spans="1:13">
      <c r="C12" s="76"/>
      <c r="D12" s="58"/>
      <c r="E12" s="62"/>
      <c r="F12" s="62"/>
      <c r="G12" s="62"/>
      <c r="H12" s="62"/>
    </row>
    <row r="13" spans="1:13">
      <c r="C13" s="76"/>
      <c r="D13" s="58"/>
      <c r="E13" s="62"/>
      <c r="F13" s="62"/>
      <c r="G13" s="62"/>
      <c r="H13" s="62"/>
    </row>
    <row r="14" spans="1:13">
      <c r="C14" s="76"/>
      <c r="D14" s="58"/>
      <c r="E14" s="62"/>
      <c r="F14" s="62"/>
      <c r="G14" s="62"/>
      <c r="H14" s="62"/>
    </row>
    <row r="15" spans="1:13">
      <c r="C15" s="76"/>
      <c r="D15" s="58"/>
      <c r="E15" s="62"/>
      <c r="F15" s="62"/>
      <c r="G15" s="62"/>
      <c r="H15" s="62"/>
    </row>
    <row r="16" spans="1:13">
      <c r="C16" s="76"/>
      <c r="D16" s="58"/>
      <c r="E16" s="62"/>
      <c r="F16" s="62"/>
      <c r="G16" s="62"/>
      <c r="H16" s="62"/>
    </row>
    <row r="17" spans="1:12">
      <c r="C17" s="76"/>
      <c r="D17" s="58"/>
      <c r="E17" s="62"/>
      <c r="F17" s="62"/>
      <c r="G17" s="62"/>
      <c r="H17" s="62"/>
    </row>
    <row r="18" spans="1:12">
      <c r="C18" s="58"/>
      <c r="D18" s="58"/>
      <c r="E18" s="62"/>
      <c r="F18" s="62"/>
      <c r="G18" s="62"/>
      <c r="H18" s="62"/>
    </row>
    <row r="19" spans="1:12">
      <c r="C19" s="58"/>
      <c r="D19" s="58"/>
      <c r="E19" s="62"/>
      <c r="F19" s="62"/>
      <c r="G19" s="62"/>
      <c r="H19" s="62"/>
    </row>
    <row r="20" spans="1:1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ht="17.5">
      <c r="A21" s="67"/>
      <c r="B21" s="19" t="s">
        <v>99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>
      <c r="A22" s="78"/>
      <c r="B22" s="78"/>
      <c r="C22" s="78"/>
      <c r="D22" s="78"/>
      <c r="E22" s="78"/>
      <c r="F22" s="78"/>
      <c r="G22" s="79"/>
      <c r="H22" s="78"/>
      <c r="I22" s="78"/>
      <c r="J22" s="78"/>
      <c r="K22" s="78"/>
      <c r="L22" s="78"/>
    </row>
    <row r="23" spans="1:12">
      <c r="A23" s="78"/>
      <c r="B23" s="78"/>
      <c r="C23" s="80" t="s">
        <v>100</v>
      </c>
      <c r="D23" s="80" t="s">
        <v>101</v>
      </c>
      <c r="E23" s="80" t="s">
        <v>102</v>
      </c>
      <c r="F23" s="81" t="s">
        <v>103</v>
      </c>
      <c r="G23" s="82" t="s">
        <v>104</v>
      </c>
      <c r="H23" s="82" t="s">
        <v>105</v>
      </c>
      <c r="I23" s="83" t="s">
        <v>94</v>
      </c>
      <c r="J23" s="9" t="s">
        <v>106</v>
      </c>
      <c r="K23" s="9" t="s">
        <v>107</v>
      </c>
      <c r="L23" s="9" t="s">
        <v>108</v>
      </c>
    </row>
    <row r="24" spans="1:12">
      <c r="A24" s="78"/>
      <c r="B24" s="78"/>
      <c r="C24" s="78"/>
      <c r="D24" s="78"/>
      <c r="E24" s="78"/>
      <c r="F24" s="78"/>
      <c r="G24" s="79"/>
      <c r="H24" s="78"/>
      <c r="I24" s="78"/>
      <c r="J24" s="78"/>
      <c r="K24" s="78"/>
      <c r="L24" s="78"/>
    </row>
    <row r="25" spans="1:12" ht="14">
      <c r="A25" s="78"/>
      <c r="B25" s="18" t="s">
        <v>109</v>
      </c>
      <c r="C25" s="18"/>
      <c r="D25" s="18"/>
      <c r="E25" s="67"/>
      <c r="F25" s="67"/>
      <c r="G25" s="67"/>
      <c r="H25" s="67"/>
      <c r="I25" s="67"/>
      <c r="J25" s="67"/>
      <c r="K25" s="67"/>
      <c r="L25" s="67"/>
    </row>
    <row r="26" spans="1:12">
      <c r="A26" s="78"/>
      <c r="B26" s="78"/>
      <c r="C26" s="78"/>
      <c r="D26" s="78"/>
      <c r="E26" s="78"/>
      <c r="F26" s="78"/>
      <c r="G26" s="79"/>
      <c r="H26" s="78"/>
      <c r="I26" s="78"/>
      <c r="J26" s="78"/>
      <c r="K26" s="78"/>
      <c r="L26" s="78"/>
    </row>
    <row r="27" spans="1:12">
      <c r="A27" s="78"/>
      <c r="B27" s="78"/>
      <c r="C27" s="78" t="s">
        <v>110</v>
      </c>
      <c r="D27" s="78"/>
      <c r="E27" s="84" t="s">
        <v>55</v>
      </c>
      <c r="F27" s="85">
        <f>SUM(F37,F43)</f>
        <v>313.62516403265749</v>
      </c>
      <c r="G27" s="86">
        <f>SUM(G37,G43)</f>
        <v>0</v>
      </c>
      <c r="H27" s="86">
        <f>SUM(H37,H43)</f>
        <v>0</v>
      </c>
      <c r="I27" s="86">
        <f>SUM(G27:H27)</f>
        <v>0</v>
      </c>
      <c r="J27" s="86">
        <f>I27-F27</f>
        <v>-313.62516403265749</v>
      </c>
      <c r="K27" s="87">
        <f>(I27-F27)/F27</f>
        <v>-1</v>
      </c>
      <c r="L27" s="56" t="str">
        <f>IF(ABS(F27-$E$10)&lt;0.01,"OK","ERROR")</f>
        <v>ERROR</v>
      </c>
    </row>
    <row r="28" spans="1:12">
      <c r="A28" s="78"/>
      <c r="B28" s="78"/>
      <c r="C28" s="78" t="s">
        <v>111</v>
      </c>
      <c r="D28" s="78"/>
      <c r="E28" s="84" t="s">
        <v>55</v>
      </c>
      <c r="F28" s="85">
        <f>SUM(F50,F56)</f>
        <v>176.3199638686005</v>
      </c>
      <c r="G28" s="86">
        <f>SUM(G50,G56)</f>
        <v>0</v>
      </c>
      <c r="H28" s="86">
        <f>SUM(H50,H56)</f>
        <v>0</v>
      </c>
      <c r="I28" s="86">
        <f>SUM(G28:H28)</f>
        <v>0</v>
      </c>
      <c r="J28" s="86">
        <f>I28-F28</f>
        <v>-176.3199638686005</v>
      </c>
      <c r="K28" s="87">
        <f>(I28-F28)/F28</f>
        <v>-1</v>
      </c>
      <c r="L28" s="56" t="str">
        <f>IF(ABS(F28-$F$10)&lt;0.01,"OK","ERROR")</f>
        <v>ERROR</v>
      </c>
    </row>
    <row r="29" spans="1:12">
      <c r="A29" s="78"/>
      <c r="B29" s="78"/>
      <c r="C29" s="78" t="s">
        <v>112</v>
      </c>
      <c r="D29" s="78"/>
      <c r="E29" s="84" t="s">
        <v>55</v>
      </c>
      <c r="F29" s="85">
        <f>SUM(F63,F69)</f>
        <v>160.9558412854777</v>
      </c>
      <c r="G29" s="86">
        <f>SUM(G63,G69)</f>
        <v>0</v>
      </c>
      <c r="H29" s="86">
        <f>SUM(H63,H69)</f>
        <v>0</v>
      </c>
      <c r="I29" s="86">
        <f>SUM(G29:H29)</f>
        <v>0</v>
      </c>
      <c r="J29" s="86">
        <f>I29-F29</f>
        <v>-160.9558412854777</v>
      </c>
      <c r="K29" s="87">
        <f>(I29-F29)/F29</f>
        <v>-1</v>
      </c>
      <c r="L29" s="56" t="str">
        <f>IF(ABS(F29-$G$10)&lt;0.01,"OK","ERROR")</f>
        <v>ERROR</v>
      </c>
    </row>
    <row r="30" spans="1:12">
      <c r="A30" s="77"/>
      <c r="B30" s="77"/>
      <c r="C30" s="88" t="s">
        <v>113</v>
      </c>
      <c r="D30" s="88"/>
      <c r="E30" s="84" t="s">
        <v>55</v>
      </c>
      <c r="F30" s="89">
        <f>SUM(F27,F28,F29)</f>
        <v>650.90096918673567</v>
      </c>
      <c r="G30" s="89">
        <f>SUM(G27,G28,G29)</f>
        <v>0</v>
      </c>
      <c r="H30" s="89">
        <f>SUM(H27,H28,H29)</f>
        <v>0</v>
      </c>
      <c r="I30" s="89">
        <f>SUM(G30:H30)</f>
        <v>0</v>
      </c>
      <c r="J30" s="89">
        <f>I30-F30</f>
        <v>-650.90096918673567</v>
      </c>
      <c r="K30" s="87">
        <f>(I30-F30)/F30</f>
        <v>-1</v>
      </c>
    </row>
    <row r="31" spans="1:12">
      <c r="A31" s="78"/>
      <c r="B31" s="78"/>
      <c r="C31" s="78"/>
      <c r="D31" s="78"/>
      <c r="E31" s="78"/>
      <c r="F31" s="78"/>
      <c r="G31" s="79"/>
      <c r="H31" s="78"/>
      <c r="I31" s="78"/>
      <c r="J31" s="78"/>
      <c r="K31" s="78"/>
      <c r="L31" s="78"/>
    </row>
    <row r="32" spans="1:12" ht="14">
      <c r="A32" s="78"/>
      <c r="B32" s="18" t="s">
        <v>91</v>
      </c>
      <c r="C32" s="18"/>
      <c r="D32" s="18"/>
      <c r="E32" s="67"/>
      <c r="F32" s="67"/>
      <c r="G32" s="67"/>
      <c r="H32" s="67"/>
      <c r="I32" s="67"/>
      <c r="J32" s="67"/>
      <c r="K32" s="67"/>
      <c r="L32" s="67"/>
    </row>
    <row r="33" spans="1:12" ht="14" thickBot="1">
      <c r="A33" s="78"/>
      <c r="B33" s="78"/>
      <c r="C33" s="78"/>
      <c r="D33" s="78"/>
      <c r="E33" s="78"/>
      <c r="F33" s="78"/>
      <c r="G33" s="79"/>
      <c r="H33" s="78"/>
      <c r="I33" s="78"/>
      <c r="J33" s="78"/>
      <c r="K33" s="78"/>
      <c r="L33" s="78"/>
    </row>
    <row r="34" spans="1:12" ht="14.5" thickTop="1" thickBot="1">
      <c r="A34" s="77"/>
      <c r="B34" s="77"/>
      <c r="C34" s="77" t="s">
        <v>114</v>
      </c>
      <c r="D34" s="77" t="s">
        <v>115</v>
      </c>
      <c r="E34" s="90" t="s">
        <v>55</v>
      </c>
      <c r="F34" s="98">
        <v>67.708099062169879</v>
      </c>
      <c r="G34" s="96">
        <f>(INDEX('Universal Data'!$F$31:$F$38,MATCH("2023/24",'Universal Data'!$C$31:$C$38,0)))*'[25]3.1 Opex Summary'!U19</f>
        <v>0</v>
      </c>
      <c r="H34" s="91">
        <f>(INDEX('Universal Data'!$F$31:$F$38,MATCH("2024/25",'Universal Data'!$C$31:$C$38,0)))*'[25]3.1 Opex Summary'!V19</f>
        <v>0</v>
      </c>
      <c r="I34" s="63">
        <f>SUM(G34:H34)</f>
        <v>0</v>
      </c>
      <c r="J34" s="92">
        <f>I34-F34</f>
        <v>-67.708099062169879</v>
      </c>
      <c r="K34" s="87">
        <f>(I34-F34)/F34</f>
        <v>-1</v>
      </c>
    </row>
    <row r="35" spans="1:12" ht="14.5" thickTop="1" thickBot="1">
      <c r="A35" s="77"/>
      <c r="B35" s="77"/>
      <c r="C35" s="77" t="s">
        <v>116</v>
      </c>
      <c r="D35" s="77" t="s">
        <v>117</v>
      </c>
      <c r="E35" s="90" t="s">
        <v>55</v>
      </c>
      <c r="F35" s="98">
        <v>141.41575016800954</v>
      </c>
      <c r="G35" s="96">
        <f>(INDEX('Universal Data'!$F$31:$F$38,MATCH("2023/24",'Universal Data'!$C$31:$C$38,0)))*'[25]5.1 Capex Summary'!Y18</f>
        <v>0</v>
      </c>
      <c r="H35" s="91">
        <f>(INDEX('Universal Data'!$F$31:$F$38,MATCH("2024/25",'Universal Data'!$C$31:$C$38,0)))*'[25]5.1 Capex Summary'!Z18</f>
        <v>0</v>
      </c>
      <c r="I35" s="63">
        <f>SUM(G35:H35)</f>
        <v>0</v>
      </c>
      <c r="J35" s="92">
        <f>I35-F35</f>
        <v>-141.41575016800954</v>
      </c>
      <c r="K35" s="87">
        <f>(I35-F35)/F35</f>
        <v>-1</v>
      </c>
    </row>
    <row r="36" spans="1:12" ht="14.5" thickTop="1" thickBot="1">
      <c r="A36" s="77"/>
      <c r="B36" s="77"/>
      <c r="C36" s="77" t="s">
        <v>118</v>
      </c>
      <c r="D36" s="77" t="s">
        <v>119</v>
      </c>
      <c r="E36" s="90" t="s">
        <v>55</v>
      </c>
      <c r="F36" s="98">
        <v>23.72</v>
      </c>
      <c r="G36" s="96">
        <f>(INDEX('Universal Data'!$F$31:$F$38,MATCH("2023/24",'Universal Data'!$C$31:$C$38,0)))*'[25]4.1 BSC'!U36</f>
        <v>0</v>
      </c>
      <c r="H36" s="91">
        <f>(INDEX('Universal Data'!$F$31:$F$38,MATCH("2024/25",'Universal Data'!$C$31:$C$38,0)))*'[25]4.1 BSC'!V36</f>
        <v>0</v>
      </c>
      <c r="I36" s="63">
        <f>SUM(G36:H36)</f>
        <v>0</v>
      </c>
      <c r="J36" s="92">
        <f>I36-F36</f>
        <v>-23.72</v>
      </c>
      <c r="K36" s="87">
        <f>(I36-F36)/F36</f>
        <v>-1</v>
      </c>
    </row>
    <row r="37" spans="1:12" ht="14" thickTop="1">
      <c r="A37" s="77"/>
      <c r="B37" s="77"/>
      <c r="C37" s="88" t="s">
        <v>120</v>
      </c>
      <c r="D37" s="88"/>
      <c r="E37" s="84" t="s">
        <v>55</v>
      </c>
      <c r="F37" s="97">
        <f>SUM(F34:F36)</f>
        <v>232.84384923017942</v>
      </c>
      <c r="G37" s="93">
        <f>SUM(G34:G36)</f>
        <v>0</v>
      </c>
      <c r="H37" s="93">
        <f>SUM(H34:H36)</f>
        <v>0</v>
      </c>
      <c r="I37" s="93">
        <f>SUM(I34:I36)</f>
        <v>0</v>
      </c>
      <c r="J37" s="93">
        <f>SUM(J34:J36)</f>
        <v>-232.84384923017942</v>
      </c>
      <c r="K37" s="87">
        <f>(I37-F37)/F37</f>
        <v>-1</v>
      </c>
    </row>
    <row r="38" spans="1:12" ht="14" thickBot="1">
      <c r="A38" s="88"/>
      <c r="B38" s="88"/>
      <c r="C38" s="88"/>
      <c r="D38" s="88"/>
      <c r="E38" s="88"/>
      <c r="F38" s="80"/>
      <c r="G38" s="94"/>
      <c r="H38" s="80"/>
      <c r="I38" s="80"/>
      <c r="J38" s="78"/>
      <c r="K38" s="78"/>
    </row>
    <row r="39" spans="1:12" ht="14.5" thickTop="1" thickBot="1">
      <c r="A39" s="77"/>
      <c r="B39" s="77"/>
      <c r="C39" s="77" t="s">
        <v>114</v>
      </c>
      <c r="D39" s="77" t="s">
        <v>121</v>
      </c>
      <c r="E39" s="90" t="s">
        <v>55</v>
      </c>
      <c r="F39" s="98">
        <v>5.4863207444156572</v>
      </c>
      <c r="G39" s="91">
        <f>(INDEX('Universal Data'!$F$31:$F$38,MATCH("2023/24",'Universal Data'!$C$31:$C$38,0)))*'[25]3.1 Opex Summary'!U44/3</f>
        <v>0</v>
      </c>
      <c r="H39" s="91">
        <f>(INDEX('Universal Data'!$F$31:$F$38,MATCH("2024/25",'Universal Data'!$C$31:$C$38,0)))*'[25]3.1 Opex Summary'!V44/3</f>
        <v>0</v>
      </c>
      <c r="I39" s="63">
        <f>SUM(G39:H39)</f>
        <v>0</v>
      </c>
      <c r="J39" s="92">
        <f>I39-F39</f>
        <v>-5.4863207444156572</v>
      </c>
      <c r="K39" s="87">
        <f>(I39-F39)/F39</f>
        <v>-1</v>
      </c>
    </row>
    <row r="40" spans="1:12" ht="14.5" thickTop="1" thickBot="1">
      <c r="A40" s="77"/>
      <c r="B40" s="77"/>
      <c r="C40" s="77" t="s">
        <v>116</v>
      </c>
      <c r="D40" s="77" t="s">
        <v>122</v>
      </c>
      <c r="E40" s="90" t="s">
        <v>55</v>
      </c>
      <c r="F40" s="98">
        <v>10.682884559752798</v>
      </c>
      <c r="G40" s="91">
        <f>(INDEX('Universal Data'!$F$31:$F$38,MATCH("2023/24",'Universal Data'!$C$31:$C$38,0)))*'[25]5.1 Capex Summary'!Y17/3</f>
        <v>0</v>
      </c>
      <c r="H40" s="91">
        <f>(INDEX('Universal Data'!$F$31:$F$38,MATCH("2024/25",'Universal Data'!$C$31:$C$38,0)))*'[25]5.1 Capex Summary'!Z17/3</f>
        <v>0</v>
      </c>
      <c r="I40" s="63">
        <f t="shared" ref="I40" si="0">SUM(G40:H40)</f>
        <v>0</v>
      </c>
      <c r="J40" s="92">
        <f t="shared" ref="J40" si="1">I40-F40</f>
        <v>-10.682884559752798</v>
      </c>
      <c r="K40" s="87">
        <f>(I40-F40)/F40</f>
        <v>-1</v>
      </c>
    </row>
    <row r="41" spans="1:12" ht="14.5" thickTop="1" thickBot="1">
      <c r="A41" s="77"/>
      <c r="B41" s="77"/>
      <c r="C41" s="77" t="s">
        <v>118</v>
      </c>
      <c r="D41" s="77" t="s">
        <v>123</v>
      </c>
      <c r="E41" s="90" t="s">
        <v>55</v>
      </c>
      <c r="F41" s="98">
        <v>55.563350081464115</v>
      </c>
      <c r="G41" s="91">
        <f>(INDEX('Universal Data'!$F$31:$F$38,MATCH("2023/24",'Universal Data'!$C$31:$C$38,0)))*(SUM('[25]4.1 BSC'!U14:U19,'[25]4.1 BSC'!U39,'[25]4.1 BSC'!U41)/3)</f>
        <v>0</v>
      </c>
      <c r="H41" s="91">
        <f>(INDEX('Universal Data'!$F$31:$F$38,MATCH("2024/25",'Universal Data'!$C$31:$C$38,0)))*(SUM('[25]4.1 BSC'!V14:V19,'[25]4.1 BSC'!V39,'[25]4.1 BSC'!V41)/3)</f>
        <v>0</v>
      </c>
      <c r="I41" s="63">
        <f>SUM(G41:H41)</f>
        <v>0</v>
      </c>
      <c r="J41" s="92">
        <f>I41-F41</f>
        <v>-55.563350081464115</v>
      </c>
      <c r="K41" s="87">
        <f>(I41-F41)/F41</f>
        <v>-1</v>
      </c>
    </row>
    <row r="42" spans="1:12" ht="14.5" thickTop="1" thickBot="1">
      <c r="A42" s="77"/>
      <c r="B42" s="77"/>
      <c r="C42" s="77" t="s">
        <v>124</v>
      </c>
      <c r="D42" s="77" t="s">
        <v>125</v>
      </c>
      <c r="E42" s="90" t="s">
        <v>55</v>
      </c>
      <c r="F42" s="98">
        <v>9.0487594168455452</v>
      </c>
      <c r="G42" s="91">
        <f>(INDEX('Universal Data'!$F$31:$F$38,MATCH("2023/24",'Universal Data'!$C$31:$C$38,0)))*(('[25]6.1 Cyber Resilience IT Costs'!U13+'[25]6.2 Pension Admin Costs'!U31)/3)</f>
        <v>0</v>
      </c>
      <c r="H42" s="91">
        <f>(INDEX('Universal Data'!$F$31:$F$38,MATCH("2024/25",'Universal Data'!$C$31:$C$38,0)))*(('[25]6.1 Cyber Resilience IT Costs'!V13+'[25]6.2 Pension Admin Costs'!V31)/3)</f>
        <v>0</v>
      </c>
      <c r="I42" s="63">
        <f t="shared" ref="I42" si="2">SUM(G42:H42)</f>
        <v>0</v>
      </c>
      <c r="J42" s="92">
        <f t="shared" ref="J42" si="3">I42-F42</f>
        <v>-9.0487594168455452</v>
      </c>
      <c r="K42" s="87">
        <f>(I42-F42)/F42</f>
        <v>-1</v>
      </c>
    </row>
    <row r="43" spans="1:12" ht="14" thickTop="1">
      <c r="A43" s="77"/>
      <c r="B43" s="77"/>
      <c r="C43" s="88" t="s">
        <v>126</v>
      </c>
      <c r="D43" s="77"/>
      <c r="E43" s="84" t="s">
        <v>55</v>
      </c>
      <c r="F43" s="86">
        <f>SUM(F39:F42)</f>
        <v>80.781314802478107</v>
      </c>
      <c r="G43" s="86">
        <f>SUM(G39:G42)</f>
        <v>0</v>
      </c>
      <c r="H43" s="86">
        <f>SUM(H39:H42)</f>
        <v>0</v>
      </c>
      <c r="I43" s="86">
        <f>SUM(I39:I42)</f>
        <v>0</v>
      </c>
      <c r="J43" s="86">
        <f>SUM(J39:J42)</f>
        <v>-80.781314802478107</v>
      </c>
      <c r="K43" s="87">
        <f>(I43-F43)/F43</f>
        <v>-1</v>
      </c>
    </row>
    <row r="44" spans="1:12">
      <c r="A44" s="88"/>
      <c r="B44" s="88"/>
      <c r="C44" s="88"/>
      <c r="D44" s="88"/>
      <c r="E44" s="88"/>
      <c r="F44" s="95"/>
      <c r="G44" s="94"/>
      <c r="H44" s="80"/>
      <c r="I44" s="80"/>
      <c r="J44" s="78"/>
      <c r="K44" s="78"/>
      <c r="L44" s="78"/>
    </row>
    <row r="45" spans="1:12" ht="14">
      <c r="A45" s="78"/>
      <c r="B45" s="18" t="s">
        <v>92</v>
      </c>
      <c r="C45" s="18"/>
      <c r="D45" s="18"/>
      <c r="E45" s="18"/>
      <c r="F45" s="67"/>
      <c r="G45" s="67"/>
      <c r="H45" s="67"/>
      <c r="I45" s="67"/>
      <c r="J45" s="67"/>
      <c r="K45" s="67"/>
      <c r="L45" s="67"/>
    </row>
    <row r="46" spans="1:12" ht="14" thickBot="1">
      <c r="A46" s="78"/>
      <c r="B46" s="78"/>
      <c r="C46" s="78"/>
      <c r="D46" s="78"/>
      <c r="E46" s="78"/>
      <c r="F46" s="78"/>
      <c r="G46" s="79"/>
      <c r="H46" s="78"/>
      <c r="I46" s="78"/>
      <c r="J46" s="78"/>
      <c r="K46" s="78"/>
      <c r="L46" s="78"/>
    </row>
    <row r="47" spans="1:12" ht="14.5" thickTop="1" thickBot="1">
      <c r="A47" s="77"/>
      <c r="B47" s="77"/>
      <c r="C47" s="77" t="s">
        <v>114</v>
      </c>
      <c r="D47" s="77" t="s">
        <v>127</v>
      </c>
      <c r="E47" s="90" t="s">
        <v>55</v>
      </c>
      <c r="F47" s="98">
        <v>39.128649066122392</v>
      </c>
      <c r="G47" s="91">
        <f>(INDEX('Universal Data'!$F$31:$F$38,MATCH("2023/24",'Universal Data'!$C$31:$C$38,0)))*'[25]3.1 Opex Summary'!U26</f>
        <v>0</v>
      </c>
      <c r="H47" s="91">
        <f>(INDEX('Universal Data'!$F$31:$F$38,MATCH("2024/25",'Universal Data'!$C$31:$C$38,0)))*'[25]3.1 Opex Summary'!V26</f>
        <v>0</v>
      </c>
      <c r="I47" s="63">
        <f>SUM(G47:H47)</f>
        <v>0</v>
      </c>
      <c r="J47" s="92">
        <f>I47-F47</f>
        <v>-39.128649066122392</v>
      </c>
      <c r="K47" s="87">
        <f>(I47-F47)/F47</f>
        <v>-1</v>
      </c>
    </row>
    <row r="48" spans="1:12" ht="14.5" thickTop="1" thickBot="1">
      <c r="A48" s="77"/>
      <c r="B48" s="77"/>
      <c r="C48" s="77" t="s">
        <v>116</v>
      </c>
      <c r="D48" s="77" t="s">
        <v>128</v>
      </c>
      <c r="E48" s="90" t="s">
        <v>55</v>
      </c>
      <c r="F48" s="98">
        <v>43.400000000000006</v>
      </c>
      <c r="G48" s="91">
        <f>(INDEX('Universal Data'!$F$31:$F$38,MATCH("2023/24",'Universal Data'!$C$31:$C$38,0)))*'[25]5.1 Capex Summary'!Y19</f>
        <v>0</v>
      </c>
      <c r="H48" s="91">
        <f>(INDEX('Universal Data'!$F$31:$F$38,MATCH("2024/25",'Universal Data'!$C$31:$C$38,0)))*'[25]5.1 Capex Summary'!Z19</f>
        <v>0</v>
      </c>
      <c r="I48" s="63">
        <f>SUM(G48:H48)</f>
        <v>0</v>
      </c>
      <c r="J48" s="92">
        <f>I48-F48</f>
        <v>-43.400000000000006</v>
      </c>
      <c r="K48" s="87">
        <f>(I48-F48)/F48</f>
        <v>-1</v>
      </c>
    </row>
    <row r="49" spans="1:12" ht="14.5" thickTop="1" thickBot="1">
      <c r="A49" s="77"/>
      <c r="B49" s="77"/>
      <c r="C49" s="77" t="s">
        <v>118</v>
      </c>
      <c r="D49" s="77" t="s">
        <v>129</v>
      </c>
      <c r="E49" s="90" t="s">
        <v>55</v>
      </c>
      <c r="F49" s="98">
        <v>13.01</v>
      </c>
      <c r="G49" s="91">
        <f>(INDEX('Universal Data'!$F$31:$F$38,MATCH("2023/24",'Universal Data'!$C$31:$C$38,0)))*'[25]4.1 BSC'!U37</f>
        <v>0</v>
      </c>
      <c r="H49" s="91">
        <f>(INDEX('Universal Data'!$F$31:$F$38,MATCH("2024/25",'Universal Data'!$C$31:$C$38,0)))*'[25]4.1 BSC'!V37</f>
        <v>0</v>
      </c>
      <c r="I49" s="63">
        <f>SUM(G49:H49)</f>
        <v>0</v>
      </c>
      <c r="J49" s="92">
        <f>I49-F49</f>
        <v>-13.01</v>
      </c>
      <c r="K49" s="87">
        <f>(I49-F49)/F49</f>
        <v>-1</v>
      </c>
    </row>
    <row r="50" spans="1:12" ht="14" thickTop="1">
      <c r="A50" s="77"/>
      <c r="B50" s="77"/>
      <c r="C50" s="88" t="s">
        <v>130</v>
      </c>
      <c r="D50" s="77"/>
      <c r="E50" s="84" t="s">
        <v>55</v>
      </c>
      <c r="F50" s="93">
        <f>SUM(F47:F49)</f>
        <v>95.538649066122403</v>
      </c>
      <c r="G50" s="93">
        <f>SUM(G47:G49)</f>
        <v>0</v>
      </c>
      <c r="H50" s="93">
        <f>SUM(H47:H49)</f>
        <v>0</v>
      </c>
      <c r="I50" s="93">
        <f>SUM(I47:I49)</f>
        <v>0</v>
      </c>
      <c r="J50" s="93">
        <f>SUM(J47:J49)</f>
        <v>-95.538649066122403</v>
      </c>
      <c r="K50" s="87">
        <f>(I50-F50)/F50</f>
        <v>-1</v>
      </c>
    </row>
    <row r="51" spans="1:12" ht="14" thickBot="1">
      <c r="A51" s="88"/>
      <c r="B51" s="88"/>
      <c r="C51" s="88"/>
      <c r="D51" s="88"/>
      <c r="E51" s="88"/>
      <c r="F51" s="80"/>
      <c r="G51" s="94"/>
      <c r="H51" s="80"/>
      <c r="I51" s="80"/>
      <c r="J51" s="78"/>
      <c r="K51" s="78"/>
    </row>
    <row r="52" spans="1:12" ht="14.5" thickTop="1" thickBot="1">
      <c r="A52" s="77"/>
      <c r="B52" s="77"/>
      <c r="C52" s="77" t="s">
        <v>114</v>
      </c>
      <c r="D52" s="77" t="s">
        <v>121</v>
      </c>
      <c r="E52" s="90" t="s">
        <v>55</v>
      </c>
      <c r="F52" s="98">
        <v>5.4863207444156572</v>
      </c>
      <c r="G52" s="91">
        <f>(INDEX('Universal Data'!$F$31:$F$38,MATCH("2023/24",'Universal Data'!$C$31:$C$38,0)))*'[25]3.1 Opex Summary'!U44/3</f>
        <v>0</v>
      </c>
      <c r="H52" s="91">
        <f>(INDEX('Universal Data'!$F$31:$F$38,MATCH("2024/25",'Universal Data'!$C$31:$C$38,0)))*'[25]3.1 Opex Summary'!V44/3</f>
        <v>0</v>
      </c>
      <c r="I52" s="63">
        <f>SUM(G52:H52)</f>
        <v>0</v>
      </c>
      <c r="J52" s="92">
        <f>I52-F52</f>
        <v>-5.4863207444156572</v>
      </c>
      <c r="K52" s="87">
        <f>(I52-F52)/F52</f>
        <v>-1</v>
      </c>
    </row>
    <row r="53" spans="1:12" ht="14.5" thickTop="1" thickBot="1">
      <c r="A53" s="77"/>
      <c r="B53" s="77"/>
      <c r="C53" s="77" t="s">
        <v>116</v>
      </c>
      <c r="D53" s="77" t="s">
        <v>122</v>
      </c>
      <c r="E53" s="90" t="s">
        <v>55</v>
      </c>
      <c r="F53" s="98">
        <v>10.682884559752798</v>
      </c>
      <c r="G53" s="91">
        <f>(INDEX('Universal Data'!$F$31:$F$38,MATCH("2023/24",'Universal Data'!$C$31:$C$38,0)))*'[25]5.1 Capex Summary'!Y17/3</f>
        <v>0</v>
      </c>
      <c r="H53" s="91">
        <f>(INDEX('Universal Data'!$F$31:$F$38,MATCH("2024/25",'Universal Data'!$C$31:$C$38,0)))*'[25]5.1 Capex Summary'!Z17/3</f>
        <v>0</v>
      </c>
      <c r="I53" s="63">
        <f t="shared" ref="I53" si="4">SUM(G53:H53)</f>
        <v>0</v>
      </c>
      <c r="J53" s="92">
        <f t="shared" ref="J53" si="5">I53-F53</f>
        <v>-10.682884559752798</v>
      </c>
      <c r="K53" s="87">
        <f>(I53-F53)/F53</f>
        <v>-1</v>
      </c>
    </row>
    <row r="54" spans="1:12" ht="14.5" thickTop="1" thickBot="1">
      <c r="A54" s="77"/>
      <c r="B54" s="77"/>
      <c r="C54" s="77" t="s">
        <v>118</v>
      </c>
      <c r="D54" s="77" t="s">
        <v>123</v>
      </c>
      <c r="E54" s="90" t="s">
        <v>55</v>
      </c>
      <c r="F54" s="98">
        <v>55.563350081464115</v>
      </c>
      <c r="G54" s="91">
        <f>(INDEX('Universal Data'!$F$31:$F$38,MATCH("2023/24",'Universal Data'!$C$31:$C$38,0)))*(SUM('[25]4.1 BSC'!U14:U19,'[25]4.1 BSC'!U39,'[25]4.1 BSC'!U41)/3)</f>
        <v>0</v>
      </c>
      <c r="H54" s="91">
        <f>(INDEX('Universal Data'!$F$31:$F$38,MATCH("2024/25",'Universal Data'!$C$31:$C$38,0)))*(SUM('[25]4.1 BSC'!V14:V19,'[25]4.1 BSC'!V39,'[25]4.1 BSC'!V41)/3)</f>
        <v>0</v>
      </c>
      <c r="I54" s="63">
        <f>SUM(G54:H54)</f>
        <v>0</v>
      </c>
      <c r="J54" s="92">
        <f>I54-F54</f>
        <v>-55.563350081464115</v>
      </c>
      <c r="K54" s="87">
        <f>(I54-F54)/F54</f>
        <v>-1</v>
      </c>
    </row>
    <row r="55" spans="1:12" ht="14.5" thickTop="1" thickBot="1">
      <c r="A55" s="77"/>
      <c r="B55" s="77"/>
      <c r="C55" s="77" t="s">
        <v>124</v>
      </c>
      <c r="D55" s="77" t="s">
        <v>125</v>
      </c>
      <c r="E55" s="90" t="s">
        <v>55</v>
      </c>
      <c r="F55" s="98">
        <v>9.0487594168455452</v>
      </c>
      <c r="G55" s="91">
        <f>(INDEX('Universal Data'!$F$31:$F$38,MATCH("2023/24",'Universal Data'!$C$31:$C$38,0)))*(('[25]6.1 Cyber Resilience IT Costs'!U13+'[25]6.2 Pension Admin Costs'!U31)/3)</f>
        <v>0</v>
      </c>
      <c r="H55" s="91">
        <f>(INDEX('Universal Data'!$F$31:$F$38,MATCH("2024/25",'Universal Data'!$C$31:$C$38,0)))*(('[25]6.1 Cyber Resilience IT Costs'!V13+'[25]6.2 Pension Admin Costs'!V31)/3)</f>
        <v>0</v>
      </c>
      <c r="I55" s="63">
        <f t="shared" ref="I55" si="6">SUM(G55:H55)</f>
        <v>0</v>
      </c>
      <c r="J55" s="92">
        <f t="shared" ref="J55" si="7">I55-F55</f>
        <v>-9.0487594168455452</v>
      </c>
      <c r="K55" s="87">
        <f>(I55-F55)/F55</f>
        <v>-1</v>
      </c>
    </row>
    <row r="56" spans="1:12" ht="14" thickTop="1">
      <c r="A56" s="77"/>
      <c r="B56" s="77"/>
      <c r="C56" s="88" t="s">
        <v>131</v>
      </c>
      <c r="D56" s="77"/>
      <c r="E56" s="84" t="s">
        <v>55</v>
      </c>
      <c r="F56" s="86">
        <f>SUM(F52:F55)</f>
        <v>80.781314802478107</v>
      </c>
      <c r="G56" s="86">
        <f>SUM(G52:G55)</f>
        <v>0</v>
      </c>
      <c r="H56" s="86">
        <f>SUM(H52:H55)</f>
        <v>0</v>
      </c>
      <c r="I56" s="86">
        <f>SUM(I52:I55)</f>
        <v>0</v>
      </c>
      <c r="J56" s="86">
        <f>SUM(J52:J55)</f>
        <v>-80.781314802478107</v>
      </c>
      <c r="K56" s="87">
        <f>(I56-F56)/F56</f>
        <v>-1</v>
      </c>
    </row>
    <row r="57" spans="1:12">
      <c r="A57" s="88"/>
      <c r="B57" s="88"/>
      <c r="C57" s="88"/>
      <c r="D57" s="88"/>
      <c r="E57" s="88"/>
      <c r="F57" s="95"/>
      <c r="G57" s="94"/>
      <c r="H57" s="80"/>
      <c r="I57" s="80"/>
      <c r="J57" s="78"/>
      <c r="K57" s="78"/>
      <c r="L57" s="78"/>
    </row>
    <row r="58" spans="1:12" ht="14">
      <c r="A58" s="78"/>
      <c r="B58" s="18" t="s">
        <v>93</v>
      </c>
      <c r="C58" s="18"/>
      <c r="D58" s="18"/>
      <c r="E58" s="18"/>
      <c r="F58" s="67"/>
      <c r="G58" s="67"/>
      <c r="H58" s="67"/>
      <c r="I58" s="67"/>
      <c r="J58" s="67"/>
      <c r="K58" s="67"/>
      <c r="L58" s="67"/>
    </row>
    <row r="59" spans="1:12" ht="14" thickBot="1">
      <c r="A59" s="78"/>
      <c r="B59" s="78"/>
      <c r="C59" s="78"/>
      <c r="D59" s="78"/>
      <c r="E59" s="78"/>
      <c r="F59" s="78"/>
      <c r="I59" s="78"/>
      <c r="J59" s="78"/>
      <c r="K59" s="78"/>
      <c r="L59" s="78"/>
    </row>
    <row r="60" spans="1:12" ht="14.5" thickTop="1" thickBot="1">
      <c r="A60" s="77"/>
      <c r="B60" s="77"/>
      <c r="C60" s="77" t="s">
        <v>114</v>
      </c>
      <c r="D60" s="77" t="s">
        <v>132</v>
      </c>
      <c r="E60" s="90" t="s">
        <v>55</v>
      </c>
      <c r="F60" s="98">
        <v>56.413045001518114</v>
      </c>
      <c r="G60" s="91">
        <f>(INDEX('Universal Data'!$F$31:$F$38,MATCH("2023/24",'Universal Data'!$C$31:$C$38,0)))*SUM('[25]3.1 Opex Summary'!U36)</f>
        <v>0</v>
      </c>
      <c r="H60" s="91">
        <f>(INDEX('Universal Data'!$F$31:$F$38,MATCH("2024/25",'Universal Data'!$C$31:$C$38,0)))*SUM('[25]3.1 Opex Summary'!V36)</f>
        <v>0</v>
      </c>
      <c r="I60" s="63">
        <f>SUM(G60:H60)</f>
        <v>0</v>
      </c>
      <c r="J60" s="92">
        <f>I60-F60</f>
        <v>-56.413045001518114</v>
      </c>
      <c r="K60" s="87">
        <f>(I60-F60)/F60</f>
        <v>-1</v>
      </c>
    </row>
    <row r="61" spans="1:12" ht="14.5" thickTop="1" thickBot="1">
      <c r="A61" s="77"/>
      <c r="B61" s="77"/>
      <c r="C61" s="77" t="s">
        <v>116</v>
      </c>
      <c r="D61" s="77" t="s">
        <v>133</v>
      </c>
      <c r="E61" s="90" t="s">
        <v>55</v>
      </c>
      <c r="F61" s="98">
        <v>20.234074074074073</v>
      </c>
      <c r="G61" s="91">
        <f>(INDEX('Universal Data'!$F$31:$F$38,MATCH("2023/24",'Universal Data'!$C$31:$C$38,0)))*'[25]5.1 Capex Summary'!Y20</f>
        <v>0</v>
      </c>
      <c r="H61" s="91">
        <f>(INDEX('Universal Data'!$F$31:$F$38,MATCH("2024/25",'Universal Data'!$C$31:$C$38,0)))*'[25]5.1 Capex Summary'!Z20</f>
        <v>0</v>
      </c>
      <c r="I61" s="63">
        <f>SUM(G61:H61)</f>
        <v>0</v>
      </c>
      <c r="J61" s="92">
        <f>I61-F61</f>
        <v>-20.234074074074073</v>
      </c>
      <c r="K61" s="87">
        <f>(I61-F61)/F61</f>
        <v>-1</v>
      </c>
    </row>
    <row r="62" spans="1:12" ht="14.5" thickTop="1" thickBot="1">
      <c r="A62" s="77"/>
      <c r="B62" s="77"/>
      <c r="C62" s="77" t="s">
        <v>118</v>
      </c>
      <c r="D62" s="77" t="s">
        <v>134</v>
      </c>
      <c r="E62" s="90" t="s">
        <v>55</v>
      </c>
      <c r="F62" s="98">
        <v>3.5274074074074075</v>
      </c>
      <c r="G62" s="91">
        <f>(INDEX('Universal Data'!$F$31:$F$38,MATCH("2023/24",'Universal Data'!$C$31:$C$38,0)))*'[25]4.1 BSC'!U38</f>
        <v>0</v>
      </c>
      <c r="H62" s="91">
        <f>(INDEX('Universal Data'!$F$31:$F$38,MATCH("2024/25",'Universal Data'!$C$31:$C$38,0)))*'[25]4.1 BSC'!V38</f>
        <v>0</v>
      </c>
      <c r="I62" s="63">
        <f>SUM(G62:H62)</f>
        <v>0</v>
      </c>
      <c r="J62" s="92">
        <f>I62-F62</f>
        <v>-3.5274074074074075</v>
      </c>
      <c r="K62" s="87">
        <f>(I62-F62)/F62</f>
        <v>-1</v>
      </c>
    </row>
    <row r="63" spans="1:12" ht="14" thickTop="1">
      <c r="A63" s="77"/>
      <c r="B63" s="77"/>
      <c r="C63" s="88" t="s">
        <v>135</v>
      </c>
      <c r="D63" s="77"/>
      <c r="E63" s="84" t="s">
        <v>55</v>
      </c>
      <c r="F63" s="93">
        <f>SUM(F60:F62)</f>
        <v>80.174526482999596</v>
      </c>
      <c r="G63" s="93">
        <f>SUM(G60:G62)</f>
        <v>0</v>
      </c>
      <c r="H63" s="93">
        <f>SUM(H60:H62)</f>
        <v>0</v>
      </c>
      <c r="I63" s="93">
        <f>SUM(I60:I62)</f>
        <v>0</v>
      </c>
      <c r="J63" s="93">
        <f>SUM(J60:J62)</f>
        <v>-80.174526482999596</v>
      </c>
      <c r="K63" s="87">
        <f>(I63-F63)/F63</f>
        <v>-1</v>
      </c>
    </row>
    <row r="64" spans="1:12" ht="14" thickBot="1">
      <c r="A64" s="78"/>
      <c r="B64" s="78"/>
      <c r="C64" s="78"/>
      <c r="D64" s="78"/>
      <c r="E64" s="78"/>
      <c r="F64" s="78"/>
      <c r="G64" s="79"/>
      <c r="H64" s="78"/>
      <c r="I64" s="78"/>
      <c r="J64" s="78"/>
      <c r="K64" s="78"/>
    </row>
    <row r="65" spans="1:12" ht="14.5" thickTop="1" thickBot="1">
      <c r="A65" s="77"/>
      <c r="B65" s="77"/>
      <c r="C65" s="77" t="s">
        <v>114</v>
      </c>
      <c r="D65" s="77" t="s">
        <v>121</v>
      </c>
      <c r="E65" s="90" t="s">
        <v>55</v>
      </c>
      <c r="F65" s="98">
        <v>5.4863207444156572</v>
      </c>
      <c r="G65" s="91">
        <f>(INDEX('Universal Data'!$F$31:$F$38,MATCH("2023/24",'Universal Data'!$C$31:$C$38,0)))*'[25]3.1 Opex Summary'!U44/3</f>
        <v>0</v>
      </c>
      <c r="H65" s="91">
        <f>(INDEX('Universal Data'!$F$31:$F$38,MATCH("2024/25",'Universal Data'!$C$31:$C$38,0)))*'[25]3.1 Opex Summary'!V44/3</f>
        <v>0</v>
      </c>
      <c r="I65" s="63">
        <f>SUM(G65:H65)</f>
        <v>0</v>
      </c>
      <c r="J65" s="92">
        <f>I65-F65</f>
        <v>-5.4863207444156572</v>
      </c>
      <c r="K65" s="87">
        <f>(I65-F65)/F65</f>
        <v>-1</v>
      </c>
    </row>
    <row r="66" spans="1:12" ht="14.5" thickTop="1" thickBot="1">
      <c r="A66" s="77"/>
      <c r="B66" s="77"/>
      <c r="C66" s="77" t="s">
        <v>116</v>
      </c>
      <c r="D66" s="77" t="s">
        <v>122</v>
      </c>
      <c r="E66" s="90" t="s">
        <v>55</v>
      </c>
      <c r="F66" s="98">
        <v>10.682884559752798</v>
      </c>
      <c r="G66" s="91">
        <f>(INDEX('Universal Data'!$F$31:$F$38,MATCH("2023/24",'Universal Data'!$C$31:$C$38,0)))*'[25]5.1 Capex Summary'!Y17/3</f>
        <v>0</v>
      </c>
      <c r="H66" s="91">
        <f>(INDEX('Universal Data'!$F$31:$F$38,MATCH("2024/25",'Universal Data'!$C$31:$C$38,0)))*'[25]5.1 Capex Summary'!Z17/3</f>
        <v>0</v>
      </c>
      <c r="I66" s="63">
        <f t="shared" ref="I66" si="8">SUM(G66:H66)</f>
        <v>0</v>
      </c>
      <c r="J66" s="92">
        <f t="shared" ref="J66" si="9">I66-F66</f>
        <v>-10.682884559752798</v>
      </c>
      <c r="K66" s="87">
        <f>(I66-F66)/F66</f>
        <v>-1</v>
      </c>
    </row>
    <row r="67" spans="1:12" ht="14.5" thickTop="1" thickBot="1">
      <c r="A67" s="77"/>
      <c r="B67" s="77"/>
      <c r="C67" s="77" t="s">
        <v>118</v>
      </c>
      <c r="D67" s="77" t="s">
        <v>123</v>
      </c>
      <c r="E67" s="90" t="s">
        <v>55</v>
      </c>
      <c r="F67" s="98">
        <v>55.563350081464115</v>
      </c>
      <c r="G67" s="91">
        <f>(INDEX('Universal Data'!$F$31:$F$38,MATCH("2023/24",'Universal Data'!$C$31:$C$38,0)))*(SUM('[25]4.1 BSC'!U14:U19,'[25]4.1 BSC'!U39,'[25]4.1 BSC'!U41)/3)</f>
        <v>0</v>
      </c>
      <c r="H67" s="91">
        <f>(INDEX('Universal Data'!$F$31:$F$38,MATCH("2024/25",'Universal Data'!$C$31:$C$38,0)))*(SUM('[25]4.1 BSC'!V14:V19,'[25]4.1 BSC'!V39,'[25]4.1 BSC'!V41)/3)</f>
        <v>0</v>
      </c>
      <c r="I67" s="63">
        <f>SUM(G67:H67)</f>
        <v>0</v>
      </c>
      <c r="J67" s="92">
        <f>I67-F67</f>
        <v>-55.563350081464115</v>
      </c>
      <c r="K67" s="87">
        <f>(I67-F67)/F67</f>
        <v>-1</v>
      </c>
    </row>
    <row r="68" spans="1:12" ht="14.5" thickTop="1" thickBot="1">
      <c r="A68" s="77"/>
      <c r="B68" s="77"/>
      <c r="C68" s="77" t="s">
        <v>124</v>
      </c>
      <c r="D68" s="77" t="s">
        <v>125</v>
      </c>
      <c r="E68" s="90" t="s">
        <v>55</v>
      </c>
      <c r="F68" s="98">
        <v>9.0487594168455452</v>
      </c>
      <c r="G68" s="91">
        <f>(INDEX('Universal Data'!$F$31:$F$38,MATCH("2023/24",'Universal Data'!$C$31:$C$38,0)))*(('[25]6.1 Cyber Resilience IT Costs'!U13+'[25]6.2 Pension Admin Costs'!U31)/3)</f>
        <v>0</v>
      </c>
      <c r="H68" s="91">
        <f>(INDEX('Universal Data'!$F$31:$F$38,MATCH("2024/25",'Universal Data'!$C$31:$C$38,0)))*(('[25]6.1 Cyber Resilience IT Costs'!V13+'[25]6.2 Pension Admin Costs'!V31)/3)</f>
        <v>0</v>
      </c>
      <c r="I68" s="63">
        <f t="shared" ref="I68" si="10">SUM(G68:H68)</f>
        <v>0</v>
      </c>
      <c r="J68" s="92">
        <f t="shared" ref="J68" si="11">I68-F68</f>
        <v>-9.0487594168455452</v>
      </c>
      <c r="K68" s="87">
        <f>(I68-F68)/F68</f>
        <v>-1</v>
      </c>
    </row>
    <row r="69" spans="1:12" ht="14" thickTop="1">
      <c r="A69" s="77"/>
      <c r="B69" s="77"/>
      <c r="C69" s="88" t="s">
        <v>136</v>
      </c>
      <c r="D69" s="77"/>
      <c r="E69" s="84" t="s">
        <v>55</v>
      </c>
      <c r="F69" s="86">
        <f>SUM(F65:F68)</f>
        <v>80.781314802478107</v>
      </c>
      <c r="G69" s="86">
        <f>SUM(G65:G68)</f>
        <v>0</v>
      </c>
      <c r="H69" s="86">
        <f>SUM(H65:H68)</f>
        <v>0</v>
      </c>
      <c r="I69" s="86">
        <f>SUM(I65:I68)</f>
        <v>0</v>
      </c>
      <c r="J69" s="86">
        <f>SUM(J65:J68)</f>
        <v>-80.781314802478107</v>
      </c>
      <c r="K69" s="87">
        <f>(I69-F69)/F69</f>
        <v>-1</v>
      </c>
    </row>
    <row r="70" spans="1:12">
      <c r="A70" s="88"/>
      <c r="B70" s="88"/>
      <c r="C70" s="88"/>
      <c r="D70" s="88"/>
      <c r="E70" s="88"/>
      <c r="F70" s="95"/>
      <c r="G70" s="94"/>
      <c r="H70" s="80"/>
      <c r="I70" s="80"/>
      <c r="J70" s="78"/>
      <c r="K70" s="78"/>
      <c r="L70" s="78"/>
    </row>
    <row r="72" spans="1:12" hidden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hidden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/>
  </sheetData>
  <mergeCells count="3">
    <mergeCell ref="C8:C9"/>
    <mergeCell ref="D8:D9"/>
    <mergeCell ref="E8:H8"/>
  </mergeCells>
  <conditionalFormatting sqref="K27:K30">
    <cfRule type="cellIs" dxfId="0" priority="1" operator="notBetween">
      <formula>-0.1</formula>
      <formula>0.1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OFFICIAL-InternalOnly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186592-6fc7-4da6-a108-5245382356be">
      <Terms xmlns="http://schemas.microsoft.com/office/infopath/2007/PartnerControls"/>
    </lcf76f155ced4ddcb4097134ff3c332f>
    <TaxCatchAll xmlns="cadce026-d35b-4a62-a2ee-1436bb44fb55" xsi:nil="true"/>
    <_Flow_SignoffStatus xmlns="2b186592-6fc7-4da6-a108-5245382356be" xsi:nil="true"/>
    <SharedWithUsers xmlns="9e170047-b809-40ad-9dba-75e0aa00433d">
      <UserInfo>
        <DisplayName>Jane West</DisplayName>
        <AccountId>32</AccountId>
        <AccountType/>
      </UserInfo>
      <UserInfo>
        <DisplayName>Taran Sangha</DisplayName>
        <AccountId>332</AccountId>
        <AccountType/>
      </UserInfo>
      <UserInfo>
        <DisplayName>Craig Bell</DisplayName>
        <AccountId>762</AccountId>
        <AccountType/>
      </UserInfo>
      <UserInfo>
        <DisplayName>Laura Thomson (ESO)</DisplayName>
        <AccountId>623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16098C20FA1A49B12255A088B9D556" ma:contentTypeVersion="18" ma:contentTypeDescription="Create a new document." ma:contentTypeScope="" ma:versionID="41bab73d59e7a019de5cfe8d5cd04039">
  <xsd:schema xmlns:xsd="http://www.w3.org/2001/XMLSchema" xmlns:xs="http://www.w3.org/2001/XMLSchema" xmlns:p="http://schemas.microsoft.com/office/2006/metadata/properties" xmlns:ns2="2b186592-6fc7-4da6-a108-5245382356be" xmlns:ns3="9e170047-b809-40ad-9dba-75e0aa00433d" xmlns:ns4="cadce026-d35b-4a62-a2ee-1436bb44fb55" targetNamespace="http://schemas.microsoft.com/office/2006/metadata/properties" ma:root="true" ma:fieldsID="71b96bd8be368246fc91e9960fde74b1" ns2:_="" ns3:_="" ns4:_="">
    <xsd:import namespace="2b186592-6fc7-4da6-a108-5245382356be"/>
    <xsd:import namespace="9e170047-b809-40ad-9dba-75e0aa00433d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86592-6fc7-4da6-a108-52453823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70047-b809-40ad-9dba-75e0aa004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8255fdf1-eb70-4514-94b9-466d671c52b3}" ma:internalName="TaxCatchAll" ma:showField="CatchAllData" ma:web="9e170047-b809-40ad-9dba-75e0aa004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780BA-83EE-44CA-8080-CE7C376D724D}">
  <ds:schemaRefs>
    <ds:schemaRef ds:uri="http://schemas.microsoft.com/office/2006/metadata/properties"/>
    <ds:schemaRef ds:uri="http://schemas.microsoft.com/office/infopath/2007/PartnerControls"/>
    <ds:schemaRef ds:uri="2b186592-6fc7-4da6-a108-5245382356be"/>
    <ds:schemaRef ds:uri="cadce026-d35b-4a62-a2ee-1436bb44fb55"/>
    <ds:schemaRef ds:uri="9e170047-b809-40ad-9dba-75e0aa00433d"/>
  </ds:schemaRefs>
</ds:datastoreItem>
</file>

<file path=customXml/itemProps2.xml><?xml version="1.0" encoding="utf-8"?>
<ds:datastoreItem xmlns:ds="http://schemas.openxmlformats.org/officeDocument/2006/customXml" ds:itemID="{1A7554BB-6188-45F1-8E7E-54650BEFF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8AA7CD-58B1-41EB-829F-DAFB854F1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86592-6fc7-4da6-a108-5245382356be"/>
    <ds:schemaRef ds:uri="9e170047-b809-40ad-9dba-75e0aa00433d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Universal Data</vt:lpstr>
      <vt:lpstr>1.3 Pass Through</vt:lpstr>
      <vt:lpstr>2.2 Value for Money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Bell, Craig</dc:creator>
  <cp:keywords/>
  <dc:description/>
  <cp:lastModifiedBy>Thomson(ESO), Laura</cp:lastModifiedBy>
  <cp:revision/>
  <dcterms:created xsi:type="dcterms:W3CDTF">2023-09-07T08:16:03Z</dcterms:created>
  <dcterms:modified xsi:type="dcterms:W3CDTF">2023-10-16T16:31:50Z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0x0101001E16098C20FA1A49B12255A088B9D556</vt:lpwstr>
  </property>
</Properties>
</file>