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bcorp-my.sharepoint.com/personal/michael_jenner_sembcorp_com/Documents/Policy and Regulation/Code Modifications/CUSC/CMP379/"/>
    </mc:Choice>
  </mc:AlternateContent>
  <xr:revisionPtr revIDLastSave="238" documentId="8_{D3F58E87-144F-4331-91E6-2D5B56EC26FE}" xr6:coauthVersionLast="47" xr6:coauthVersionMax="47" xr10:uidLastSave="{0A55B934-F24A-4DCB-93A7-E5E35DB675A6}"/>
  <bookViews>
    <workbookView xWindow="-110" yWindow="-110" windowWidth="19420" windowHeight="10420" xr2:uid="{D905EE40-4D78-4F27-BCC5-C22C9738298C}"/>
  </bookViews>
  <sheets>
    <sheet name="data" sheetId="1" r:id="rId1"/>
    <sheet name="graph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E52" i="1"/>
  <c r="F52" i="1"/>
  <c r="G52" i="1"/>
  <c r="H52" i="1"/>
  <c r="I52" i="1"/>
  <c r="J52" i="1"/>
  <c r="K52" i="1"/>
  <c r="L52" i="1"/>
  <c r="M52" i="1"/>
  <c r="N52" i="1"/>
  <c r="O52" i="1"/>
  <c r="D53" i="1"/>
  <c r="E53" i="1"/>
  <c r="F53" i="1"/>
  <c r="G53" i="1"/>
  <c r="H53" i="1"/>
  <c r="I53" i="1"/>
  <c r="J53" i="1"/>
  <c r="K53" i="1"/>
  <c r="L53" i="1"/>
  <c r="M53" i="1"/>
  <c r="N53" i="1"/>
  <c r="O53" i="1"/>
  <c r="D54" i="1"/>
  <c r="E54" i="1"/>
  <c r="F54" i="1"/>
  <c r="G54" i="1"/>
  <c r="H54" i="1"/>
  <c r="I54" i="1"/>
  <c r="J54" i="1"/>
  <c r="K54" i="1"/>
  <c r="L54" i="1"/>
  <c r="M54" i="1"/>
  <c r="N54" i="1"/>
  <c r="O54" i="1"/>
  <c r="D55" i="1"/>
  <c r="E55" i="1"/>
  <c r="F55" i="1"/>
  <c r="G55" i="1"/>
  <c r="H55" i="1"/>
  <c r="I55" i="1"/>
  <c r="J55" i="1"/>
  <c r="K55" i="1"/>
  <c r="L55" i="1"/>
  <c r="M55" i="1"/>
  <c r="N55" i="1"/>
  <c r="O55" i="1"/>
  <c r="D56" i="1"/>
  <c r="E56" i="1"/>
  <c r="F56" i="1"/>
  <c r="G56" i="1"/>
  <c r="H56" i="1"/>
  <c r="I56" i="1"/>
  <c r="J56" i="1"/>
  <c r="K56" i="1"/>
  <c r="L56" i="1"/>
  <c r="M56" i="1"/>
  <c r="N56" i="1"/>
  <c r="O56" i="1"/>
  <c r="D57" i="1"/>
  <c r="E57" i="1"/>
  <c r="F57" i="1"/>
  <c r="G57" i="1"/>
  <c r="H57" i="1"/>
  <c r="I57" i="1"/>
  <c r="J57" i="1"/>
  <c r="K57" i="1"/>
  <c r="L57" i="1"/>
  <c r="M57" i="1"/>
  <c r="N57" i="1"/>
  <c r="O57" i="1"/>
  <c r="D58" i="1"/>
  <c r="E58" i="1"/>
  <c r="F58" i="1"/>
  <c r="G58" i="1"/>
  <c r="H58" i="1"/>
  <c r="I58" i="1"/>
  <c r="J58" i="1"/>
  <c r="K58" i="1"/>
  <c r="L58" i="1"/>
  <c r="M58" i="1"/>
  <c r="N58" i="1"/>
  <c r="O58" i="1"/>
  <c r="D59" i="1"/>
  <c r="E59" i="1"/>
  <c r="F59" i="1"/>
  <c r="G59" i="1"/>
  <c r="H59" i="1"/>
  <c r="I59" i="1"/>
  <c r="J59" i="1"/>
  <c r="K59" i="1"/>
  <c r="L59" i="1"/>
  <c r="M59" i="1"/>
  <c r="N59" i="1"/>
  <c r="O59" i="1"/>
  <c r="D60" i="1"/>
  <c r="E60" i="1"/>
  <c r="F60" i="1"/>
  <c r="G60" i="1"/>
  <c r="H60" i="1"/>
  <c r="I60" i="1"/>
  <c r="J60" i="1"/>
  <c r="K60" i="1"/>
  <c r="L60" i="1"/>
  <c r="M60" i="1"/>
  <c r="N60" i="1"/>
  <c r="O60" i="1"/>
  <c r="D61" i="1"/>
  <c r="E61" i="1"/>
  <c r="F61" i="1"/>
  <c r="G61" i="1"/>
  <c r="H61" i="1"/>
  <c r="I61" i="1"/>
  <c r="J61" i="1"/>
  <c r="K61" i="1"/>
  <c r="L61" i="1"/>
  <c r="M61" i="1"/>
  <c r="N61" i="1"/>
  <c r="O61" i="1"/>
  <c r="C61" i="1"/>
  <c r="C60" i="1"/>
  <c r="C59" i="1"/>
  <c r="C58" i="1"/>
  <c r="C57" i="1"/>
  <c r="C56" i="1"/>
  <c r="C55" i="1"/>
  <c r="D23" i="1"/>
  <c r="E23" i="1"/>
  <c r="F23" i="1"/>
  <c r="G23" i="1"/>
  <c r="H23" i="1"/>
  <c r="I23" i="1"/>
  <c r="J23" i="1"/>
  <c r="K23" i="1"/>
  <c r="L23" i="1"/>
  <c r="M23" i="1"/>
  <c r="N23" i="1"/>
  <c r="O23" i="1"/>
  <c r="D24" i="1"/>
  <c r="E24" i="1"/>
  <c r="F24" i="1"/>
  <c r="G24" i="1"/>
  <c r="H24" i="1"/>
  <c r="I24" i="1"/>
  <c r="J24" i="1"/>
  <c r="K24" i="1"/>
  <c r="L24" i="1"/>
  <c r="M24" i="1"/>
  <c r="N24" i="1"/>
  <c r="O24" i="1"/>
  <c r="D25" i="1"/>
  <c r="E25" i="1"/>
  <c r="F25" i="1"/>
  <c r="G25" i="1"/>
  <c r="H25" i="1"/>
  <c r="I25" i="1"/>
  <c r="J25" i="1"/>
  <c r="K25" i="1"/>
  <c r="L25" i="1"/>
  <c r="M25" i="1"/>
  <c r="N25" i="1"/>
  <c r="O25" i="1"/>
  <c r="D26" i="1"/>
  <c r="E26" i="1"/>
  <c r="F26" i="1"/>
  <c r="G26" i="1"/>
  <c r="H26" i="1"/>
  <c r="I26" i="1"/>
  <c r="J26" i="1"/>
  <c r="K26" i="1"/>
  <c r="L26" i="1"/>
  <c r="M26" i="1"/>
  <c r="N26" i="1"/>
  <c r="O26" i="1"/>
  <c r="D27" i="1"/>
  <c r="E27" i="1"/>
  <c r="F27" i="1"/>
  <c r="G27" i="1"/>
  <c r="H27" i="1"/>
  <c r="I27" i="1"/>
  <c r="J27" i="1"/>
  <c r="K27" i="1"/>
  <c r="L27" i="1"/>
  <c r="M27" i="1"/>
  <c r="N27" i="1"/>
  <c r="O27" i="1"/>
  <c r="D28" i="1"/>
  <c r="E28" i="1"/>
  <c r="F28" i="1"/>
  <c r="G28" i="1"/>
  <c r="H28" i="1"/>
  <c r="I28" i="1"/>
  <c r="J28" i="1"/>
  <c r="K28" i="1"/>
  <c r="L28" i="1"/>
  <c r="M28" i="1"/>
  <c r="N28" i="1"/>
  <c r="O28" i="1"/>
  <c r="D29" i="1"/>
  <c r="E29" i="1"/>
  <c r="F29" i="1"/>
  <c r="G29" i="1"/>
  <c r="H29" i="1"/>
  <c r="I29" i="1"/>
  <c r="J29" i="1"/>
  <c r="K29" i="1"/>
  <c r="L29" i="1"/>
  <c r="M29" i="1"/>
  <c r="N29" i="1"/>
  <c r="O29" i="1"/>
  <c r="D30" i="1"/>
  <c r="E30" i="1"/>
  <c r="F30" i="1"/>
  <c r="G30" i="1"/>
  <c r="H30" i="1"/>
  <c r="I30" i="1"/>
  <c r="J30" i="1"/>
  <c r="K30" i="1"/>
  <c r="L30" i="1"/>
  <c r="M30" i="1"/>
  <c r="N30" i="1"/>
  <c r="O30" i="1"/>
  <c r="D31" i="1"/>
  <c r="E31" i="1"/>
  <c r="F31" i="1"/>
  <c r="G31" i="1"/>
  <c r="H31" i="1"/>
  <c r="I31" i="1"/>
  <c r="J31" i="1"/>
  <c r="K31" i="1"/>
  <c r="L31" i="1"/>
  <c r="M31" i="1"/>
  <c r="N31" i="1"/>
  <c r="O31" i="1"/>
  <c r="D32" i="1"/>
  <c r="E32" i="1"/>
  <c r="F32" i="1"/>
  <c r="G32" i="1"/>
  <c r="H32" i="1"/>
  <c r="I32" i="1"/>
  <c r="J32" i="1"/>
  <c r="K32" i="1"/>
  <c r="L32" i="1"/>
  <c r="M32" i="1"/>
  <c r="N32" i="1"/>
  <c r="O32" i="1"/>
  <c r="D33" i="1"/>
  <c r="E33" i="1"/>
  <c r="F33" i="1"/>
  <c r="G33" i="1"/>
  <c r="H33" i="1"/>
  <c r="I33" i="1"/>
  <c r="J33" i="1"/>
  <c r="K33" i="1"/>
  <c r="L33" i="1"/>
  <c r="M33" i="1"/>
  <c r="N33" i="1"/>
  <c r="O33" i="1"/>
  <c r="D34" i="1"/>
  <c r="E34" i="1"/>
  <c r="F34" i="1"/>
  <c r="G34" i="1"/>
  <c r="H34" i="1"/>
  <c r="I34" i="1"/>
  <c r="J34" i="1"/>
  <c r="K34" i="1"/>
  <c r="L34" i="1"/>
  <c r="M34" i="1"/>
  <c r="N34" i="1"/>
  <c r="O34" i="1"/>
  <c r="D35" i="1"/>
  <c r="E35" i="1"/>
  <c r="F35" i="1"/>
  <c r="G35" i="1"/>
  <c r="H35" i="1"/>
  <c r="I35" i="1"/>
  <c r="J35" i="1"/>
  <c r="K35" i="1"/>
  <c r="L35" i="1"/>
  <c r="M35" i="1"/>
  <c r="N35" i="1"/>
  <c r="O35" i="1"/>
  <c r="D36" i="1"/>
  <c r="E36" i="1"/>
  <c r="F36" i="1"/>
  <c r="G36" i="1"/>
  <c r="H36" i="1"/>
  <c r="I36" i="1"/>
  <c r="J36" i="1"/>
  <c r="K36" i="1"/>
  <c r="L36" i="1"/>
  <c r="M36" i="1"/>
  <c r="N36" i="1"/>
  <c r="O36" i="1"/>
  <c r="D37" i="1"/>
  <c r="E37" i="1"/>
  <c r="F37" i="1"/>
  <c r="G37" i="1"/>
  <c r="H37" i="1"/>
  <c r="I37" i="1"/>
  <c r="J37" i="1"/>
  <c r="K37" i="1"/>
  <c r="L37" i="1"/>
  <c r="M37" i="1"/>
  <c r="N37" i="1"/>
  <c r="O37" i="1"/>
  <c r="D38" i="1"/>
  <c r="E38" i="1"/>
  <c r="F38" i="1"/>
  <c r="G38" i="1"/>
  <c r="H38" i="1"/>
  <c r="I38" i="1"/>
  <c r="J38" i="1"/>
  <c r="K38" i="1"/>
  <c r="L38" i="1"/>
  <c r="M38" i="1"/>
  <c r="N38" i="1"/>
  <c r="O38" i="1"/>
  <c r="D39" i="1"/>
  <c r="E39" i="1"/>
  <c r="F39" i="1"/>
  <c r="G39" i="1"/>
  <c r="H39" i="1"/>
  <c r="I39" i="1"/>
  <c r="J39" i="1"/>
  <c r="K39" i="1"/>
  <c r="L39" i="1"/>
  <c r="M39" i="1"/>
  <c r="N39" i="1"/>
  <c r="O39" i="1"/>
  <c r="D40" i="1"/>
  <c r="E40" i="1"/>
  <c r="F40" i="1"/>
  <c r="G40" i="1"/>
  <c r="H40" i="1"/>
  <c r="I40" i="1"/>
  <c r="J40" i="1"/>
  <c r="K40" i="1"/>
  <c r="L40" i="1"/>
  <c r="M40" i="1"/>
  <c r="N40" i="1"/>
  <c r="O40" i="1"/>
  <c r="D41" i="1"/>
  <c r="E41" i="1"/>
  <c r="F41" i="1"/>
  <c r="G41" i="1"/>
  <c r="H41" i="1"/>
  <c r="I41" i="1"/>
  <c r="J41" i="1"/>
  <c r="K41" i="1"/>
  <c r="L41" i="1"/>
  <c r="M41" i="1"/>
  <c r="N41" i="1"/>
  <c r="O41" i="1"/>
  <c r="D42" i="1"/>
  <c r="E42" i="1"/>
  <c r="F42" i="1"/>
  <c r="G42" i="1"/>
  <c r="H42" i="1"/>
  <c r="I42" i="1"/>
  <c r="J42" i="1"/>
  <c r="K42" i="1"/>
  <c r="L42" i="1"/>
  <c r="M42" i="1"/>
  <c r="N42" i="1"/>
  <c r="O42" i="1"/>
  <c r="D43" i="1"/>
  <c r="E43" i="1"/>
  <c r="F43" i="1"/>
  <c r="G43" i="1"/>
  <c r="H43" i="1"/>
  <c r="I43" i="1"/>
  <c r="J43" i="1"/>
  <c r="K43" i="1"/>
  <c r="L43" i="1"/>
  <c r="M43" i="1"/>
  <c r="N43" i="1"/>
  <c r="O43" i="1"/>
  <c r="D44" i="1"/>
  <c r="E44" i="1"/>
  <c r="F44" i="1"/>
  <c r="G44" i="1"/>
  <c r="H44" i="1"/>
  <c r="I44" i="1"/>
  <c r="J44" i="1"/>
  <c r="K44" i="1"/>
  <c r="L44" i="1"/>
  <c r="M44" i="1"/>
  <c r="N44" i="1"/>
  <c r="O44" i="1"/>
  <c r="D45" i="1"/>
  <c r="E45" i="1"/>
  <c r="F45" i="1"/>
  <c r="G45" i="1"/>
  <c r="H45" i="1"/>
  <c r="I45" i="1"/>
  <c r="J45" i="1"/>
  <c r="K45" i="1"/>
  <c r="L45" i="1"/>
  <c r="M45" i="1"/>
  <c r="N45" i="1"/>
  <c r="O45" i="1"/>
  <c r="D46" i="1"/>
  <c r="E46" i="1"/>
  <c r="F46" i="1"/>
  <c r="G46" i="1"/>
  <c r="H46" i="1"/>
  <c r="I46" i="1"/>
  <c r="J46" i="1"/>
  <c r="K46" i="1"/>
  <c r="L46" i="1"/>
  <c r="M46" i="1"/>
  <c r="N46" i="1"/>
  <c r="O46" i="1"/>
  <c r="D47" i="1"/>
  <c r="E47" i="1"/>
  <c r="F47" i="1"/>
  <c r="G47" i="1"/>
  <c r="H47" i="1"/>
  <c r="I47" i="1"/>
  <c r="J47" i="1"/>
  <c r="K47" i="1"/>
  <c r="L47" i="1"/>
  <c r="M47" i="1"/>
  <c r="N47" i="1"/>
  <c r="O47" i="1"/>
  <c r="D48" i="1"/>
  <c r="E48" i="1"/>
  <c r="F48" i="1"/>
  <c r="G48" i="1"/>
  <c r="H48" i="1"/>
  <c r="I48" i="1"/>
  <c r="J48" i="1"/>
  <c r="K48" i="1"/>
  <c r="L48" i="1"/>
  <c r="M48" i="1"/>
  <c r="N48" i="1"/>
  <c r="O48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54" i="1"/>
  <c r="C53" i="1"/>
  <c r="C52" i="1"/>
  <c r="G9" i="2" l="1"/>
  <c r="K9" i="2"/>
  <c r="K3" i="2"/>
  <c r="N9" i="2"/>
  <c r="F9" i="2"/>
  <c r="M9" i="2"/>
  <c r="M3" i="2"/>
  <c r="K5" i="2"/>
  <c r="C9" i="2"/>
  <c r="E9" i="2"/>
  <c r="G4" i="2"/>
  <c r="L9" i="2"/>
  <c r="K4" i="2"/>
  <c r="D9" i="2"/>
  <c r="F4" i="2"/>
  <c r="E4" i="2"/>
  <c r="J10" i="2"/>
  <c r="J3" i="2"/>
  <c r="K11" i="2"/>
  <c r="B10" i="2"/>
  <c r="D4" i="2"/>
  <c r="I10" i="2"/>
  <c r="I3" i="2"/>
  <c r="L4" i="2"/>
  <c r="K10" i="2"/>
  <c r="B5" i="2"/>
  <c r="G11" i="2"/>
  <c r="C3" i="2"/>
  <c r="H10" i="2"/>
  <c r="H3" i="2"/>
  <c r="N4" i="2"/>
  <c r="B4" i="2"/>
  <c r="M4" i="2"/>
  <c r="B11" i="2"/>
  <c r="G5" i="2"/>
  <c r="C4" i="2"/>
  <c r="G3" i="2"/>
  <c r="C11" i="2"/>
  <c r="G10" i="2"/>
  <c r="N5" i="2"/>
  <c r="F5" i="2"/>
  <c r="J4" i="2"/>
  <c r="N3" i="2"/>
  <c r="F3" i="2"/>
  <c r="J11" i="2"/>
  <c r="N10" i="2"/>
  <c r="F10" i="2"/>
  <c r="J9" i="2"/>
  <c r="M5" i="2"/>
  <c r="E5" i="2"/>
  <c r="I4" i="2"/>
  <c r="E3" i="2"/>
  <c r="I11" i="2"/>
  <c r="M10" i="2"/>
  <c r="E10" i="2"/>
  <c r="I9" i="2"/>
  <c r="B3" i="2"/>
  <c r="L5" i="2"/>
  <c r="D5" i="2"/>
  <c r="H4" i="2"/>
  <c r="L3" i="2"/>
  <c r="D3" i="2"/>
  <c r="H11" i="2"/>
  <c r="L10" i="2"/>
  <c r="D10" i="2"/>
  <c r="H9" i="2"/>
  <c r="J5" i="2"/>
  <c r="N11" i="2"/>
  <c r="F11" i="2"/>
  <c r="C5" i="2"/>
  <c r="C10" i="2"/>
  <c r="B9" i="2"/>
  <c r="I5" i="2"/>
  <c r="M11" i="2"/>
  <c r="E11" i="2"/>
  <c r="H5" i="2"/>
  <c r="L11" i="2"/>
  <c r="D11" i="2"/>
  <c r="P4" i="2" l="1"/>
</calcChain>
</file>

<file path=xl/sharedStrings.xml><?xml version="1.0" encoding="utf-8"?>
<sst xmlns="http://schemas.openxmlformats.org/spreadsheetml/2006/main" count="132" uniqueCount="77">
  <si>
    <t>Final tariffs</t>
  </si>
  <si>
    <t>2021/2</t>
  </si>
  <si>
    <t>Zone</t>
  </si>
  <si>
    <t>Zone Name</t>
  </si>
  <si>
    <t>HH Demand Tariff (£/kW)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</si>
  <si>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</si>
  <si>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</si>
  <si>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</si>
  <si>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</si>
  <si>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</si>
  <si>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</si>
  <si>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</si>
  <si>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</si>
  <si>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</si>
  <si>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</si>
  <si>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</si>
  <si>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</si>
  <si>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</si>
  <si>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</si>
  <si>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2022/3</t>
  </si>
  <si>
    <t>2023/24</t>
  </si>
  <si>
    <t>2024/25</t>
  </si>
  <si>
    <t>2025/26</t>
  </si>
  <si>
    <t>2026/27</t>
  </si>
  <si>
    <t xml:space="preserve">Five Year Forecast - published </t>
  </si>
  <si>
    <t>2027/8</t>
  </si>
  <si>
    <t>2020/1</t>
  </si>
  <si>
    <t>2019/20</t>
  </si>
  <si>
    <t>2018/9</t>
  </si>
  <si>
    <t>2017/8</t>
  </si>
  <si>
    <t>2016/7</t>
  </si>
  <si>
    <t>2015/6</t>
  </si>
  <si>
    <t>1,2</t>
  </si>
  <si>
    <t>Possible boundaries</t>
  </si>
  <si>
    <t>2,3</t>
  </si>
  <si>
    <t>2,4</t>
  </si>
  <si>
    <t>2,3,4</t>
  </si>
  <si>
    <t>3,4</t>
  </si>
  <si>
    <t>3,5</t>
  </si>
  <si>
    <t>3,4,5</t>
  </si>
  <si>
    <t>5,7</t>
  </si>
  <si>
    <t>6,8</t>
  </si>
  <si>
    <t>6,10</t>
  </si>
  <si>
    <t>7,13</t>
  </si>
  <si>
    <t>7,9</t>
  </si>
  <si>
    <t>7,9,13</t>
  </si>
  <si>
    <t>4,5</t>
  </si>
  <si>
    <t>4,7</t>
  </si>
  <si>
    <t>4,5,7</t>
  </si>
  <si>
    <t>8,11</t>
  </si>
  <si>
    <t>8,10</t>
  </si>
  <si>
    <t>9,13</t>
  </si>
  <si>
    <t>Between 2 Zones</t>
  </si>
  <si>
    <t>Between 3 Zones</t>
  </si>
  <si>
    <t>Max difference</t>
  </si>
  <si>
    <t>Average Difference</t>
  </si>
  <si>
    <t>Min Difference</t>
  </si>
  <si>
    <t>Boundaries between 2 Zones</t>
  </si>
  <si>
    <t>Boundaries between 3 Zones</t>
  </si>
  <si>
    <t>Max Difference</t>
  </si>
  <si>
    <t>4,8</t>
  </si>
  <si>
    <t>4,6</t>
  </si>
  <si>
    <t>7,8</t>
  </si>
  <si>
    <t>8,9</t>
  </si>
  <si>
    <t>8,13</t>
  </si>
  <si>
    <t>9,12</t>
  </si>
  <si>
    <t>9,11</t>
  </si>
  <si>
    <t>10,14</t>
  </si>
  <si>
    <t>11,12</t>
  </si>
  <si>
    <t>11,13</t>
  </si>
  <si>
    <t>8,14</t>
  </si>
  <si>
    <t>4,7,8</t>
  </si>
  <si>
    <t>4,6,8</t>
  </si>
  <si>
    <t>7,8,13</t>
  </si>
  <si>
    <t>9,11,12</t>
  </si>
  <si>
    <t>11,12,13</t>
  </si>
  <si>
    <t>8,13,14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</si>
</sst>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0_-;\ \ \-* #,##0.000000_-;_-* &quot;-&quot;??_-;_-@"/>
    <numFmt numFmtId="165" formatCode="_-* #,##0.000000_-;\-* #,##0.000000_-;_-* &quot;-&quot;??????_-;_-@_-"/>
    <numFmt numFmtId="166" formatCode="0.000000"/>
    <numFmt numFmtId="167" formatCode="0.000"/>
    <numFmt numFmtId="168" formatCode="0.000000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A2C91"/>
        <bgColor indexed="64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/>
    </xf>
    <xf numFmtId="164" fontId="6" fillId="0" borderId="8" xfId="2" applyNumberFormat="1" applyFont="1" applyBorder="1" applyAlignment="1">
      <alignment horizontal="center" vertical="center"/>
    </xf>
    <xf numFmtId="164" fontId="6" fillId="0" borderId="11" xfId="2" applyNumberFormat="1" applyFont="1" applyBorder="1" applyAlignment="1">
      <alignment horizontal="center" vertical="center"/>
    </xf>
    <xf numFmtId="165" fontId="0" fillId="3" borderId="12" xfId="0" applyNumberFormat="1" applyFill="1" applyBorder="1" applyAlignment="1">
      <alignment horizontal="left" vertical="center"/>
    </xf>
    <xf numFmtId="165" fontId="0" fillId="4" borderId="13" xfId="0" applyNumberFormat="1" applyFill="1" applyBorder="1" applyAlignment="1">
      <alignment horizontal="left" vertical="center"/>
    </xf>
    <xf numFmtId="165" fontId="0" fillId="3" borderId="14" xfId="0" applyNumberForma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center" vertical="center" wrapText="1"/>
    </xf>
    <xf numFmtId="168" fontId="6" fillId="0" borderId="15" xfId="2" applyNumberFormat="1" applyFont="1" applyBorder="1" applyProtection="1">
      <protection hidden="1"/>
    </xf>
    <xf numFmtId="168" fontId="6" fillId="0" borderId="16" xfId="2" applyNumberFormat="1" applyFont="1" applyBorder="1" applyProtection="1">
      <protection hidden="1"/>
    </xf>
    <xf numFmtId="0" fontId="0" fillId="0" borderId="0" xfId="0"/>
    <xf numFmtId="165" fontId="0" fillId="4" borderId="13" xfId="0" applyNumberFormat="1" applyFill="1" applyBorder="1" applyAlignment="1">
      <alignment horizontal="left" vertical="center"/>
    </xf>
    <xf numFmtId="165" fontId="0" fillId="3" borderId="14" xfId="0" applyNumberFormat="1" applyFill="1" applyBorder="1" applyAlignment="1">
      <alignment horizontal="left" vertical="center"/>
    </xf>
    <xf numFmtId="165" fontId="0" fillId="3" borderId="12" xfId="0" applyNumberFormat="1" applyFill="1" applyBorder="1" applyAlignment="1">
      <alignment horizontal="left" vertical="center"/>
    </xf>
    <xf numFmtId="0" fontId="3" fillId="0" borderId="0" xfId="0" applyFont="1"/>
    <xf numFmtId="168" fontId="6" fillId="0" borderId="17" xfId="2" applyNumberFormat="1" applyFont="1" applyBorder="1" applyProtection="1">
      <protection hidden="1"/>
    </xf>
    <xf numFmtId="166" fontId="6" fillId="0" borderId="18" xfId="2" applyNumberFormat="1" applyFont="1" applyBorder="1" applyAlignment="1">
      <alignment horizontal="center"/>
    </xf>
    <xf numFmtId="166" fontId="6" fillId="0" borderId="19" xfId="2" applyNumberFormat="1" applyFont="1" applyBorder="1" applyAlignment="1">
      <alignment horizontal="center"/>
    </xf>
    <xf numFmtId="166" fontId="6" fillId="0" borderId="20" xfId="2" applyNumberFormat="1" applyFont="1" applyBorder="1" applyAlignment="1">
      <alignment horizontal="center"/>
    </xf>
    <xf numFmtId="166" fontId="6" fillId="0" borderId="21" xfId="2" applyNumberFormat="1" applyFont="1" applyBorder="1" applyAlignment="1">
      <alignment horizontal="center"/>
    </xf>
    <xf numFmtId="166" fontId="6" fillId="0" borderId="22" xfId="2" applyNumberFormat="1" applyFont="1" applyBorder="1" applyAlignment="1">
      <alignment horizontal="center"/>
    </xf>
    <xf numFmtId="1" fontId="6" fillId="0" borderId="0" xfId="2" applyNumberFormat="1" applyFont="1" applyFill="1" applyBorder="1" applyAlignment="1" applyProtection="1">
      <alignment horizontal="left" vertical="center" indent="1"/>
      <protection locked="0"/>
    </xf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  <xf numFmtId="0" fontId="0" fillId="6" borderId="0" xfId="0" applyFill="1"/>
    <xf numFmtId="0" fontId="6" fillId="6" borderId="6" xfId="2" applyFont="1" applyFill="1" applyBorder="1" applyAlignment="1" applyProtection="1">
      <alignment horizontal="center" vertical="center"/>
      <protection locked="0"/>
    </xf>
    <xf numFmtId="0" fontId="6" fillId="0" borderId="3" xfId="2" applyFont="1" applyFill="1" applyBorder="1" applyAlignment="1" applyProtection="1">
      <alignment horizontal="center" vertical="center"/>
      <protection locked="0"/>
    </xf>
    <xf numFmtId="1" fontId="6" fillId="0" borderId="4" xfId="2" applyNumberFormat="1" applyFont="1" applyFill="1" applyBorder="1" applyAlignment="1" applyProtection="1">
      <alignment horizontal="left" vertical="center" indent="1"/>
      <protection locked="0"/>
    </xf>
    <xf numFmtId="0" fontId="6" fillId="0" borderId="6" xfId="2" applyFont="1" applyFill="1" applyBorder="1" applyAlignment="1" applyProtection="1">
      <alignment horizontal="center" vertical="center"/>
      <protection locked="0"/>
    </xf>
    <xf numFmtId="1" fontId="6" fillId="0" borderId="7" xfId="2" applyNumberFormat="1" applyFont="1" applyFill="1" applyBorder="1" applyAlignment="1" applyProtection="1">
      <alignment horizontal="left" vertical="center" indent="1"/>
      <protection locked="0"/>
    </xf>
    <xf numFmtId="1" fontId="6" fillId="0" borderId="10" xfId="2" applyNumberFormat="1" applyFont="1" applyFill="1" applyBorder="1" applyAlignment="1" applyProtection="1">
      <alignment horizontal="left" vertical="center" indent="1"/>
      <protection locked="0"/>
    </xf>
    <xf numFmtId="0" fontId="6" fillId="6" borderId="9" xfId="2" applyFont="1" applyFill="1" applyBorder="1" applyAlignment="1" applyProtection="1">
      <alignment horizontal="center" vertical="center"/>
      <protection locked="0"/>
    </xf>
    <xf numFmtId="0" fontId="0" fillId="7" borderId="0" xfId="0" applyFill="1"/>
    <xf numFmtId="0" fontId="6" fillId="7" borderId="6" xfId="2" applyFont="1" applyFill="1" applyBorder="1" applyAlignment="1" applyProtection="1">
      <alignment horizontal="center" vertical="center"/>
      <protection locked="0"/>
    </xf>
  </cellXfs>
  <cellStyles count="7">
    <cellStyle name="Comma 10" xfId="6" xr:uid="{EEBCB5A3-433F-401B-AE42-ACFC837EB9B9}"/>
    <cellStyle name="Normal" xfId="0" builtinId="0"/>
    <cellStyle name="Normal 10 10" xfId="3" xr:uid="{D08AE909-96AB-4B3B-953A-D2BDE87776E4}"/>
    <cellStyle name="Normal 3 25" xfId="4" xr:uid="{E33C34EE-1EC3-4AF7-9739-7CA7A988FC6D}"/>
    <cellStyle name="Normal 3 25 2" xfId="5" xr:uid="{36BBF4FE-9CE1-4E9A-A0B9-74A9235FD9B4}"/>
    <cellStyle name="Normal 42" xfId="1" xr:uid="{FBCC6C44-027A-42CD-8E2D-6471D8DEE64C}"/>
    <cellStyle name="Normal_Template WILKS Tariff Model" xfId="2" xr:uid="{02E11001-E7D8-4B6A-B3DC-0099BC5C6383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</a:t>
            </a:r>
            <a:r>
              <a:rPr lang="en-GB" baseline="0"/>
              <a:t> demand tariff difference between neighbouring zones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tockChart>
        <c:ser>
          <c:idx val="3"/>
          <c:order val="0"/>
          <c:tx>
            <c:strRef>
              <c:f>graphs!$A$3</c:f>
              <c:strCache>
                <c:ptCount val="1"/>
                <c:pt idx="0">
                  <c:v>Max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graphs!$B$3:$N$3</c:f>
              <c:numCache>
                <c:formatCode>0.000</c:formatCode>
                <c:ptCount val="13"/>
                <c:pt idx="0">
                  <c:v>8.8939959999999978</c:v>
                </c:pt>
                <c:pt idx="1">
                  <c:v>6.2736988629752162</c:v>
                </c:pt>
                <c:pt idx="2">
                  <c:v>14.764684000000003</c:v>
                </c:pt>
                <c:pt idx="3">
                  <c:v>14.735814000000001</c:v>
                </c:pt>
                <c:pt idx="4">
                  <c:v>17.076188999999999</c:v>
                </c:pt>
                <c:pt idx="5">
                  <c:v>17.914380999999999</c:v>
                </c:pt>
                <c:pt idx="6">
                  <c:v>18.736379000000003</c:v>
                </c:pt>
                <c:pt idx="7">
                  <c:v>15.941789999999997</c:v>
                </c:pt>
                <c:pt idx="8">
                  <c:v>8.1476319999999998</c:v>
                </c:pt>
                <c:pt idx="9">
                  <c:v>10.786076000000001</c:v>
                </c:pt>
                <c:pt idx="10">
                  <c:v>10.618903</c:v>
                </c:pt>
                <c:pt idx="11">
                  <c:v>10.305393</c:v>
                </c:pt>
                <c:pt idx="12">
                  <c:v>7.0070949999999996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538-412E-A806-300F7195EBE9}"/>
            </c:ext>
          </c:extLst>
        </c:ser>
        <c:ser>
          <c:idx val="4"/>
          <c:order val="1"/>
          <c:tx>
            <c:strRef>
              <c:f>graphs!$A$4</c:f>
              <c:strCache>
                <c:ptCount val="1"/>
                <c:pt idx="0">
                  <c:v>Average Difference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graphs!$B$4:$N$4</c:f>
              <c:numCache>
                <c:formatCode>0.000</c:formatCode>
                <c:ptCount val="13"/>
                <c:pt idx="0">
                  <c:v>3.3953214230769242</c:v>
                </c:pt>
                <c:pt idx="1">
                  <c:v>2.3800849451481714</c:v>
                </c:pt>
                <c:pt idx="2">
                  <c:v>3.6865812692307691</c:v>
                </c:pt>
                <c:pt idx="3">
                  <c:v>3.9326793846153842</c:v>
                </c:pt>
                <c:pt idx="4">
                  <c:v>4.4001446153846153</c:v>
                </c:pt>
                <c:pt idx="5">
                  <c:v>4.7632896153846156</c:v>
                </c:pt>
                <c:pt idx="6">
                  <c:v>5.0323707692307682</c:v>
                </c:pt>
                <c:pt idx="7">
                  <c:v>4.7131235384615371</c:v>
                </c:pt>
                <c:pt idx="8">
                  <c:v>2.0661211923076923</c:v>
                </c:pt>
                <c:pt idx="9">
                  <c:v>2.2659907692307688</c:v>
                </c:pt>
                <c:pt idx="10">
                  <c:v>2.2576865769230769</c:v>
                </c:pt>
                <c:pt idx="11">
                  <c:v>2.2105782692307696</c:v>
                </c:pt>
                <c:pt idx="12">
                  <c:v>2.0523644615384615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538-412E-A806-300F7195EBE9}"/>
            </c:ext>
          </c:extLst>
        </c:ser>
        <c:ser>
          <c:idx val="5"/>
          <c:order val="2"/>
          <c:tx>
            <c:strRef>
              <c:f>graphs!$A$5</c:f>
              <c:strCache>
                <c:ptCount val="1"/>
                <c:pt idx="0">
                  <c:v>Min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graphs!$B$5:$N$5</c:f>
              <c:numCache>
                <c:formatCode>0.000</c:formatCode>
                <c:ptCount val="13"/>
                <c:pt idx="0">
                  <c:v>6.2545999999997548E-2</c:v>
                </c:pt>
                <c:pt idx="1">
                  <c:v>9.993794163317915E-2</c:v>
                </c:pt>
                <c:pt idx="2">
                  <c:v>0.15962599999999583</c:v>
                </c:pt>
                <c:pt idx="3">
                  <c:v>0.2669700000000006</c:v>
                </c:pt>
                <c:pt idx="4">
                  <c:v>0.20773700000000161</c:v>
                </c:pt>
                <c:pt idx="5">
                  <c:v>0.84000499999999789</c:v>
                </c:pt>
                <c:pt idx="6">
                  <c:v>0.32396299999999911</c:v>
                </c:pt>
                <c:pt idx="7">
                  <c:v>0.43192200000000014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538-412E-A806-300F7195E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736731704"/>
        <c:axId val="736729736"/>
      </c:stockChart>
      <c:catAx>
        <c:axId val="736731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29736"/>
        <c:crosses val="autoZero"/>
        <c:auto val="1"/>
        <c:lblAlgn val="ctr"/>
        <c:lblOffset val="100"/>
        <c:noMultiLvlLbl val="0"/>
      </c:catAx>
      <c:valAx>
        <c:axId val="7367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3170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</a:t>
            </a:r>
            <a:r>
              <a:rPr lang="en-GB" baseline="0"/>
              <a:t> demand tariff difference where three zones meet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tockChart>
        <c:ser>
          <c:idx val="3"/>
          <c:order val="0"/>
          <c:tx>
            <c:strRef>
              <c:f>graphs!$A$3</c:f>
              <c:strCache>
                <c:ptCount val="1"/>
                <c:pt idx="0">
                  <c:v>Max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graphs!$B$9:$N$9</c:f>
              <c:numCache>
                <c:formatCode>0.000</c:formatCode>
                <c:ptCount val="13"/>
                <c:pt idx="0">
                  <c:v>8.8939959999999978</c:v>
                </c:pt>
                <c:pt idx="1">
                  <c:v>5.3534337649349339</c:v>
                </c:pt>
                <c:pt idx="2">
                  <c:v>14.764684000000003</c:v>
                </c:pt>
                <c:pt idx="3">
                  <c:v>14.735814000000001</c:v>
                </c:pt>
                <c:pt idx="4">
                  <c:v>17.076188999999999</c:v>
                </c:pt>
                <c:pt idx="5">
                  <c:v>17.914380999999999</c:v>
                </c:pt>
                <c:pt idx="6">
                  <c:v>18.736379000000003</c:v>
                </c:pt>
                <c:pt idx="7">
                  <c:v>15.941789999999997</c:v>
                </c:pt>
                <c:pt idx="8">
                  <c:v>8.1476319999999998</c:v>
                </c:pt>
                <c:pt idx="9">
                  <c:v>10.786076000000001</c:v>
                </c:pt>
                <c:pt idx="10">
                  <c:v>10.618903</c:v>
                </c:pt>
                <c:pt idx="11">
                  <c:v>10.305393</c:v>
                </c:pt>
                <c:pt idx="12">
                  <c:v>7.0070949999999996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0E-44E9-B84D-40FF69320156}"/>
            </c:ext>
          </c:extLst>
        </c:ser>
        <c:ser>
          <c:idx val="4"/>
          <c:order val="1"/>
          <c:tx>
            <c:strRef>
              <c:f>graphs!$A$4</c:f>
              <c:strCache>
                <c:ptCount val="1"/>
                <c:pt idx="0">
                  <c:v>Average Difference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graphs!$B$10:$N$10</c:f>
              <c:numCache>
                <c:formatCode>0.000</c:formatCode>
                <c:ptCount val="13"/>
                <c:pt idx="0">
                  <c:v>4.8060737000000007</c:v>
                </c:pt>
                <c:pt idx="1">
                  <c:v>3.4358843031686574</c:v>
                </c:pt>
                <c:pt idx="2">
                  <c:v>5.4896954999999998</c:v>
                </c:pt>
                <c:pt idx="3">
                  <c:v>5.940281699999999</c:v>
                </c:pt>
                <c:pt idx="4">
                  <c:v>6.2551118999999984</c:v>
                </c:pt>
                <c:pt idx="5">
                  <c:v>6.8824502999999995</c:v>
                </c:pt>
                <c:pt idx="6">
                  <c:v>7.0134560999999991</c:v>
                </c:pt>
                <c:pt idx="7">
                  <c:v>6.8040173000000008</c:v>
                </c:pt>
                <c:pt idx="8">
                  <c:v>2.8020467000000004</c:v>
                </c:pt>
                <c:pt idx="9">
                  <c:v>3.1020443000000002</c:v>
                </c:pt>
                <c:pt idx="10">
                  <c:v>3.1655348999999999</c:v>
                </c:pt>
                <c:pt idx="11">
                  <c:v>3.0357797</c:v>
                </c:pt>
                <c:pt idx="12">
                  <c:v>2.9106102999999997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0E-44E9-B84D-40FF69320156}"/>
            </c:ext>
          </c:extLst>
        </c:ser>
        <c:ser>
          <c:idx val="5"/>
          <c:order val="2"/>
          <c:tx>
            <c:strRef>
              <c:f>graphs!$A$5</c:f>
              <c:strCache>
                <c:ptCount val="1"/>
                <c:pt idx="0">
                  <c:v>Min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graphs!$B$11:$N$11</c:f>
              <c:numCache>
                <c:formatCode>0.000</c:formatCode>
                <c:ptCount val="13"/>
                <c:pt idx="0">
                  <c:v>2.4986879999999942</c:v>
                </c:pt>
                <c:pt idx="1">
                  <c:v>0.43412613746018991</c:v>
                </c:pt>
                <c:pt idx="2">
                  <c:v>2.432071999999998</c:v>
                </c:pt>
                <c:pt idx="3">
                  <c:v>2.7962849999999975</c:v>
                </c:pt>
                <c:pt idx="4">
                  <c:v>3.0649379999999979</c:v>
                </c:pt>
                <c:pt idx="5">
                  <c:v>2.765152999999998</c:v>
                </c:pt>
                <c:pt idx="6">
                  <c:v>2.414246999999996</c:v>
                </c:pt>
                <c:pt idx="7">
                  <c:v>3.4887100000000046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0E-44E9-B84D-40FF69320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736731704"/>
        <c:axId val="736729736"/>
      </c:stockChart>
      <c:catAx>
        <c:axId val="736731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29736"/>
        <c:crosses val="autoZero"/>
        <c:auto val="1"/>
        <c:lblAlgn val="ctr"/>
        <c:lblOffset val="100"/>
        <c:noMultiLvlLbl val="0"/>
      </c:catAx>
      <c:valAx>
        <c:axId val="7367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3170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19</xdr:row>
      <xdr:rowOff>0</xdr:rowOff>
    </xdr:from>
    <xdr:to>
      <xdr:col>17</xdr:col>
      <xdr:colOff>304800</xdr:colOff>
      <xdr:row>20</xdr:row>
      <xdr:rowOff>120650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94094C4B-FFDD-4834-8690-580E148A6B28}"/>
            </a:ext>
          </a:extLst>
        </xdr:cNvPr>
        <xdr:cNvSpPr>
          <a:spLocks noChangeAspect="1" noChangeArrowheads="1"/>
        </xdr:cNvSpPr>
      </xdr:nvSpPr>
      <xdr:spPr bwMode="auto">
        <a:xfrm>
          <a:off x="1575435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304800</xdr:colOff>
      <xdr:row>20</xdr:row>
      <xdr:rowOff>120650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6782C43C-2654-4659-8C5C-8DA7CFC7520C}"/>
            </a:ext>
          </a:extLst>
        </xdr:cNvPr>
        <xdr:cNvSpPr>
          <a:spLocks noChangeAspect="1" noChangeArrowheads="1"/>
        </xdr:cNvSpPr>
      </xdr:nvSpPr>
      <xdr:spPr bwMode="auto">
        <a:xfrm>
          <a:off x="1697355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304800</xdr:colOff>
      <xdr:row>17</xdr:row>
      <xdr:rowOff>120650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4B7F4BF9-3541-4601-B352-E1B226700D3D}"/>
            </a:ext>
          </a:extLst>
        </xdr:cNvPr>
        <xdr:cNvSpPr>
          <a:spLocks noChangeAspect="1" noChangeArrowheads="1"/>
        </xdr:cNvSpPr>
      </xdr:nvSpPr>
      <xdr:spPr bwMode="auto">
        <a:xfrm>
          <a:off x="15754350" y="344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33564</xdr:colOff>
      <xdr:row>30</xdr:row>
      <xdr:rowOff>180521</xdr:rowOff>
    </xdr:from>
    <xdr:to>
      <xdr:col>21</xdr:col>
      <xdr:colOff>271278</xdr:colOff>
      <xdr:row>61</xdr:row>
      <xdr:rowOff>148062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3604DE2-66D9-48D7-A7DE-4B0FAC283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10064" y="6140450"/>
          <a:ext cx="3276643" cy="5591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12</xdr:row>
      <xdr:rowOff>9525</xdr:rowOff>
    </xdr:from>
    <xdr:to>
      <xdr:col>11</xdr:col>
      <xdr:colOff>342900</xdr:colOff>
      <xdr:row>31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27454C-1C75-46B0-8BD6-189F8E8B2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12</xdr:row>
      <xdr:rowOff>9525</xdr:rowOff>
    </xdr:from>
    <xdr:to>
      <xdr:col>24</xdr:col>
      <xdr:colOff>133351</xdr:colOff>
      <xdr:row>31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81C425-0736-4793-8515-4D4AA480B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63E5-6E74-430F-89D8-B03F6AA86939}">
  <dimension ref="A2:O63"/>
  <sheetViews>
    <sheetView tabSelected="1" topLeftCell="A4" zoomScale="70" zoomScaleNormal="70" workbookViewId="0">
      <selection activeCell="A8" sqref="A8"/>
    </sheetView>
  </sheetViews>
  <sheetFormatPr defaultRowHeight="14.5" x14ac:dyDescent="0.35"/>
  <cols>
    <col min="1" max="1" width="5.453125" bestFit="1" customWidth="1"/>
    <col min="2" max="2" width="18.26953125" bestFit="1" customWidth="1"/>
    <col min="3" max="8" width="18.26953125" style="12" customWidth="1"/>
    <col min="9" max="9" width="10.7265625" bestFit="1" customWidth="1"/>
    <col min="10" max="10" width="11" bestFit="1" customWidth="1"/>
    <col min="11" max="11" width="10" bestFit="1" customWidth="1"/>
    <col min="12" max="14" width="11" bestFit="1" customWidth="1"/>
    <col min="15" max="15" width="10" bestFit="1" customWidth="1"/>
  </cols>
  <sheetData>
    <row r="2" spans="1:15" x14ac:dyDescent="0.35">
      <c r="C2" s="26" t="s">
        <v>0</v>
      </c>
      <c r="D2" s="26"/>
      <c r="E2" s="26"/>
      <c r="F2" s="26"/>
      <c r="G2" s="26"/>
      <c r="H2" s="26"/>
      <c r="I2" s="26"/>
      <c r="J2" s="26"/>
      <c r="K2" s="26" t="s">
        <v>24</v>
      </c>
      <c r="L2" s="26"/>
      <c r="M2" s="26"/>
      <c r="N2" s="26"/>
    </row>
    <row r="3" spans="1:15" ht="15" thickBot="1" x14ac:dyDescent="0.4">
      <c r="C3" s="12" t="s">
        <v>31</v>
      </c>
      <c r="D3" s="12" t="s">
        <v>30</v>
      </c>
      <c r="E3" s="12" t="s">
        <v>29</v>
      </c>
      <c r="F3" s="12" t="s">
        <v>28</v>
      </c>
      <c r="G3" s="12" t="s">
        <v>27</v>
      </c>
      <c r="H3" s="12" t="s">
        <v>26</v>
      </c>
      <c r="I3" t="s">
        <v>1</v>
      </c>
      <c r="J3" t="s">
        <v>19</v>
      </c>
      <c r="K3" s="9" t="s">
        <v>20</v>
      </c>
      <c r="L3" s="9" t="s">
        <v>21</v>
      </c>
      <c r="M3" s="9" t="s">
        <v>22</v>
      </c>
      <c r="N3" s="9" t="s">
        <v>23</v>
      </c>
      <c r="O3" s="9" t="s">
        <v>25</v>
      </c>
    </row>
    <row r="4" spans="1:15" ht="52.5" thickBot="1" x14ac:dyDescent="0.4">
      <c r="A4" s="1" t="s">
        <v>2</v>
      </c>
      <c r="B4" s="2" t="s">
        <v>3</v>
      </c>
      <c r="C4" s="2"/>
      <c r="D4" s="2"/>
      <c r="E4" s="2"/>
      <c r="F4" s="2"/>
      <c r="G4" s="2"/>
      <c r="H4" s="2"/>
      <c r="I4" s="2" t="s">
        <v>4</v>
      </c>
      <c r="J4" s="2" t="s">
        <v>4</v>
      </c>
    </row>
    <row r="5" spans="1:15" ht="15" thickTop="1" x14ac:dyDescent="0.35">
      <c r="A5" s="29">
        <v>1</v>
      </c>
      <c r="B5" s="30" t="s">
        <v>5</v>
      </c>
      <c r="C5" s="10">
        <v>23.469194999999999</v>
      </c>
      <c r="D5" s="10">
        <v>40.966038101107685</v>
      </c>
      <c r="E5" s="18">
        <v>29.577679</v>
      </c>
      <c r="F5" s="20">
        <v>26.304231999999999</v>
      </c>
      <c r="G5" s="20">
        <v>20.971270000000001</v>
      </c>
      <c r="H5" s="3">
        <v>21.126849</v>
      </c>
      <c r="I5" s="3">
        <v>20.376396</v>
      </c>
      <c r="J5" s="6">
        <v>27.446662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</row>
    <row r="6" spans="1:15" x14ac:dyDescent="0.35">
      <c r="A6" s="36">
        <v>2</v>
      </c>
      <c r="B6" s="32" t="s">
        <v>6</v>
      </c>
      <c r="C6" s="11">
        <v>26.78932</v>
      </c>
      <c r="D6" s="11">
        <v>40.24445251855218</v>
      </c>
      <c r="E6" s="18">
        <v>30.480981</v>
      </c>
      <c r="F6" s="21">
        <v>29.070426999999999</v>
      </c>
      <c r="G6" s="21">
        <v>30.755392000000001</v>
      </c>
      <c r="H6" s="4">
        <v>28.760294999999999</v>
      </c>
      <c r="I6" s="4">
        <v>29.300172</v>
      </c>
      <c r="J6" s="7">
        <v>35.465718000000003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</row>
    <row r="7" spans="1:15" x14ac:dyDescent="0.35">
      <c r="A7" s="31">
        <v>3</v>
      </c>
      <c r="B7" s="32" t="s">
        <v>7</v>
      </c>
      <c r="C7" s="11">
        <v>32.617843999999998</v>
      </c>
      <c r="D7" s="11">
        <v>42.927953283004832</v>
      </c>
      <c r="E7" s="18">
        <v>39.223188999999998</v>
      </c>
      <c r="F7" s="21">
        <v>37.816827000000004</v>
      </c>
      <c r="G7" s="21">
        <v>41.026682999999998</v>
      </c>
      <c r="H7" s="4">
        <v>40.022002000000001</v>
      </c>
      <c r="I7" s="4">
        <v>41.444048000000002</v>
      </c>
      <c r="J7" s="8">
        <v>44.681930999999999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</row>
    <row r="8" spans="1:15" x14ac:dyDescent="0.35">
      <c r="A8" s="36">
        <v>4</v>
      </c>
      <c r="B8" s="32" t="s">
        <v>8</v>
      </c>
      <c r="C8" s="11">
        <v>35.683315999999998</v>
      </c>
      <c r="D8" s="11">
        <v>42.828015341371653</v>
      </c>
      <c r="E8" s="18">
        <v>45.245665000000002</v>
      </c>
      <c r="F8" s="21">
        <v>43.806241</v>
      </c>
      <c r="G8" s="21">
        <v>47.831581</v>
      </c>
      <c r="H8" s="4">
        <v>46.674675999999998</v>
      </c>
      <c r="I8" s="4">
        <v>48.036551000000003</v>
      </c>
      <c r="J8" s="7">
        <v>51.407508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</row>
    <row r="9" spans="1:15" x14ac:dyDescent="0.35">
      <c r="A9" s="31">
        <v>5</v>
      </c>
      <c r="B9" s="32" t="s">
        <v>9</v>
      </c>
      <c r="C9" s="11">
        <v>36.287689999999998</v>
      </c>
      <c r="D9" s="11">
        <v>42.493827145544643</v>
      </c>
      <c r="E9" s="18">
        <v>44.967106999999999</v>
      </c>
      <c r="F9" s="21">
        <v>44.073211000000001</v>
      </c>
      <c r="G9" s="21">
        <v>48.039318000000002</v>
      </c>
      <c r="H9" s="4">
        <v>47.834679999999999</v>
      </c>
      <c r="I9" s="4">
        <v>48.696198000000003</v>
      </c>
      <c r="J9" s="8">
        <v>51.83943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</row>
    <row r="10" spans="1:15" x14ac:dyDescent="0.35">
      <c r="A10" s="31">
        <v>6</v>
      </c>
      <c r="B10" s="32" t="s">
        <v>10</v>
      </c>
      <c r="C10" s="11">
        <v>35.62077</v>
      </c>
      <c r="D10" s="11">
        <v>42.678395210918758</v>
      </c>
      <c r="E10" s="18">
        <v>46.791119000000002</v>
      </c>
      <c r="F10" s="21">
        <v>45.512765000000002</v>
      </c>
      <c r="G10" s="21">
        <v>49.345368000000001</v>
      </c>
      <c r="H10" s="4">
        <v>48.904955000000001</v>
      </c>
      <c r="I10" s="4">
        <v>49.452722000000001</v>
      </c>
      <c r="J10" s="7">
        <v>53.406720999999997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5" x14ac:dyDescent="0.35">
      <c r="A11" s="31">
        <v>7</v>
      </c>
      <c r="B11" s="32" t="s">
        <v>11</v>
      </c>
      <c r="C11" s="11">
        <v>39.066214000000002</v>
      </c>
      <c r="D11" s="11">
        <v>44.724593828280824</v>
      </c>
      <c r="E11" s="18">
        <v>47.889102999999999</v>
      </c>
      <c r="F11" s="21">
        <v>47.501488999999999</v>
      </c>
      <c r="G11" s="21">
        <v>51.439770000000003</v>
      </c>
      <c r="H11" s="4">
        <v>51.387929</v>
      </c>
      <c r="I11" s="4">
        <v>52.428151</v>
      </c>
      <c r="J11" s="8">
        <v>55.528461999999998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</row>
    <row r="12" spans="1:15" x14ac:dyDescent="0.35">
      <c r="A12" s="28">
        <v>8</v>
      </c>
      <c r="B12" s="32" t="s">
        <v>12</v>
      </c>
      <c r="C12" s="11">
        <v>39.629994000000003</v>
      </c>
      <c r="D12" s="11">
        <v>45.73892506822795</v>
      </c>
      <c r="E12" s="18">
        <v>49.457444000000002</v>
      </c>
      <c r="F12" s="21">
        <v>48.796990999999998</v>
      </c>
      <c r="G12" s="21">
        <v>52.928066000000001</v>
      </c>
      <c r="H12" s="4">
        <v>52.648445000000002</v>
      </c>
      <c r="I12" s="4">
        <v>53.959972</v>
      </c>
      <c r="J12" s="7">
        <v>57.193871000000001</v>
      </c>
      <c r="K12" s="13">
        <v>0.54726699999999995</v>
      </c>
      <c r="L12" s="13">
        <v>6.8697999999999995E-2</v>
      </c>
      <c r="M12" s="13">
        <v>0</v>
      </c>
      <c r="N12" s="13">
        <v>0</v>
      </c>
      <c r="O12" s="13">
        <v>0</v>
      </c>
    </row>
    <row r="13" spans="1:15" x14ac:dyDescent="0.35">
      <c r="A13" s="31">
        <v>9</v>
      </c>
      <c r="B13" s="32" t="s">
        <v>13</v>
      </c>
      <c r="C13" s="11">
        <v>41.176426999999997</v>
      </c>
      <c r="D13" s="11">
        <v>46.543112968320393</v>
      </c>
      <c r="E13" s="18">
        <v>49.617069999999998</v>
      </c>
      <c r="F13" s="21">
        <v>49.428548999999997</v>
      </c>
      <c r="G13" s="21">
        <v>53.788327000000002</v>
      </c>
      <c r="H13" s="4">
        <v>53.48845</v>
      </c>
      <c r="I13" s="4">
        <v>54.283935</v>
      </c>
      <c r="J13" s="8">
        <v>57.953488999999998</v>
      </c>
      <c r="K13" s="14">
        <v>0</v>
      </c>
      <c r="L13" s="14">
        <v>0</v>
      </c>
      <c r="M13" s="14">
        <v>0</v>
      </c>
      <c r="N13" s="14">
        <v>0</v>
      </c>
      <c r="O13" s="14">
        <v>1.7082E-2</v>
      </c>
    </row>
    <row r="14" spans="1:15" x14ac:dyDescent="0.35">
      <c r="A14" s="31">
        <v>10</v>
      </c>
      <c r="B14" s="32" t="s">
        <v>14</v>
      </c>
      <c r="C14" s="11">
        <v>37.608777000000003</v>
      </c>
      <c r="D14" s="11">
        <v>42.306722390532158</v>
      </c>
      <c r="E14" s="18">
        <v>45.551887000000001</v>
      </c>
      <c r="F14" s="21">
        <v>45.804409999999997</v>
      </c>
      <c r="G14" s="21">
        <v>49.725642000000001</v>
      </c>
      <c r="H14" s="4">
        <v>50.613793999999999</v>
      </c>
      <c r="I14" s="4">
        <v>56.236808000000003</v>
      </c>
      <c r="J14" s="7">
        <v>58.461967000000001</v>
      </c>
      <c r="K14" s="13">
        <v>3.972019</v>
      </c>
      <c r="L14" s="13">
        <v>4.1429080000000003</v>
      </c>
      <c r="M14" s="13">
        <v>2.9730029999999998</v>
      </c>
      <c r="N14" s="13">
        <v>2.729905</v>
      </c>
      <c r="O14" s="13">
        <v>1.27938</v>
      </c>
    </row>
    <row r="15" spans="1:15" x14ac:dyDescent="0.35">
      <c r="A15" s="31">
        <v>11</v>
      </c>
      <c r="B15" s="32" t="s">
        <v>15</v>
      </c>
      <c r="C15" s="11">
        <v>43.738784000000003</v>
      </c>
      <c r="D15" s="11">
        <v>49.204313138924626</v>
      </c>
      <c r="E15" s="18">
        <v>52.537576999999999</v>
      </c>
      <c r="F15" s="21">
        <v>52.110398000000004</v>
      </c>
      <c r="G15" s="21">
        <v>56.110849999999999</v>
      </c>
      <c r="H15" s="4">
        <v>56.501849</v>
      </c>
      <c r="I15" s="4">
        <v>56.772103000000001</v>
      </c>
      <c r="J15" s="8">
        <v>60.199078999999998</v>
      </c>
      <c r="K15" s="14">
        <v>2.9053049999999998</v>
      </c>
      <c r="L15" s="14">
        <v>3.6436700000000002</v>
      </c>
      <c r="M15" s="14">
        <v>3.8671129999999998</v>
      </c>
      <c r="N15" s="14">
        <v>3.45696</v>
      </c>
      <c r="O15" s="14">
        <v>4.8374800000000002</v>
      </c>
    </row>
    <row r="16" spans="1:15" x14ac:dyDescent="0.35">
      <c r="A16" s="31">
        <v>12</v>
      </c>
      <c r="B16" s="32" t="s">
        <v>16</v>
      </c>
      <c r="C16" s="11">
        <v>46.237471999999997</v>
      </c>
      <c r="D16" s="11">
        <v>51.870232957629703</v>
      </c>
      <c r="E16" s="18">
        <v>54.969648999999997</v>
      </c>
      <c r="F16" s="21">
        <v>54.906683000000001</v>
      </c>
      <c r="G16" s="21">
        <v>59.175787999999997</v>
      </c>
      <c r="H16" s="4">
        <v>59.267001999999998</v>
      </c>
      <c r="I16" s="4">
        <v>59.186349999999997</v>
      </c>
      <c r="J16" s="7">
        <v>63.687789000000002</v>
      </c>
      <c r="K16" s="13">
        <v>5.1687890000000003</v>
      </c>
      <c r="L16" s="13">
        <v>2.8786719999999999</v>
      </c>
      <c r="M16" s="13">
        <v>2.896779</v>
      </c>
      <c r="N16" s="13">
        <v>4.1827880000000004</v>
      </c>
      <c r="O16" s="13">
        <v>5.9322850000000003</v>
      </c>
    </row>
    <row r="17" spans="1:15" x14ac:dyDescent="0.35">
      <c r="A17" s="31">
        <v>13</v>
      </c>
      <c r="B17" s="32" t="s">
        <v>17</v>
      </c>
      <c r="C17" s="11">
        <v>44.786928000000003</v>
      </c>
      <c r="D17" s="11">
        <v>50.078027593215758</v>
      </c>
      <c r="E17" s="18">
        <v>53.405079999999998</v>
      </c>
      <c r="F17" s="21">
        <v>53.419806999999999</v>
      </c>
      <c r="G17" s="21">
        <v>57.338780999999997</v>
      </c>
      <c r="H17" s="4">
        <v>57.772416999999997</v>
      </c>
      <c r="I17" s="4">
        <v>58.865203000000001</v>
      </c>
      <c r="J17" s="8">
        <v>62.263661999999997</v>
      </c>
      <c r="K17" s="14">
        <v>5.5049390000000002</v>
      </c>
      <c r="L17" s="14">
        <v>6.4439909999999996</v>
      </c>
      <c r="M17" s="14">
        <v>6.6887040000000004</v>
      </c>
      <c r="N17" s="14">
        <v>6.4421920000000004</v>
      </c>
      <c r="O17" s="14">
        <v>7.0070949999999996</v>
      </c>
    </row>
    <row r="18" spans="1:15" ht="15" thickBot="1" x14ac:dyDescent="0.4">
      <c r="A18" s="34">
        <v>14</v>
      </c>
      <c r="B18" s="33" t="s">
        <v>18</v>
      </c>
      <c r="C18" s="17">
        <v>43.979049000000003</v>
      </c>
      <c r="D18" s="17">
        <v>48.580421253507375</v>
      </c>
      <c r="E18" s="19">
        <v>51.955582999999997</v>
      </c>
      <c r="F18" s="22">
        <v>51.867519999999999</v>
      </c>
      <c r="G18" s="22">
        <v>55.686678000000001</v>
      </c>
      <c r="H18" s="5">
        <v>57.020401999999997</v>
      </c>
      <c r="I18" s="5">
        <v>61.676796000000003</v>
      </c>
      <c r="J18" s="7">
        <v>63.747664999999998</v>
      </c>
      <c r="K18" s="13">
        <v>8.6948989999999995</v>
      </c>
      <c r="L18" s="13">
        <v>10.854774000000001</v>
      </c>
      <c r="M18" s="13">
        <v>10.618903</v>
      </c>
      <c r="N18" s="13">
        <v>10.305393</v>
      </c>
      <c r="O18" s="13">
        <v>6.1031139999999997</v>
      </c>
    </row>
    <row r="21" spans="1:15" x14ac:dyDescent="0.35">
      <c r="B21" s="23" t="s">
        <v>33</v>
      </c>
    </row>
    <row r="22" spans="1:15" s="12" customFormat="1" x14ac:dyDescent="0.35">
      <c r="B22" s="23" t="s">
        <v>52</v>
      </c>
      <c r="C22" s="12" t="s">
        <v>31</v>
      </c>
      <c r="D22" s="12" t="s">
        <v>30</v>
      </c>
      <c r="E22" s="12" t="s">
        <v>29</v>
      </c>
      <c r="F22" s="12" t="s">
        <v>28</v>
      </c>
      <c r="G22" s="12" t="s">
        <v>27</v>
      </c>
      <c r="H22" s="12" t="s">
        <v>26</v>
      </c>
      <c r="I22" s="12" t="s">
        <v>1</v>
      </c>
      <c r="J22" s="12" t="s">
        <v>19</v>
      </c>
      <c r="K22" s="9" t="s">
        <v>20</v>
      </c>
      <c r="L22" s="9" t="s">
        <v>21</v>
      </c>
      <c r="M22" s="9" t="s">
        <v>22</v>
      </c>
      <c r="N22" s="9" t="s">
        <v>23</v>
      </c>
      <c r="O22" s="9" t="s">
        <v>25</v>
      </c>
    </row>
    <row r="23" spans="1:15" x14ac:dyDescent="0.35">
      <c r="B23" s="23" t="s">
        <v>32</v>
      </c>
      <c r="C23" s="12">
        <f>ABS(C5-C6)</f>
        <v>3.3201250000000009</v>
      </c>
      <c r="D23" s="12">
        <f t="shared" ref="D23:O23" si="0">ABS(D5-D6)</f>
        <v>0.72158558255550531</v>
      </c>
      <c r="E23" s="12">
        <f t="shared" si="0"/>
        <v>0.90330200000000005</v>
      </c>
      <c r="F23" s="12">
        <f t="shared" si="0"/>
        <v>2.7661949999999997</v>
      </c>
      <c r="G23" s="12">
        <f t="shared" si="0"/>
        <v>9.784122</v>
      </c>
      <c r="H23" s="12">
        <f t="shared" si="0"/>
        <v>7.6334459999999993</v>
      </c>
      <c r="I23" s="12">
        <f t="shared" si="0"/>
        <v>8.9237760000000002</v>
      </c>
      <c r="J23" s="12">
        <f t="shared" si="0"/>
        <v>8.0190560000000026</v>
      </c>
      <c r="K23" s="12">
        <f t="shared" si="0"/>
        <v>0</v>
      </c>
      <c r="L23" s="12">
        <f t="shared" si="0"/>
        <v>0</v>
      </c>
      <c r="M23" s="12">
        <f t="shared" si="0"/>
        <v>0</v>
      </c>
      <c r="N23" s="12">
        <f t="shared" si="0"/>
        <v>0</v>
      </c>
      <c r="O23" s="12">
        <f t="shared" si="0"/>
        <v>0</v>
      </c>
    </row>
    <row r="24" spans="1:15" x14ac:dyDescent="0.35">
      <c r="B24" s="23" t="s">
        <v>34</v>
      </c>
      <c r="C24" s="12">
        <f>ABS(C6-C7)</f>
        <v>5.828523999999998</v>
      </c>
      <c r="D24" s="12">
        <f t="shared" ref="D24:O24" si="1">ABS(D6-D7)</f>
        <v>2.6835007644526527</v>
      </c>
      <c r="E24" s="12">
        <f t="shared" si="1"/>
        <v>8.742207999999998</v>
      </c>
      <c r="F24" s="12">
        <f t="shared" si="1"/>
        <v>8.7464000000000048</v>
      </c>
      <c r="G24" s="12">
        <f t="shared" si="1"/>
        <v>10.271290999999998</v>
      </c>
      <c r="H24" s="12">
        <f t="shared" si="1"/>
        <v>11.261707000000001</v>
      </c>
      <c r="I24" s="12">
        <f t="shared" si="1"/>
        <v>12.143876000000002</v>
      </c>
      <c r="J24" s="12">
        <f t="shared" si="1"/>
        <v>9.2162129999999962</v>
      </c>
      <c r="K24" s="12">
        <f t="shared" si="1"/>
        <v>0</v>
      </c>
      <c r="L24" s="12">
        <f t="shared" si="1"/>
        <v>0</v>
      </c>
      <c r="M24" s="12">
        <f t="shared" si="1"/>
        <v>0</v>
      </c>
      <c r="N24" s="12">
        <f t="shared" si="1"/>
        <v>0</v>
      </c>
      <c r="O24" s="12">
        <f t="shared" si="1"/>
        <v>0</v>
      </c>
    </row>
    <row r="25" spans="1:15" x14ac:dyDescent="0.35">
      <c r="B25" s="23" t="s">
        <v>35</v>
      </c>
      <c r="C25" s="12">
        <f>ABS(C6-C8)</f>
        <v>8.8939959999999978</v>
      </c>
      <c r="D25" s="12">
        <f t="shared" ref="D25:O25" si="2">ABS(D6-D8)</f>
        <v>2.5835628228194736</v>
      </c>
      <c r="E25" s="12">
        <f t="shared" si="2"/>
        <v>14.764684000000003</v>
      </c>
      <c r="F25" s="12">
        <f t="shared" si="2"/>
        <v>14.735814000000001</v>
      </c>
      <c r="G25" s="35">
        <f t="shared" si="2"/>
        <v>17.076188999999999</v>
      </c>
      <c r="H25" s="35">
        <f t="shared" si="2"/>
        <v>17.914380999999999</v>
      </c>
      <c r="I25" s="35">
        <f t="shared" si="2"/>
        <v>18.736379000000003</v>
      </c>
      <c r="J25" s="35">
        <f t="shared" si="2"/>
        <v>15.941789999999997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1:15" x14ac:dyDescent="0.35">
      <c r="B26" s="23" t="s">
        <v>37</v>
      </c>
      <c r="C26" s="12">
        <f>ABS(C7-C8)</f>
        <v>3.0654719999999998</v>
      </c>
      <c r="D26" s="12">
        <f t="shared" ref="D26:O26" si="3">ABS(D7-D8)</f>
        <v>9.993794163317915E-2</v>
      </c>
      <c r="E26" s="12">
        <f t="shared" si="3"/>
        <v>6.0224760000000046</v>
      </c>
      <c r="F26" s="12">
        <f t="shared" si="3"/>
        <v>5.9894139999999965</v>
      </c>
      <c r="G26" s="12">
        <f t="shared" si="3"/>
        <v>6.8048980000000014</v>
      </c>
      <c r="H26" s="12">
        <f t="shared" si="3"/>
        <v>6.6526739999999975</v>
      </c>
      <c r="I26" s="12">
        <f t="shared" si="3"/>
        <v>6.5925030000000007</v>
      </c>
      <c r="J26" s="12">
        <f t="shared" si="3"/>
        <v>6.7255770000000012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1:15" x14ac:dyDescent="0.35">
      <c r="B27" s="23" t="s">
        <v>38</v>
      </c>
      <c r="C27" s="12">
        <f>ABS(C7-C9)</f>
        <v>3.6698459999999997</v>
      </c>
      <c r="D27" s="12">
        <f t="shared" ref="D27:O27" si="4">ABS(D7-D9)</f>
        <v>0.43412613746018991</v>
      </c>
      <c r="E27" s="12">
        <f t="shared" si="4"/>
        <v>5.7439180000000007</v>
      </c>
      <c r="F27" s="12">
        <f t="shared" si="4"/>
        <v>6.2563839999999971</v>
      </c>
      <c r="G27" s="12">
        <f t="shared" si="4"/>
        <v>7.0126350000000031</v>
      </c>
      <c r="H27" s="12">
        <f t="shared" si="4"/>
        <v>7.8126779999999982</v>
      </c>
      <c r="I27" s="12">
        <f t="shared" si="4"/>
        <v>7.2521500000000003</v>
      </c>
      <c r="J27" s="12">
        <f t="shared" si="4"/>
        <v>7.1574990000000014</v>
      </c>
      <c r="K27" s="12">
        <f t="shared" si="4"/>
        <v>0</v>
      </c>
      <c r="L27" s="12">
        <f t="shared" si="4"/>
        <v>0</v>
      </c>
      <c r="M27" s="12">
        <f t="shared" si="4"/>
        <v>0</v>
      </c>
      <c r="N27" s="12">
        <f t="shared" si="4"/>
        <v>0</v>
      </c>
      <c r="O27" s="12">
        <f t="shared" si="4"/>
        <v>0</v>
      </c>
    </row>
    <row r="28" spans="1:15" x14ac:dyDescent="0.35">
      <c r="B28" s="23" t="s">
        <v>46</v>
      </c>
      <c r="C28" s="12">
        <f>ABS(C8-C9)</f>
        <v>0.60437399999999997</v>
      </c>
      <c r="D28" s="12">
        <f t="shared" ref="D28:O28" si="5">ABS(D8-D9)</f>
        <v>0.33418819582701076</v>
      </c>
      <c r="E28" s="12">
        <f t="shared" si="5"/>
        <v>0.27855800000000386</v>
      </c>
      <c r="F28" s="12">
        <f t="shared" si="5"/>
        <v>0.2669700000000006</v>
      </c>
      <c r="G28" s="12">
        <f t="shared" si="5"/>
        <v>0.20773700000000161</v>
      </c>
      <c r="H28" s="12">
        <f t="shared" si="5"/>
        <v>1.1600040000000007</v>
      </c>
      <c r="I28" s="12">
        <f t="shared" si="5"/>
        <v>0.65964699999999965</v>
      </c>
      <c r="J28" s="12">
        <f t="shared" si="5"/>
        <v>0.43192200000000014</v>
      </c>
      <c r="K28" s="12">
        <f t="shared" si="5"/>
        <v>0</v>
      </c>
      <c r="L28" s="12">
        <f t="shared" si="5"/>
        <v>0</v>
      </c>
      <c r="M28" s="12">
        <f t="shared" si="5"/>
        <v>0</v>
      </c>
      <c r="N28" s="12">
        <f t="shared" si="5"/>
        <v>0</v>
      </c>
      <c r="O28" s="12">
        <f t="shared" si="5"/>
        <v>0</v>
      </c>
    </row>
    <row r="29" spans="1:15" x14ac:dyDescent="0.35">
      <c r="B29" s="23" t="s">
        <v>47</v>
      </c>
      <c r="C29" s="12">
        <f>ABS(C8-C11)</f>
        <v>3.3828980000000044</v>
      </c>
      <c r="D29" s="12">
        <f t="shared" ref="D29:O29" si="6">ABS(D8-D11)</f>
        <v>1.8965784869091706</v>
      </c>
      <c r="E29" s="12">
        <f t="shared" si="6"/>
        <v>2.6434379999999962</v>
      </c>
      <c r="F29" s="12">
        <f t="shared" si="6"/>
        <v>3.6952479999999994</v>
      </c>
      <c r="G29" s="12">
        <f t="shared" si="6"/>
        <v>3.608189000000003</v>
      </c>
      <c r="H29" s="12">
        <f t="shared" si="6"/>
        <v>4.7132530000000017</v>
      </c>
      <c r="I29" s="12">
        <f t="shared" si="6"/>
        <v>4.3915999999999968</v>
      </c>
      <c r="J29" s="12">
        <f t="shared" si="6"/>
        <v>4.1209539999999976</v>
      </c>
      <c r="K29" s="12">
        <f t="shared" si="6"/>
        <v>0</v>
      </c>
      <c r="L29" s="12">
        <f t="shared" si="6"/>
        <v>0</v>
      </c>
      <c r="M29" s="12">
        <f t="shared" si="6"/>
        <v>0</v>
      </c>
      <c r="N29" s="12">
        <f t="shared" si="6"/>
        <v>0</v>
      </c>
      <c r="O29" s="12">
        <f t="shared" si="6"/>
        <v>0</v>
      </c>
    </row>
    <row r="30" spans="1:15" s="12" customFormat="1" x14ac:dyDescent="0.35">
      <c r="B30" s="23" t="s">
        <v>60</v>
      </c>
      <c r="C30" s="12">
        <f>ABS(C8-C12)</f>
        <v>3.9466780000000057</v>
      </c>
      <c r="D30" s="12">
        <f t="shared" ref="D30:O30" si="7">ABS(D8-D12)</f>
        <v>2.9109097268562962</v>
      </c>
      <c r="E30" s="12">
        <f t="shared" si="7"/>
        <v>4.2117789999999999</v>
      </c>
      <c r="F30" s="12">
        <f t="shared" si="7"/>
        <v>4.9907499999999985</v>
      </c>
      <c r="G30" s="12">
        <f t="shared" si="7"/>
        <v>5.0964850000000013</v>
      </c>
      <c r="H30" s="12">
        <f t="shared" si="7"/>
        <v>5.9737690000000043</v>
      </c>
      <c r="I30" s="12">
        <f t="shared" si="7"/>
        <v>5.9234209999999976</v>
      </c>
      <c r="J30" s="12">
        <f t="shared" si="7"/>
        <v>5.7863630000000015</v>
      </c>
      <c r="K30" s="12">
        <f t="shared" si="7"/>
        <v>0.54726699999999995</v>
      </c>
      <c r="L30" s="12">
        <f t="shared" si="7"/>
        <v>6.8697999999999995E-2</v>
      </c>
      <c r="M30" s="12">
        <f t="shared" si="7"/>
        <v>0</v>
      </c>
      <c r="N30" s="12">
        <f t="shared" si="7"/>
        <v>0</v>
      </c>
      <c r="O30" s="12">
        <f t="shared" si="7"/>
        <v>0</v>
      </c>
    </row>
    <row r="31" spans="1:15" s="12" customFormat="1" x14ac:dyDescent="0.35">
      <c r="B31" s="23" t="s">
        <v>61</v>
      </c>
      <c r="C31" s="12">
        <f>ABS(C8-C10)</f>
        <v>6.2545999999997548E-2</v>
      </c>
      <c r="D31" s="12">
        <f t="shared" ref="D31:O31" si="8">ABS(D8-D10)</f>
        <v>0.14962013045289524</v>
      </c>
      <c r="E31" s="12">
        <f t="shared" si="8"/>
        <v>1.5454539999999994</v>
      </c>
      <c r="F31" s="12">
        <f t="shared" si="8"/>
        <v>1.7065240000000017</v>
      </c>
      <c r="G31" s="12">
        <f t="shared" si="8"/>
        <v>1.5137870000000007</v>
      </c>
      <c r="H31" s="12">
        <f t="shared" si="8"/>
        <v>2.230279000000003</v>
      </c>
      <c r="I31" s="12">
        <f t="shared" si="8"/>
        <v>1.4161709999999985</v>
      </c>
      <c r="J31" s="12">
        <f t="shared" si="8"/>
        <v>1.9992129999999975</v>
      </c>
      <c r="K31" s="12">
        <f t="shared" si="8"/>
        <v>0</v>
      </c>
      <c r="L31" s="12">
        <f t="shared" si="8"/>
        <v>0</v>
      </c>
      <c r="M31" s="12">
        <f t="shared" si="8"/>
        <v>0</v>
      </c>
      <c r="N31" s="12">
        <f t="shared" si="8"/>
        <v>0</v>
      </c>
      <c r="O31" s="12">
        <f t="shared" si="8"/>
        <v>0</v>
      </c>
    </row>
    <row r="32" spans="1:15" s="12" customFormat="1" x14ac:dyDescent="0.35">
      <c r="B32" s="23" t="s">
        <v>40</v>
      </c>
      <c r="C32" s="12">
        <f>ABS(C9-C11)</f>
        <v>2.7785240000000044</v>
      </c>
      <c r="D32" s="12">
        <f t="shared" ref="D32:O32" si="9">ABS(D9-D11)</f>
        <v>2.2307666827361814</v>
      </c>
      <c r="E32" s="12">
        <f t="shared" si="9"/>
        <v>2.921996</v>
      </c>
      <c r="F32" s="12">
        <f t="shared" si="9"/>
        <v>3.4282779999999988</v>
      </c>
      <c r="G32" s="12">
        <f t="shared" si="9"/>
        <v>3.4004520000000014</v>
      </c>
      <c r="H32" s="12">
        <f t="shared" si="9"/>
        <v>3.553249000000001</v>
      </c>
      <c r="I32" s="12">
        <f t="shared" si="9"/>
        <v>3.7319529999999972</v>
      </c>
      <c r="J32" s="12">
        <f t="shared" si="9"/>
        <v>3.6890319999999974</v>
      </c>
      <c r="K32" s="12">
        <f t="shared" si="9"/>
        <v>0</v>
      </c>
      <c r="L32" s="12">
        <f t="shared" si="9"/>
        <v>0</v>
      </c>
      <c r="M32" s="12">
        <f t="shared" si="9"/>
        <v>0</v>
      </c>
      <c r="N32" s="12">
        <f t="shared" si="9"/>
        <v>0</v>
      </c>
      <c r="O32" s="12">
        <f t="shared" si="9"/>
        <v>0</v>
      </c>
    </row>
    <row r="33" spans="2:15" s="12" customFormat="1" x14ac:dyDescent="0.35">
      <c r="B33" s="23" t="s">
        <v>41</v>
      </c>
      <c r="C33" s="12">
        <f>ABS(C10-C12)</f>
        <v>4.0092240000000032</v>
      </c>
      <c r="D33" s="12">
        <f t="shared" ref="D33:O33" si="10">ABS(D10-D12)</f>
        <v>3.0605298573091915</v>
      </c>
      <c r="E33" s="12">
        <f t="shared" si="10"/>
        <v>2.6663250000000005</v>
      </c>
      <c r="F33" s="12">
        <f t="shared" si="10"/>
        <v>3.2842259999999968</v>
      </c>
      <c r="G33" s="12">
        <f t="shared" si="10"/>
        <v>3.5826980000000006</v>
      </c>
      <c r="H33" s="12">
        <f t="shared" si="10"/>
        <v>3.7434900000000013</v>
      </c>
      <c r="I33" s="12">
        <f t="shared" si="10"/>
        <v>4.5072499999999991</v>
      </c>
      <c r="J33" s="12">
        <f t="shared" si="10"/>
        <v>3.787150000000004</v>
      </c>
      <c r="K33" s="12">
        <f t="shared" si="10"/>
        <v>0.54726699999999995</v>
      </c>
      <c r="L33" s="12">
        <f t="shared" si="10"/>
        <v>6.8697999999999995E-2</v>
      </c>
      <c r="M33" s="12">
        <f t="shared" si="10"/>
        <v>0</v>
      </c>
      <c r="N33" s="12">
        <f t="shared" si="10"/>
        <v>0</v>
      </c>
      <c r="O33" s="12">
        <f t="shared" si="10"/>
        <v>0</v>
      </c>
    </row>
    <row r="34" spans="2:15" s="12" customFormat="1" x14ac:dyDescent="0.35">
      <c r="B34" s="23" t="s">
        <v>42</v>
      </c>
      <c r="C34" s="12">
        <f>ABS(C10-C14)</f>
        <v>1.9880070000000032</v>
      </c>
      <c r="D34" s="12">
        <f t="shared" ref="D34:O34" si="11">ABS(D10-D14)</f>
        <v>0.37167282038659977</v>
      </c>
      <c r="E34" s="12">
        <f t="shared" si="11"/>
        <v>1.2392320000000012</v>
      </c>
      <c r="F34" s="12">
        <f t="shared" si="11"/>
        <v>0.29164499999999549</v>
      </c>
      <c r="G34" s="12">
        <f t="shared" si="11"/>
        <v>0.380274</v>
      </c>
      <c r="H34" s="12">
        <f t="shared" si="11"/>
        <v>1.7088389999999976</v>
      </c>
      <c r="I34" s="12">
        <f t="shared" si="11"/>
        <v>6.7840860000000021</v>
      </c>
      <c r="J34" s="12">
        <f t="shared" si="11"/>
        <v>5.0552460000000039</v>
      </c>
      <c r="K34" s="12">
        <f t="shared" si="11"/>
        <v>3.972019</v>
      </c>
      <c r="L34" s="12">
        <f t="shared" si="11"/>
        <v>4.1429080000000003</v>
      </c>
      <c r="M34" s="12">
        <f t="shared" si="11"/>
        <v>2.9730029999999998</v>
      </c>
      <c r="N34" s="12">
        <f t="shared" si="11"/>
        <v>2.729905</v>
      </c>
      <c r="O34" s="12">
        <f t="shared" si="11"/>
        <v>1.27938</v>
      </c>
    </row>
    <row r="35" spans="2:15" s="12" customFormat="1" x14ac:dyDescent="0.35">
      <c r="B35" s="23" t="s">
        <v>62</v>
      </c>
      <c r="C35" s="12">
        <f>ABS(C11-C12)</f>
        <v>0.56378000000000128</v>
      </c>
      <c r="D35" s="12">
        <f t="shared" ref="D35:O35" si="12">ABS(D11-D12)</f>
        <v>1.0143312399471256</v>
      </c>
      <c r="E35" s="12">
        <f t="shared" si="12"/>
        <v>1.5683410000000038</v>
      </c>
      <c r="F35" s="12">
        <f t="shared" si="12"/>
        <v>1.295501999999999</v>
      </c>
      <c r="G35" s="12">
        <f t="shared" si="12"/>
        <v>1.4882959999999983</v>
      </c>
      <c r="H35" s="12">
        <f t="shared" si="12"/>
        <v>1.2605160000000026</v>
      </c>
      <c r="I35" s="12">
        <f t="shared" si="12"/>
        <v>1.5318210000000008</v>
      </c>
      <c r="J35" s="12">
        <f t="shared" si="12"/>
        <v>1.6654090000000039</v>
      </c>
      <c r="K35" s="12">
        <f t="shared" si="12"/>
        <v>0.54726699999999995</v>
      </c>
      <c r="L35" s="12">
        <f t="shared" si="12"/>
        <v>6.8697999999999995E-2</v>
      </c>
      <c r="M35" s="12">
        <f t="shared" si="12"/>
        <v>0</v>
      </c>
      <c r="N35" s="12">
        <f t="shared" si="12"/>
        <v>0</v>
      </c>
      <c r="O35" s="12">
        <f t="shared" si="12"/>
        <v>0</v>
      </c>
    </row>
    <row r="36" spans="2:15" s="12" customFormat="1" x14ac:dyDescent="0.35">
      <c r="B36" s="23" t="s">
        <v>43</v>
      </c>
      <c r="C36" s="12">
        <f>ABS(C11-C17)</f>
        <v>5.720714000000001</v>
      </c>
      <c r="D36" s="12">
        <f t="shared" ref="D36:O36" si="13">ABS(D11-D17)</f>
        <v>5.3534337649349339</v>
      </c>
      <c r="E36" s="12">
        <f t="shared" si="13"/>
        <v>5.5159769999999995</v>
      </c>
      <c r="F36" s="12">
        <f t="shared" si="13"/>
        <v>5.9183179999999993</v>
      </c>
      <c r="G36" s="12">
        <f t="shared" si="13"/>
        <v>5.8990109999999945</v>
      </c>
      <c r="H36" s="12">
        <f t="shared" si="13"/>
        <v>6.3844879999999975</v>
      </c>
      <c r="I36" s="12">
        <f t="shared" si="13"/>
        <v>6.4370520000000013</v>
      </c>
      <c r="J36" s="12">
        <f t="shared" si="13"/>
        <v>6.735199999999999</v>
      </c>
      <c r="K36" s="12">
        <f t="shared" si="13"/>
        <v>5.5049390000000002</v>
      </c>
      <c r="L36" s="12">
        <f t="shared" si="13"/>
        <v>6.4439909999999996</v>
      </c>
      <c r="M36" s="12">
        <f t="shared" si="13"/>
        <v>6.6887040000000004</v>
      </c>
      <c r="N36" s="12">
        <f t="shared" si="13"/>
        <v>6.4421920000000004</v>
      </c>
      <c r="O36" s="12">
        <f t="shared" si="13"/>
        <v>7.0070949999999996</v>
      </c>
    </row>
    <row r="37" spans="2:15" x14ac:dyDescent="0.35">
      <c r="B37" s="23" t="s">
        <v>44</v>
      </c>
      <c r="C37" s="12">
        <f>ABS(C11-C13)</f>
        <v>2.1102129999999946</v>
      </c>
      <c r="D37" s="12">
        <f t="shared" ref="D37:O37" si="14">ABS(D11-D13)</f>
        <v>1.8185191400395695</v>
      </c>
      <c r="E37" s="12">
        <f t="shared" si="14"/>
        <v>1.7279669999999996</v>
      </c>
      <c r="F37" s="12">
        <f t="shared" si="14"/>
        <v>1.9270599999999973</v>
      </c>
      <c r="G37" s="12">
        <f t="shared" si="14"/>
        <v>2.3485569999999996</v>
      </c>
      <c r="H37" s="12">
        <f t="shared" si="14"/>
        <v>2.1005210000000005</v>
      </c>
      <c r="I37" s="12">
        <f t="shared" si="14"/>
        <v>1.8557839999999999</v>
      </c>
      <c r="J37" s="12">
        <f t="shared" si="14"/>
        <v>2.425027</v>
      </c>
      <c r="K37" s="12">
        <f t="shared" si="14"/>
        <v>0</v>
      </c>
      <c r="L37" s="12">
        <f t="shared" si="14"/>
        <v>0</v>
      </c>
      <c r="M37" s="12">
        <f t="shared" si="14"/>
        <v>0</v>
      </c>
      <c r="N37" s="12">
        <f t="shared" si="14"/>
        <v>0</v>
      </c>
      <c r="O37" s="12">
        <f t="shared" si="14"/>
        <v>1.7082E-2</v>
      </c>
    </row>
    <row r="38" spans="2:15" x14ac:dyDescent="0.35">
      <c r="B38" s="23" t="s">
        <v>63</v>
      </c>
      <c r="C38" s="12">
        <f>ABS(C12-C13)</f>
        <v>1.5464329999999933</v>
      </c>
      <c r="D38" s="12">
        <f t="shared" ref="D38:O38" si="15">ABS(D12-D13)</f>
        <v>0.8041879000924439</v>
      </c>
      <c r="E38" s="12">
        <f t="shared" si="15"/>
        <v>0.15962599999999583</v>
      </c>
      <c r="F38" s="12">
        <f t="shared" si="15"/>
        <v>0.63155799999999829</v>
      </c>
      <c r="G38" s="12">
        <f t="shared" si="15"/>
        <v>0.86026100000000127</v>
      </c>
      <c r="H38" s="12">
        <f t="shared" si="15"/>
        <v>0.84000499999999789</v>
      </c>
      <c r="I38" s="12">
        <f t="shared" si="15"/>
        <v>0.32396299999999911</v>
      </c>
      <c r="J38" s="12">
        <f t="shared" si="15"/>
        <v>0.75961799999999613</v>
      </c>
      <c r="K38" s="12">
        <f t="shared" si="15"/>
        <v>0.54726699999999995</v>
      </c>
      <c r="L38" s="12">
        <f t="shared" si="15"/>
        <v>6.8697999999999995E-2</v>
      </c>
      <c r="M38" s="12">
        <f t="shared" si="15"/>
        <v>0</v>
      </c>
      <c r="N38" s="12">
        <f t="shared" si="15"/>
        <v>0</v>
      </c>
      <c r="O38" s="12">
        <f t="shared" si="15"/>
        <v>1.7082E-2</v>
      </c>
    </row>
    <row r="39" spans="2:15" x14ac:dyDescent="0.35">
      <c r="B39" s="23" t="s">
        <v>64</v>
      </c>
      <c r="C39" s="12">
        <f>ABS(C12-C17)</f>
        <v>5.1569339999999997</v>
      </c>
      <c r="D39" s="12">
        <f t="shared" ref="D39:O39" si="16">ABS(D12-D17)</f>
        <v>4.3391025249878084</v>
      </c>
      <c r="E39" s="12">
        <f t="shared" si="16"/>
        <v>3.9476359999999957</v>
      </c>
      <c r="F39" s="12">
        <f t="shared" si="16"/>
        <v>4.6228160000000003</v>
      </c>
      <c r="G39" s="12">
        <f t="shared" si="16"/>
        <v>4.4107149999999962</v>
      </c>
      <c r="H39" s="12">
        <f t="shared" si="16"/>
        <v>5.1239719999999949</v>
      </c>
      <c r="I39" s="12">
        <f t="shared" si="16"/>
        <v>4.9052310000000006</v>
      </c>
      <c r="J39" s="12">
        <f t="shared" si="16"/>
        <v>5.0697909999999951</v>
      </c>
      <c r="K39" s="12">
        <f t="shared" si="16"/>
        <v>4.9576720000000005</v>
      </c>
      <c r="L39" s="12">
        <f t="shared" si="16"/>
        <v>6.3752929999999992</v>
      </c>
      <c r="M39" s="12">
        <f t="shared" si="16"/>
        <v>6.6887040000000004</v>
      </c>
      <c r="N39" s="12">
        <f t="shared" si="16"/>
        <v>6.4421920000000004</v>
      </c>
      <c r="O39" s="12">
        <f t="shared" si="16"/>
        <v>7.0070949999999996</v>
      </c>
    </row>
    <row r="40" spans="2:15" x14ac:dyDescent="0.35">
      <c r="B40" s="23" t="s">
        <v>50</v>
      </c>
      <c r="C40" s="12">
        <f>ABS(C12-C14)</f>
        <v>2.021217</v>
      </c>
      <c r="D40" s="12">
        <f t="shared" ref="D40:O40" si="17">ABS(D12-D14)</f>
        <v>3.4322026776957912</v>
      </c>
      <c r="E40" s="12">
        <f t="shared" si="17"/>
        <v>3.9055570000000017</v>
      </c>
      <c r="F40" s="12">
        <f t="shared" si="17"/>
        <v>2.9925810000000013</v>
      </c>
      <c r="G40" s="12">
        <f t="shared" si="17"/>
        <v>3.2024240000000006</v>
      </c>
      <c r="H40" s="12">
        <f t="shared" si="17"/>
        <v>2.0346510000000038</v>
      </c>
      <c r="I40" s="12">
        <f t="shared" si="17"/>
        <v>2.276836000000003</v>
      </c>
      <c r="J40" s="12">
        <f t="shared" si="17"/>
        <v>1.2680959999999999</v>
      </c>
      <c r="K40" s="12">
        <f t="shared" si="17"/>
        <v>3.4247519999999998</v>
      </c>
      <c r="L40" s="12">
        <f t="shared" si="17"/>
        <v>4.0742099999999999</v>
      </c>
      <c r="M40" s="12">
        <f t="shared" si="17"/>
        <v>2.9730029999999998</v>
      </c>
      <c r="N40" s="12">
        <f t="shared" si="17"/>
        <v>2.729905</v>
      </c>
      <c r="O40" s="12">
        <f t="shared" si="17"/>
        <v>1.27938</v>
      </c>
    </row>
    <row r="41" spans="2:15" x14ac:dyDescent="0.35">
      <c r="B41" s="23" t="s">
        <v>49</v>
      </c>
      <c r="C41" s="12">
        <f>ABS(C12-C15)</f>
        <v>4.1087899999999991</v>
      </c>
      <c r="D41" s="12">
        <f t="shared" ref="D41:O41" si="18">ABS(D12-D15)</f>
        <v>3.465388070696676</v>
      </c>
      <c r="E41" s="12">
        <f t="shared" si="18"/>
        <v>3.0801329999999965</v>
      </c>
      <c r="F41" s="12">
        <f t="shared" si="18"/>
        <v>3.3134070000000051</v>
      </c>
      <c r="G41" s="12">
        <f t="shared" si="18"/>
        <v>3.1827839999999981</v>
      </c>
      <c r="H41" s="12">
        <f t="shared" si="18"/>
        <v>3.8534039999999976</v>
      </c>
      <c r="I41" s="12">
        <f t="shared" si="18"/>
        <v>2.8121310000000008</v>
      </c>
      <c r="J41" s="12">
        <f t="shared" si="18"/>
        <v>3.0052079999999961</v>
      </c>
      <c r="K41" s="12">
        <f t="shared" si="18"/>
        <v>2.3580379999999996</v>
      </c>
      <c r="L41" s="12">
        <f t="shared" si="18"/>
        <v>3.5749720000000003</v>
      </c>
      <c r="M41" s="12">
        <f t="shared" si="18"/>
        <v>3.8671129999999998</v>
      </c>
      <c r="N41" s="12">
        <f t="shared" si="18"/>
        <v>3.45696</v>
      </c>
      <c r="O41" s="12">
        <f t="shared" si="18"/>
        <v>4.8374800000000002</v>
      </c>
    </row>
    <row r="42" spans="2:15" x14ac:dyDescent="0.35">
      <c r="B42" s="23" t="s">
        <v>70</v>
      </c>
      <c r="C42" s="12">
        <f>ABS(C12-C18)</f>
        <v>4.3490549999999999</v>
      </c>
      <c r="D42" s="12">
        <f t="shared" ref="D42:O42" si="19">ABS(D12-D18)</f>
        <v>2.8414961852794249</v>
      </c>
      <c r="E42" s="12">
        <f t="shared" si="19"/>
        <v>2.4981389999999948</v>
      </c>
      <c r="F42" s="12">
        <f t="shared" si="19"/>
        <v>3.0705290000000005</v>
      </c>
      <c r="G42" s="12">
        <f t="shared" si="19"/>
        <v>2.7586119999999994</v>
      </c>
      <c r="H42" s="12">
        <f t="shared" si="19"/>
        <v>4.3719569999999948</v>
      </c>
      <c r="I42" s="12">
        <f t="shared" si="19"/>
        <v>7.7168240000000026</v>
      </c>
      <c r="J42" s="12">
        <f t="shared" si="19"/>
        <v>6.5537939999999963</v>
      </c>
      <c r="K42" s="12">
        <f t="shared" si="19"/>
        <v>8.1476319999999998</v>
      </c>
      <c r="L42" s="27">
        <f t="shared" si="19"/>
        <v>10.786076000000001</v>
      </c>
      <c r="M42" s="27">
        <f t="shared" si="19"/>
        <v>10.618903</v>
      </c>
      <c r="N42" s="27">
        <f t="shared" si="19"/>
        <v>10.305393</v>
      </c>
      <c r="O42" s="12">
        <f t="shared" si="19"/>
        <v>6.1031139999999997</v>
      </c>
    </row>
    <row r="43" spans="2:15" x14ac:dyDescent="0.35">
      <c r="B43" s="23" t="s">
        <v>65</v>
      </c>
      <c r="C43" s="12">
        <f>ABS(C13-C16)</f>
        <v>5.061045</v>
      </c>
      <c r="D43" s="12">
        <f t="shared" ref="D43:O43" si="20">ABS(D13-D16)</f>
        <v>5.3271199893093097</v>
      </c>
      <c r="E43" s="12">
        <f t="shared" si="20"/>
        <v>5.3525789999999986</v>
      </c>
      <c r="F43" s="12">
        <f t="shared" si="20"/>
        <v>5.4781340000000043</v>
      </c>
      <c r="G43" s="12">
        <f t="shared" si="20"/>
        <v>5.3874609999999947</v>
      </c>
      <c r="H43" s="12">
        <f t="shared" si="20"/>
        <v>5.7785519999999977</v>
      </c>
      <c r="I43" s="12">
        <f t="shared" si="20"/>
        <v>4.9024149999999977</v>
      </c>
      <c r="J43" s="12">
        <f t="shared" si="20"/>
        <v>5.7343000000000046</v>
      </c>
      <c r="K43" s="12">
        <f t="shared" si="20"/>
        <v>5.1687890000000003</v>
      </c>
      <c r="L43" s="12">
        <f t="shared" si="20"/>
        <v>2.8786719999999999</v>
      </c>
      <c r="M43" s="12">
        <f t="shared" si="20"/>
        <v>2.896779</v>
      </c>
      <c r="N43" s="12">
        <f t="shared" si="20"/>
        <v>4.1827880000000004</v>
      </c>
      <c r="O43" s="12">
        <f t="shared" si="20"/>
        <v>5.915203</v>
      </c>
    </row>
    <row r="44" spans="2:15" s="12" customFormat="1" x14ac:dyDescent="0.35">
      <c r="B44" s="23" t="s">
        <v>51</v>
      </c>
      <c r="C44" s="12">
        <f>ABS(C13-C17)</f>
        <v>3.6105010000000064</v>
      </c>
      <c r="D44" s="12">
        <f t="shared" ref="D44:O44" si="21">ABS(D13-D17)</f>
        <v>3.5349146248953645</v>
      </c>
      <c r="E44" s="12">
        <f t="shared" si="21"/>
        <v>3.7880099999999999</v>
      </c>
      <c r="F44" s="12">
        <f t="shared" si="21"/>
        <v>3.991258000000002</v>
      </c>
      <c r="G44" s="12">
        <f t="shared" si="21"/>
        <v>3.5504539999999949</v>
      </c>
      <c r="H44" s="12">
        <f t="shared" si="21"/>
        <v>4.283966999999997</v>
      </c>
      <c r="I44" s="12">
        <f t="shared" si="21"/>
        <v>4.5812680000000015</v>
      </c>
      <c r="J44" s="12">
        <f t="shared" si="21"/>
        <v>4.3101729999999989</v>
      </c>
      <c r="K44" s="12">
        <f t="shared" si="21"/>
        <v>5.5049390000000002</v>
      </c>
      <c r="L44" s="12">
        <f t="shared" si="21"/>
        <v>6.4439909999999996</v>
      </c>
      <c r="M44" s="12">
        <f t="shared" si="21"/>
        <v>6.6887040000000004</v>
      </c>
      <c r="N44" s="12">
        <f t="shared" si="21"/>
        <v>6.4421920000000004</v>
      </c>
      <c r="O44" s="12">
        <f t="shared" si="21"/>
        <v>6.9900129999999994</v>
      </c>
    </row>
    <row r="45" spans="2:15" x14ac:dyDescent="0.35">
      <c r="B45" s="23" t="s">
        <v>66</v>
      </c>
      <c r="C45" s="12">
        <f>ABS(C13-C15)</f>
        <v>2.5623570000000058</v>
      </c>
      <c r="D45" s="12">
        <f t="shared" ref="D45:O45" si="22">ABS(D13-D15)</f>
        <v>2.6612001706042321</v>
      </c>
      <c r="E45" s="12">
        <f t="shared" si="22"/>
        <v>2.9205070000000006</v>
      </c>
      <c r="F45" s="12">
        <f t="shared" si="22"/>
        <v>2.6818490000000068</v>
      </c>
      <c r="G45" s="12">
        <f t="shared" si="22"/>
        <v>2.3225229999999968</v>
      </c>
      <c r="H45" s="12">
        <f t="shared" si="22"/>
        <v>3.0133989999999997</v>
      </c>
      <c r="I45" s="12">
        <f t="shared" si="22"/>
        <v>2.4881680000000017</v>
      </c>
      <c r="J45" s="12">
        <f t="shared" si="22"/>
        <v>2.24559</v>
      </c>
      <c r="K45" s="12">
        <f t="shared" si="22"/>
        <v>2.9053049999999998</v>
      </c>
      <c r="L45" s="12">
        <f t="shared" si="22"/>
        <v>3.6436700000000002</v>
      </c>
      <c r="M45" s="12">
        <f t="shared" si="22"/>
        <v>3.8671129999999998</v>
      </c>
      <c r="N45" s="12">
        <f t="shared" si="22"/>
        <v>3.45696</v>
      </c>
      <c r="O45" s="12">
        <f t="shared" si="22"/>
        <v>4.820398</v>
      </c>
    </row>
    <row r="46" spans="2:15" s="12" customFormat="1" x14ac:dyDescent="0.35">
      <c r="B46" s="23" t="s">
        <v>67</v>
      </c>
      <c r="C46" s="12">
        <f>ABS(C14-C18)</f>
        <v>6.3702719999999999</v>
      </c>
      <c r="D46" s="12">
        <f t="shared" ref="D46:O46" si="23">ABS(D14-D18)</f>
        <v>6.2736988629752162</v>
      </c>
      <c r="E46" s="12">
        <f t="shared" si="23"/>
        <v>6.4036959999999965</v>
      </c>
      <c r="F46" s="12">
        <f t="shared" si="23"/>
        <v>6.0631100000000018</v>
      </c>
      <c r="G46" s="12">
        <f t="shared" si="23"/>
        <v>5.961036</v>
      </c>
      <c r="H46" s="12">
        <f t="shared" si="23"/>
        <v>6.4066079999999985</v>
      </c>
      <c r="I46" s="12">
        <f t="shared" si="23"/>
        <v>5.4399879999999996</v>
      </c>
      <c r="J46" s="12">
        <f t="shared" si="23"/>
        <v>5.2856979999999965</v>
      </c>
      <c r="K46" s="12">
        <f t="shared" si="23"/>
        <v>4.72288</v>
      </c>
      <c r="L46" s="12">
        <f t="shared" si="23"/>
        <v>6.7118660000000006</v>
      </c>
      <c r="M46" s="12">
        <f t="shared" si="23"/>
        <v>7.6458999999999993</v>
      </c>
      <c r="N46" s="12">
        <f t="shared" si="23"/>
        <v>7.575488</v>
      </c>
      <c r="O46" s="12">
        <f t="shared" si="23"/>
        <v>4.823734</v>
      </c>
    </row>
    <row r="47" spans="2:15" x14ac:dyDescent="0.35">
      <c r="B47" s="23" t="s">
        <v>68</v>
      </c>
      <c r="C47" s="12">
        <f>ABS(C15-C16)</f>
        <v>2.4986879999999942</v>
      </c>
      <c r="D47" s="12">
        <f t="shared" ref="D47:O47" si="24">ABS(D15-D16)</f>
        <v>2.6659198187050777</v>
      </c>
      <c r="E47" s="12">
        <f t="shared" si="24"/>
        <v>2.432071999999998</v>
      </c>
      <c r="F47" s="12">
        <f t="shared" si="24"/>
        <v>2.7962849999999975</v>
      </c>
      <c r="G47" s="12">
        <f t="shared" si="24"/>
        <v>3.0649379999999979</v>
      </c>
      <c r="H47" s="12">
        <f t="shared" si="24"/>
        <v>2.765152999999998</v>
      </c>
      <c r="I47" s="12">
        <f t="shared" si="24"/>
        <v>2.414246999999996</v>
      </c>
      <c r="J47" s="12">
        <f t="shared" si="24"/>
        <v>3.4887100000000046</v>
      </c>
      <c r="K47" s="12">
        <f t="shared" si="24"/>
        <v>2.2634840000000005</v>
      </c>
      <c r="L47" s="12">
        <f t="shared" si="24"/>
        <v>0.76499800000000029</v>
      </c>
      <c r="M47" s="12">
        <f t="shared" si="24"/>
        <v>0.97033399999999981</v>
      </c>
      <c r="N47" s="12">
        <f t="shared" si="24"/>
        <v>0.72582800000000036</v>
      </c>
      <c r="O47" s="12">
        <f t="shared" si="24"/>
        <v>1.094805</v>
      </c>
    </row>
    <row r="48" spans="2:15" x14ac:dyDescent="0.35">
      <c r="B48" s="23" t="s">
        <v>69</v>
      </c>
      <c r="C48" s="12">
        <f>ABS(C15-C17)</f>
        <v>1.0481440000000006</v>
      </c>
      <c r="D48" s="12">
        <f t="shared" ref="D48:O48" si="25">ABS(D15-D17)</f>
        <v>0.87371445429113237</v>
      </c>
      <c r="E48" s="12">
        <f t="shared" si="25"/>
        <v>0.86750299999999925</v>
      </c>
      <c r="F48" s="12">
        <f t="shared" si="25"/>
        <v>1.3094089999999952</v>
      </c>
      <c r="G48" s="12">
        <f t="shared" si="25"/>
        <v>1.2279309999999981</v>
      </c>
      <c r="H48" s="12">
        <f t="shared" si="25"/>
        <v>1.2705679999999973</v>
      </c>
      <c r="I48" s="12">
        <f t="shared" si="25"/>
        <v>2.0930999999999997</v>
      </c>
      <c r="J48" s="12">
        <f t="shared" si="25"/>
        <v>2.0645829999999989</v>
      </c>
      <c r="K48" s="12">
        <f t="shared" si="25"/>
        <v>2.5996340000000004</v>
      </c>
      <c r="L48" s="12">
        <f t="shared" si="25"/>
        <v>2.8003209999999994</v>
      </c>
      <c r="M48" s="12">
        <f t="shared" si="25"/>
        <v>2.8215910000000006</v>
      </c>
      <c r="N48" s="12">
        <f t="shared" si="25"/>
        <v>2.9852320000000003</v>
      </c>
      <c r="O48" s="12">
        <f t="shared" si="25"/>
        <v>2.1696149999999994</v>
      </c>
    </row>
    <row r="49" spans="2:15" s="12" customFormat="1" x14ac:dyDescent="0.35">
      <c r="B49" s="23"/>
    </row>
    <row r="50" spans="2:15" x14ac:dyDescent="0.35">
      <c r="B50" s="23"/>
      <c r="I50" s="12"/>
      <c r="J50" s="12"/>
      <c r="K50" s="12"/>
      <c r="L50" s="12"/>
      <c r="M50" s="12"/>
      <c r="N50" s="12"/>
      <c r="O50" s="12"/>
    </row>
    <row r="51" spans="2:15" x14ac:dyDescent="0.35">
      <c r="B51" s="23" t="s">
        <v>53</v>
      </c>
      <c r="C51" s="12" t="s">
        <v>31</v>
      </c>
      <c r="D51" s="12" t="s">
        <v>30</v>
      </c>
      <c r="E51" s="12" t="s">
        <v>29</v>
      </c>
      <c r="F51" s="12" t="s">
        <v>28</v>
      </c>
      <c r="G51" s="12" t="s">
        <v>27</v>
      </c>
      <c r="H51" s="12" t="s">
        <v>26</v>
      </c>
      <c r="I51" s="12" t="s">
        <v>1</v>
      </c>
      <c r="J51" s="12" t="s">
        <v>19</v>
      </c>
      <c r="K51" s="9" t="s">
        <v>20</v>
      </c>
      <c r="L51" s="9" t="s">
        <v>21</v>
      </c>
      <c r="M51" s="9" t="s">
        <v>22</v>
      </c>
      <c r="N51" s="9" t="s">
        <v>23</v>
      </c>
      <c r="O51" s="9" t="s">
        <v>25</v>
      </c>
    </row>
    <row r="52" spans="2:15" x14ac:dyDescent="0.35">
      <c r="B52" s="23" t="s">
        <v>36</v>
      </c>
      <c r="C52" s="24">
        <f>MAX(C6:C8)-MIN(C6:C8)</f>
        <v>8.8939959999999978</v>
      </c>
      <c r="D52" s="24">
        <f t="shared" ref="D52:O52" si="26">MAX(D6:D8)-MIN(D6:D8)</f>
        <v>2.6835007644526527</v>
      </c>
      <c r="E52" s="24">
        <f t="shared" si="26"/>
        <v>14.764684000000003</v>
      </c>
      <c r="F52" s="24">
        <f t="shared" si="26"/>
        <v>14.735814000000001</v>
      </c>
      <c r="G52" s="24">
        <f t="shared" si="26"/>
        <v>17.076188999999999</v>
      </c>
      <c r="H52" s="24">
        <f t="shared" si="26"/>
        <v>17.914380999999999</v>
      </c>
      <c r="I52" s="24">
        <f t="shared" si="26"/>
        <v>18.736379000000003</v>
      </c>
      <c r="J52" s="24">
        <f t="shared" si="26"/>
        <v>15.941789999999997</v>
      </c>
      <c r="K52" s="24">
        <f t="shared" si="26"/>
        <v>0</v>
      </c>
      <c r="L52" s="24">
        <f t="shared" si="26"/>
        <v>0</v>
      </c>
      <c r="M52" s="24">
        <f t="shared" si="26"/>
        <v>0</v>
      </c>
      <c r="N52" s="24">
        <f t="shared" si="26"/>
        <v>0</v>
      </c>
      <c r="O52" s="24">
        <f t="shared" si="26"/>
        <v>0</v>
      </c>
    </row>
    <row r="53" spans="2:15" s="12" customFormat="1" x14ac:dyDescent="0.35">
      <c r="B53" s="23" t="s">
        <v>39</v>
      </c>
      <c r="C53" s="24">
        <f>MAX(C7:C9)-MIN(C7:C9)</f>
        <v>3.6698459999999997</v>
      </c>
      <c r="D53" s="24">
        <f t="shared" ref="D53:O53" si="27">MAX(D7:D9)-MIN(D7:D9)</f>
        <v>0.43412613746018991</v>
      </c>
      <c r="E53" s="24">
        <f t="shared" si="27"/>
        <v>6.0224760000000046</v>
      </c>
      <c r="F53" s="24">
        <f t="shared" si="27"/>
        <v>6.2563839999999971</v>
      </c>
      <c r="G53" s="24">
        <f t="shared" si="27"/>
        <v>7.0126350000000031</v>
      </c>
      <c r="H53" s="24">
        <f t="shared" si="27"/>
        <v>7.8126779999999982</v>
      </c>
      <c r="I53" s="24">
        <f t="shared" si="27"/>
        <v>7.2521500000000003</v>
      </c>
      <c r="J53" s="24">
        <f t="shared" si="27"/>
        <v>7.1574990000000014</v>
      </c>
      <c r="K53" s="24">
        <f t="shared" si="27"/>
        <v>0</v>
      </c>
      <c r="L53" s="24">
        <f t="shared" si="27"/>
        <v>0</v>
      </c>
      <c r="M53" s="24">
        <f t="shared" si="27"/>
        <v>0</v>
      </c>
      <c r="N53" s="24">
        <f t="shared" si="27"/>
        <v>0</v>
      </c>
      <c r="O53" s="24">
        <f t="shared" si="27"/>
        <v>0</v>
      </c>
    </row>
    <row r="54" spans="2:15" s="12" customFormat="1" x14ac:dyDescent="0.35">
      <c r="B54" s="23" t="s">
        <v>48</v>
      </c>
      <c r="C54" s="24">
        <f>MAX(C8:C9,C11)-MIN(C8:C9,C11)</f>
        <v>3.3828980000000044</v>
      </c>
      <c r="D54" s="24">
        <f t="shared" ref="D54:O54" si="28">MAX(D8:D9,D11)-MIN(D8:D9,D11)</f>
        <v>2.2307666827361814</v>
      </c>
      <c r="E54" s="24">
        <f t="shared" si="28"/>
        <v>2.921996</v>
      </c>
      <c r="F54" s="24">
        <f t="shared" si="28"/>
        <v>3.6952479999999994</v>
      </c>
      <c r="G54" s="24">
        <f t="shared" si="28"/>
        <v>3.608189000000003</v>
      </c>
      <c r="H54" s="24">
        <f t="shared" si="28"/>
        <v>4.7132530000000017</v>
      </c>
      <c r="I54" s="24">
        <f t="shared" si="28"/>
        <v>4.3915999999999968</v>
      </c>
      <c r="J54" s="24">
        <f t="shared" si="28"/>
        <v>4.1209539999999976</v>
      </c>
      <c r="K54" s="24">
        <f t="shared" si="28"/>
        <v>0</v>
      </c>
      <c r="L54" s="24">
        <f t="shared" si="28"/>
        <v>0</v>
      </c>
      <c r="M54" s="24">
        <f t="shared" si="28"/>
        <v>0</v>
      </c>
      <c r="N54" s="24">
        <f t="shared" si="28"/>
        <v>0</v>
      </c>
      <c r="O54" s="24">
        <f t="shared" si="28"/>
        <v>0</v>
      </c>
    </row>
    <row r="55" spans="2:15" x14ac:dyDescent="0.35">
      <c r="B55" s="23" t="s">
        <v>71</v>
      </c>
      <c r="C55" s="24">
        <f>MAX(C8,C11,C12)-MIN(C8,C11,C12)</f>
        <v>3.9466780000000057</v>
      </c>
      <c r="D55" s="24">
        <f t="shared" ref="D55:O55" si="29">MAX(D8,D11,D12)-MIN(D8,D11,D12)</f>
        <v>2.9109097268562962</v>
      </c>
      <c r="E55" s="24">
        <f t="shared" si="29"/>
        <v>4.2117789999999999</v>
      </c>
      <c r="F55" s="24">
        <f t="shared" si="29"/>
        <v>4.9907499999999985</v>
      </c>
      <c r="G55" s="24">
        <f t="shared" si="29"/>
        <v>5.0964850000000013</v>
      </c>
      <c r="H55" s="24">
        <f t="shared" si="29"/>
        <v>5.9737690000000043</v>
      </c>
      <c r="I55" s="24">
        <f t="shared" si="29"/>
        <v>5.9234209999999976</v>
      </c>
      <c r="J55" s="24">
        <f t="shared" si="29"/>
        <v>5.7863630000000015</v>
      </c>
      <c r="K55" s="24">
        <f t="shared" si="29"/>
        <v>0.54726699999999995</v>
      </c>
      <c r="L55" s="24">
        <f t="shared" si="29"/>
        <v>6.8697999999999995E-2</v>
      </c>
      <c r="M55" s="24">
        <f t="shared" si="29"/>
        <v>0</v>
      </c>
      <c r="N55" s="24">
        <f t="shared" si="29"/>
        <v>0</v>
      </c>
      <c r="O55" s="24">
        <f t="shared" si="29"/>
        <v>0</v>
      </c>
    </row>
    <row r="56" spans="2:15" x14ac:dyDescent="0.35">
      <c r="B56" s="23" t="s">
        <v>72</v>
      </c>
      <c r="C56" s="24">
        <f>MAX(C8,C10,C12)-MIN(C8,C10,C12)</f>
        <v>4.0092240000000032</v>
      </c>
      <c r="D56" s="24">
        <f t="shared" ref="D56:O56" si="30">MAX(D8,D10,D12)-MIN(D8,D10,D12)</f>
        <v>3.0605298573091915</v>
      </c>
      <c r="E56" s="24">
        <f t="shared" si="30"/>
        <v>4.2117789999999999</v>
      </c>
      <c r="F56" s="24">
        <f t="shared" si="30"/>
        <v>4.9907499999999985</v>
      </c>
      <c r="G56" s="24">
        <f t="shared" si="30"/>
        <v>5.0964850000000013</v>
      </c>
      <c r="H56" s="24">
        <f t="shared" si="30"/>
        <v>5.9737690000000043</v>
      </c>
      <c r="I56" s="24">
        <f t="shared" si="30"/>
        <v>5.9234209999999976</v>
      </c>
      <c r="J56" s="24">
        <f t="shared" si="30"/>
        <v>5.7863630000000015</v>
      </c>
      <c r="K56" s="24">
        <f t="shared" si="30"/>
        <v>0.54726699999999995</v>
      </c>
      <c r="L56" s="24">
        <f t="shared" si="30"/>
        <v>6.8697999999999995E-2</v>
      </c>
      <c r="M56" s="24">
        <f t="shared" si="30"/>
        <v>0</v>
      </c>
      <c r="N56" s="24">
        <f t="shared" si="30"/>
        <v>0</v>
      </c>
      <c r="O56" s="24">
        <f t="shared" si="30"/>
        <v>0</v>
      </c>
    </row>
    <row r="57" spans="2:15" x14ac:dyDescent="0.35">
      <c r="B57" s="23" t="s">
        <v>73</v>
      </c>
      <c r="C57" s="24">
        <f>MAX(C11,C12,C17)-MIN(C11,C12,C17)</f>
        <v>5.720714000000001</v>
      </c>
      <c r="D57" s="24">
        <f t="shared" ref="D57:O57" si="31">MAX(D11,D12,D17)-MIN(D11,D12,D17)</f>
        <v>5.3534337649349339</v>
      </c>
      <c r="E57" s="24">
        <f t="shared" si="31"/>
        <v>5.5159769999999995</v>
      </c>
      <c r="F57" s="24">
        <f t="shared" si="31"/>
        <v>5.9183179999999993</v>
      </c>
      <c r="G57" s="24">
        <f t="shared" si="31"/>
        <v>5.8990109999999945</v>
      </c>
      <c r="H57" s="24">
        <f t="shared" si="31"/>
        <v>6.3844879999999975</v>
      </c>
      <c r="I57" s="24">
        <f t="shared" si="31"/>
        <v>6.4370520000000013</v>
      </c>
      <c r="J57" s="24">
        <f t="shared" si="31"/>
        <v>6.735199999999999</v>
      </c>
      <c r="K57" s="24">
        <f t="shared" si="31"/>
        <v>5.5049390000000002</v>
      </c>
      <c r="L57" s="24">
        <f t="shared" si="31"/>
        <v>6.4439909999999996</v>
      </c>
      <c r="M57" s="24">
        <f t="shared" si="31"/>
        <v>6.6887040000000004</v>
      </c>
      <c r="N57" s="24">
        <f t="shared" si="31"/>
        <v>6.4421920000000004</v>
      </c>
      <c r="O57" s="24">
        <f t="shared" si="31"/>
        <v>7.0070949999999996</v>
      </c>
    </row>
    <row r="58" spans="2:15" x14ac:dyDescent="0.35">
      <c r="B58" s="23" t="s">
        <v>45</v>
      </c>
      <c r="C58" s="24">
        <f>MAX(C13,C11,C17)-MIN(C13,C11,C17)</f>
        <v>5.720714000000001</v>
      </c>
      <c r="D58" s="24">
        <f t="shared" ref="D58:O58" si="32">MAX(D13,D11,D17)-MIN(D13,D11,D17)</f>
        <v>5.3534337649349339</v>
      </c>
      <c r="E58" s="24">
        <f t="shared" si="32"/>
        <v>5.5159769999999995</v>
      </c>
      <c r="F58" s="24">
        <f t="shared" si="32"/>
        <v>5.9183179999999993</v>
      </c>
      <c r="G58" s="24">
        <f t="shared" si="32"/>
        <v>5.8990109999999945</v>
      </c>
      <c r="H58" s="24">
        <f t="shared" si="32"/>
        <v>6.3844879999999975</v>
      </c>
      <c r="I58" s="24">
        <f t="shared" si="32"/>
        <v>6.4370520000000013</v>
      </c>
      <c r="J58" s="24">
        <f t="shared" si="32"/>
        <v>6.735199999999999</v>
      </c>
      <c r="K58" s="24">
        <f t="shared" si="32"/>
        <v>5.5049390000000002</v>
      </c>
      <c r="L58" s="24">
        <f t="shared" si="32"/>
        <v>6.4439909999999996</v>
      </c>
      <c r="M58" s="24">
        <f t="shared" si="32"/>
        <v>6.6887040000000004</v>
      </c>
      <c r="N58" s="24">
        <f t="shared" si="32"/>
        <v>6.4421920000000004</v>
      </c>
      <c r="O58" s="24">
        <f t="shared" si="32"/>
        <v>7.0070949999999996</v>
      </c>
    </row>
    <row r="59" spans="2:15" x14ac:dyDescent="0.35">
      <c r="B59" s="23" t="s">
        <v>74</v>
      </c>
      <c r="C59" s="24">
        <f>MAX(C15,C13,C16)-MIN(C15,C13,C16)</f>
        <v>5.061045</v>
      </c>
      <c r="D59" s="24">
        <f t="shared" ref="D59:O59" si="33">MAX(D15,D13,D16)-MIN(D15,D13,D16)</f>
        <v>5.3271199893093097</v>
      </c>
      <c r="E59" s="24">
        <f t="shared" si="33"/>
        <v>5.3525789999999986</v>
      </c>
      <c r="F59" s="24">
        <f t="shared" si="33"/>
        <v>5.4781340000000043</v>
      </c>
      <c r="G59" s="24">
        <f t="shared" si="33"/>
        <v>5.3874609999999947</v>
      </c>
      <c r="H59" s="24">
        <f t="shared" si="33"/>
        <v>5.7785519999999977</v>
      </c>
      <c r="I59" s="24">
        <f t="shared" si="33"/>
        <v>4.9024149999999977</v>
      </c>
      <c r="J59" s="24">
        <f t="shared" si="33"/>
        <v>5.7343000000000046</v>
      </c>
      <c r="K59" s="24">
        <f t="shared" si="33"/>
        <v>5.1687890000000003</v>
      </c>
      <c r="L59" s="24">
        <f t="shared" si="33"/>
        <v>3.6436700000000002</v>
      </c>
      <c r="M59" s="24">
        <f t="shared" si="33"/>
        <v>3.8671129999999998</v>
      </c>
      <c r="N59" s="24">
        <f t="shared" si="33"/>
        <v>4.1827880000000004</v>
      </c>
      <c r="O59" s="24">
        <f t="shared" si="33"/>
        <v>5.915203</v>
      </c>
    </row>
    <row r="60" spans="2:15" x14ac:dyDescent="0.35">
      <c r="B60" s="23" t="s">
        <v>75</v>
      </c>
      <c r="C60" s="24">
        <f>MAX(C15:C17)-MIN(C15:C17)</f>
        <v>2.4986879999999942</v>
      </c>
      <c r="D60" s="24">
        <f t="shared" ref="D60:O60" si="34">MAX(D15:D17)-MIN(D15:D17)</f>
        <v>2.6659198187050777</v>
      </c>
      <c r="E60" s="24">
        <f t="shared" si="34"/>
        <v>2.432071999999998</v>
      </c>
      <c r="F60" s="24">
        <f t="shared" si="34"/>
        <v>2.7962849999999975</v>
      </c>
      <c r="G60" s="24">
        <f t="shared" si="34"/>
        <v>3.0649379999999979</v>
      </c>
      <c r="H60" s="24">
        <f t="shared" si="34"/>
        <v>2.765152999999998</v>
      </c>
      <c r="I60" s="24">
        <f t="shared" si="34"/>
        <v>2.414246999999996</v>
      </c>
      <c r="J60" s="24">
        <f t="shared" si="34"/>
        <v>3.4887100000000046</v>
      </c>
      <c r="K60" s="24">
        <f t="shared" si="34"/>
        <v>2.5996340000000004</v>
      </c>
      <c r="L60" s="24">
        <f t="shared" si="34"/>
        <v>3.5653189999999997</v>
      </c>
      <c r="M60" s="24">
        <f t="shared" si="34"/>
        <v>3.7919250000000004</v>
      </c>
      <c r="N60" s="24">
        <f t="shared" si="34"/>
        <v>2.9852320000000003</v>
      </c>
      <c r="O60" s="24">
        <f t="shared" si="34"/>
        <v>2.1696149999999994</v>
      </c>
    </row>
    <row r="61" spans="2:15" x14ac:dyDescent="0.35">
      <c r="B61" s="23" t="s">
        <v>76</v>
      </c>
      <c r="C61" s="24">
        <f>MAX(C12,C17,C18)-MIN(C12,C17,C18)</f>
        <v>5.1569339999999997</v>
      </c>
      <c r="D61" s="24">
        <f t="shared" ref="D61:O61" si="35">MAX(D12,D17,D18)-MIN(D12,D17,D18)</f>
        <v>4.3391025249878084</v>
      </c>
      <c r="E61" s="24">
        <f t="shared" si="35"/>
        <v>3.9476359999999957</v>
      </c>
      <c r="F61" s="24">
        <f t="shared" si="35"/>
        <v>4.6228160000000003</v>
      </c>
      <c r="G61" s="24">
        <f t="shared" si="35"/>
        <v>4.4107149999999962</v>
      </c>
      <c r="H61" s="24">
        <f t="shared" si="35"/>
        <v>5.1239719999999949</v>
      </c>
      <c r="I61" s="24">
        <f t="shared" si="35"/>
        <v>7.7168240000000026</v>
      </c>
      <c r="J61" s="24">
        <f t="shared" si="35"/>
        <v>6.5537939999999963</v>
      </c>
      <c r="K61" s="24">
        <f t="shared" si="35"/>
        <v>8.1476319999999998</v>
      </c>
      <c r="L61" s="24">
        <f t="shared" si="35"/>
        <v>10.786076000000001</v>
      </c>
      <c r="M61" s="24">
        <f t="shared" si="35"/>
        <v>10.618903</v>
      </c>
      <c r="N61" s="24">
        <f t="shared" si="35"/>
        <v>10.305393</v>
      </c>
      <c r="O61" s="24">
        <f t="shared" si="35"/>
        <v>7.0070949999999996</v>
      </c>
    </row>
    <row r="62" spans="2:15" x14ac:dyDescent="0.35"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</row>
    <row r="63" spans="2:15" x14ac:dyDescent="0.35"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</sheetData>
  <mergeCells count="2">
    <mergeCell ref="K2:N2"/>
    <mergeCell ref="C2:J2"/>
  </mergeCells>
  <conditionalFormatting sqref="K6:M17">
    <cfRule type="cellIs" dxfId="3" priority="4" operator="equal">
      <formula>0</formula>
    </cfRule>
  </conditionalFormatting>
  <conditionalFormatting sqref="K18:N18">
    <cfRule type="cellIs" dxfId="2" priority="3" operator="equal">
      <formula>0</formula>
    </cfRule>
  </conditionalFormatting>
  <conditionalFormatting sqref="K5:N5">
    <cfRule type="cellIs" dxfId="1" priority="2" operator="equal">
      <formula>0</formula>
    </cfRule>
  </conditionalFormatting>
  <conditionalFormatting sqref="N6:N17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C577-61E9-4A58-9C52-7A627F52C6DB}">
  <dimension ref="A1:P11"/>
  <sheetViews>
    <sheetView topLeftCell="A13" workbookViewId="0">
      <selection activeCell="F4" sqref="F4"/>
    </sheetView>
  </sheetViews>
  <sheetFormatPr defaultRowHeight="14.5" x14ac:dyDescent="0.35"/>
  <cols>
    <col min="1" max="1" width="18.453125" bestFit="1" customWidth="1"/>
  </cols>
  <sheetData>
    <row r="1" spans="1:16" x14ac:dyDescent="0.35">
      <c r="A1" s="16" t="s">
        <v>57</v>
      </c>
    </row>
    <row r="2" spans="1:16" x14ac:dyDescent="0.35">
      <c r="B2" s="12" t="s">
        <v>31</v>
      </c>
      <c r="C2" s="12" t="s">
        <v>30</v>
      </c>
      <c r="D2" s="12" t="s">
        <v>29</v>
      </c>
      <c r="E2" s="12" t="s">
        <v>28</v>
      </c>
      <c r="F2" s="12" t="s">
        <v>27</v>
      </c>
      <c r="G2" s="12" t="s">
        <v>26</v>
      </c>
      <c r="H2" s="12" t="s">
        <v>1</v>
      </c>
      <c r="I2" s="12" t="s">
        <v>19</v>
      </c>
      <c r="J2" s="9" t="s">
        <v>20</v>
      </c>
      <c r="K2" s="9" t="s">
        <v>21</v>
      </c>
      <c r="L2" s="9" t="s">
        <v>22</v>
      </c>
      <c r="M2" s="9" t="s">
        <v>23</v>
      </c>
      <c r="N2" s="9" t="s">
        <v>25</v>
      </c>
    </row>
    <row r="3" spans="1:16" x14ac:dyDescent="0.35">
      <c r="A3" t="s">
        <v>59</v>
      </c>
      <c r="B3" s="25">
        <f>MAX(data!C$23:C$48)</f>
        <v>8.8939959999999978</v>
      </c>
      <c r="C3" s="25">
        <f>MAX(data!D$23:D$48)</f>
        <v>6.2736988629752162</v>
      </c>
      <c r="D3" s="25">
        <f>MAX(data!E$23:E$48)</f>
        <v>14.764684000000003</v>
      </c>
      <c r="E3" s="25">
        <f>MAX(data!F$23:F$48)</f>
        <v>14.735814000000001</v>
      </c>
      <c r="F3" s="25">
        <f>MAX(data!G$23:G$48)</f>
        <v>17.076188999999999</v>
      </c>
      <c r="G3" s="25">
        <f>MAX(data!H$23:H$48)</f>
        <v>17.914380999999999</v>
      </c>
      <c r="H3" s="25">
        <f>MAX(data!I$23:I$48)</f>
        <v>18.736379000000003</v>
      </c>
      <c r="I3" s="25">
        <f>MAX(data!J$23:J$48)</f>
        <v>15.941789999999997</v>
      </c>
      <c r="J3" s="25">
        <f>MAX(data!K$23:K$48)</f>
        <v>8.1476319999999998</v>
      </c>
      <c r="K3" s="25">
        <f>MAX(data!L$23:L$48)</f>
        <v>10.786076000000001</v>
      </c>
      <c r="L3" s="25">
        <f>MAX(data!M$23:M$48)</f>
        <v>10.618903</v>
      </c>
      <c r="M3" s="25">
        <f>MAX(data!N$23:N$48)</f>
        <v>10.305393</v>
      </c>
      <c r="N3" s="25">
        <f>MAX(data!O$23:O$48)</f>
        <v>7.0070949999999996</v>
      </c>
    </row>
    <row r="4" spans="1:16" x14ac:dyDescent="0.35">
      <c r="A4" t="s">
        <v>55</v>
      </c>
      <c r="B4" s="25">
        <f>AVERAGE(data!C$23:C$48)</f>
        <v>3.3953214230769242</v>
      </c>
      <c r="C4" s="25">
        <f>AVERAGE(data!D$23:D$48)</f>
        <v>2.3800849451481714</v>
      </c>
      <c r="D4" s="25">
        <f>AVERAGE(data!E$23:E$48)</f>
        <v>3.6865812692307691</v>
      </c>
      <c r="E4" s="25">
        <f>AVERAGE(data!F$23:F$48)</f>
        <v>3.9326793846153842</v>
      </c>
      <c r="F4" s="25">
        <f>AVERAGE(data!G$23:G$48)</f>
        <v>4.4001446153846153</v>
      </c>
      <c r="G4" s="25">
        <f>AVERAGE(data!H$23:H$48)</f>
        <v>4.7632896153846156</v>
      </c>
      <c r="H4" s="25">
        <f>AVERAGE(data!I$23:I$48)</f>
        <v>5.0323707692307682</v>
      </c>
      <c r="I4" s="25">
        <f>AVERAGE(data!J$23:J$48)</f>
        <v>4.7131235384615371</v>
      </c>
      <c r="J4" s="25">
        <f>AVERAGE(data!K$23:K$48)</f>
        <v>2.0661211923076923</v>
      </c>
      <c r="K4" s="25">
        <f>AVERAGE(data!L$23:L$48)</f>
        <v>2.2659907692307688</v>
      </c>
      <c r="L4" s="25">
        <f>AVERAGE(data!M$23:M$48)</f>
        <v>2.2576865769230769</v>
      </c>
      <c r="M4" s="25">
        <f>AVERAGE(data!N$23:N$48)</f>
        <v>2.2105782692307696</v>
      </c>
      <c r="N4" s="25">
        <f>AVERAGE(data!O$23:O$48)</f>
        <v>2.0523644615384615</v>
      </c>
      <c r="P4" s="25">
        <f>AVERAGE(J4:N4)</f>
        <v>2.170548253846154</v>
      </c>
    </row>
    <row r="5" spans="1:16" x14ac:dyDescent="0.35">
      <c r="A5" t="s">
        <v>56</v>
      </c>
      <c r="B5" s="25">
        <f>MIN(data!C$23:C$48)</f>
        <v>6.2545999999997548E-2</v>
      </c>
      <c r="C5" s="25">
        <f>MIN(data!D$23:D$48)</f>
        <v>9.993794163317915E-2</v>
      </c>
      <c r="D5" s="25">
        <f>MIN(data!E$23:E$48)</f>
        <v>0.15962599999999583</v>
      </c>
      <c r="E5" s="25">
        <f>MIN(data!F$23:F$48)</f>
        <v>0.2669700000000006</v>
      </c>
      <c r="F5" s="25">
        <f>MIN(data!G$23:G$48)</f>
        <v>0.20773700000000161</v>
      </c>
      <c r="G5" s="25">
        <f>MIN(data!H$23:H$48)</f>
        <v>0.84000499999999789</v>
      </c>
      <c r="H5" s="25">
        <f>MIN(data!I$23:I$48)</f>
        <v>0.32396299999999911</v>
      </c>
      <c r="I5" s="25">
        <f>MIN(data!J$23:J$48)</f>
        <v>0.43192200000000014</v>
      </c>
      <c r="J5" s="25">
        <f>MIN(data!K$23:K$48)</f>
        <v>0</v>
      </c>
      <c r="K5" s="25">
        <f>MIN(data!L$23:L$48)</f>
        <v>0</v>
      </c>
      <c r="L5" s="25">
        <f>MIN(data!M$23:M$48)</f>
        <v>0</v>
      </c>
      <c r="M5" s="25">
        <f>MIN(data!N$23:N$48)</f>
        <v>0</v>
      </c>
      <c r="N5" s="25">
        <f>MIN(data!O$23:O$48)</f>
        <v>0</v>
      </c>
    </row>
    <row r="7" spans="1:16" x14ac:dyDescent="0.35">
      <c r="A7" s="16" t="s">
        <v>58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6" x14ac:dyDescent="0.35">
      <c r="A8" s="12"/>
      <c r="B8" s="12" t="s">
        <v>31</v>
      </c>
      <c r="C8" s="12" t="s">
        <v>30</v>
      </c>
      <c r="D8" s="12" t="s">
        <v>29</v>
      </c>
      <c r="E8" s="12" t="s">
        <v>28</v>
      </c>
      <c r="F8" s="12" t="s">
        <v>27</v>
      </c>
      <c r="G8" s="12" t="s">
        <v>26</v>
      </c>
      <c r="H8" s="12" t="s">
        <v>1</v>
      </c>
      <c r="I8" s="12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25</v>
      </c>
    </row>
    <row r="9" spans="1:16" x14ac:dyDescent="0.35">
      <c r="A9" s="12" t="s">
        <v>54</v>
      </c>
      <c r="B9" s="25">
        <f>MAX(data!C$52:C$63)</f>
        <v>8.8939959999999978</v>
      </c>
      <c r="C9" s="25">
        <f>MAX(data!D$52:D$63)</f>
        <v>5.3534337649349339</v>
      </c>
      <c r="D9" s="25">
        <f>MAX(data!E$52:E$63)</f>
        <v>14.764684000000003</v>
      </c>
      <c r="E9" s="25">
        <f>MAX(data!F$52:F$63)</f>
        <v>14.735814000000001</v>
      </c>
      <c r="F9" s="25">
        <f>MAX(data!G$52:G$63)</f>
        <v>17.076188999999999</v>
      </c>
      <c r="G9" s="25">
        <f>MAX(data!H$52:H$63)</f>
        <v>17.914380999999999</v>
      </c>
      <c r="H9" s="25">
        <f>MAX(data!I$52:I$63)</f>
        <v>18.736379000000003</v>
      </c>
      <c r="I9" s="25">
        <f>MAX(data!J$52:J$63)</f>
        <v>15.941789999999997</v>
      </c>
      <c r="J9" s="25">
        <f>MAX(data!K$52:K$63)</f>
        <v>8.1476319999999998</v>
      </c>
      <c r="K9" s="25">
        <f>MAX(data!L$52:L$63)</f>
        <v>10.786076000000001</v>
      </c>
      <c r="L9" s="25">
        <f>MAX(data!M$52:M$63)</f>
        <v>10.618903</v>
      </c>
      <c r="M9" s="25">
        <f>MAX(data!N$52:N$63)</f>
        <v>10.305393</v>
      </c>
      <c r="N9" s="25">
        <f>MAX(data!O$52:O$63)</f>
        <v>7.0070949999999996</v>
      </c>
    </row>
    <row r="10" spans="1:16" x14ac:dyDescent="0.35">
      <c r="A10" s="12" t="s">
        <v>55</v>
      </c>
      <c r="B10" s="25">
        <f>AVERAGE(data!C$52:C$63)</f>
        <v>4.8060737000000007</v>
      </c>
      <c r="C10" s="25">
        <f>AVERAGE(data!D$52:D$63)</f>
        <v>3.4358843031686574</v>
      </c>
      <c r="D10" s="25">
        <f>AVERAGE(data!E$52:E$63)</f>
        <v>5.4896954999999998</v>
      </c>
      <c r="E10" s="25">
        <f>AVERAGE(data!F$52:F$63)</f>
        <v>5.940281699999999</v>
      </c>
      <c r="F10" s="25">
        <f>AVERAGE(data!G$52:G$63)</f>
        <v>6.2551118999999984</v>
      </c>
      <c r="G10" s="25">
        <f>AVERAGE(data!H$52:H$63)</f>
        <v>6.8824502999999995</v>
      </c>
      <c r="H10" s="25">
        <f>AVERAGE(data!I$52:I$63)</f>
        <v>7.0134560999999991</v>
      </c>
      <c r="I10" s="25">
        <f>AVERAGE(data!J$52:J$63)</f>
        <v>6.8040173000000008</v>
      </c>
      <c r="J10" s="25">
        <f>AVERAGE(data!K$52:K$63)</f>
        <v>2.8020467000000004</v>
      </c>
      <c r="K10" s="25">
        <f>AVERAGE(data!L$52:L$63)</f>
        <v>3.1020443000000002</v>
      </c>
      <c r="L10" s="25">
        <f>AVERAGE(data!M$52:M$63)</f>
        <v>3.1655348999999999</v>
      </c>
      <c r="M10" s="25">
        <f>AVERAGE(data!N$52:N$63)</f>
        <v>3.0357797</v>
      </c>
      <c r="N10" s="25">
        <f>AVERAGE(data!O$52:O$63)</f>
        <v>2.9106102999999997</v>
      </c>
    </row>
    <row r="11" spans="1:16" x14ac:dyDescent="0.35">
      <c r="A11" s="12" t="s">
        <v>56</v>
      </c>
      <c r="B11" s="25">
        <f>MIN(data!C$52:C$63)</f>
        <v>2.4986879999999942</v>
      </c>
      <c r="C11" s="25">
        <f>MIN(data!D$52:D$63)</f>
        <v>0.43412613746018991</v>
      </c>
      <c r="D11" s="25">
        <f>MIN(data!E$52:E$63)</f>
        <v>2.432071999999998</v>
      </c>
      <c r="E11" s="25">
        <f>MIN(data!F$52:F$63)</f>
        <v>2.7962849999999975</v>
      </c>
      <c r="F11" s="25">
        <f>MIN(data!G$52:G$63)</f>
        <v>3.0649379999999979</v>
      </c>
      <c r="G11" s="25">
        <f>MIN(data!H$52:H$63)</f>
        <v>2.765152999999998</v>
      </c>
      <c r="H11" s="25">
        <f>MIN(data!I$52:I$63)</f>
        <v>2.414246999999996</v>
      </c>
      <c r="I11" s="25">
        <f>MIN(data!J$52:J$63)</f>
        <v>3.4887100000000046</v>
      </c>
      <c r="J11" s="25">
        <f>MIN(data!K$52:K$63)</f>
        <v>0</v>
      </c>
      <c r="K11" s="25">
        <f>MIN(data!L$52:L$63)</f>
        <v>0</v>
      </c>
      <c r="L11" s="25">
        <f>MIN(data!M$52:M$63)</f>
        <v>0</v>
      </c>
      <c r="M11" s="25">
        <f>MIN(data!N$52:N$63)</f>
        <v>0</v>
      </c>
      <c r="N11" s="25">
        <f>MIN(data!O$52:O$63)</f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5876DC-A54C-4BE3-BBF2-F461A3F777EA}"/>
</file>

<file path=customXml/itemProps2.xml><?xml version="1.0" encoding="utf-8"?>
<ds:datastoreItem xmlns:ds="http://schemas.openxmlformats.org/officeDocument/2006/customXml" ds:itemID="{BF0DBA5B-D791-4146-80F1-8B4A7023F4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March, Grace</dc:creator>
  <cp:lastModifiedBy>March, Grace</cp:lastModifiedBy>
  <dcterms:created xsi:type="dcterms:W3CDTF">2022-08-08T09:42:22Z</dcterms:created>
  <dcterms:modified xsi:type="dcterms:W3CDTF">2022-08-09T15:33:24Z</dcterms:modified>
</cp:coreProperties>
</file>