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95/8. Workgroup Consultation/CMP395 WG Consultation Annexes 26 Aug 2022 V1/Annex 5 - Workgroup Member Analysis/"/>
    </mc:Choice>
  </mc:AlternateContent>
  <xr:revisionPtr revIDLastSave="7" documentId="13_ncr:1_{7D3CCCEB-9311-4489-A317-2ACEFCCD18A2}" xr6:coauthVersionLast="47" xr6:coauthVersionMax="47" xr10:uidLastSave="{3218193D-FE36-49A1-A609-D56B585F3874}"/>
  <bookViews>
    <workbookView xWindow="-110" yWindow="-110" windowWidth="19420" windowHeight="10420" xr2:uid="{8A74952E-F4E5-4D6D-98B5-F23A4998E2BB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G4" i="1"/>
  <c r="H4" i="1"/>
  <c r="E18" i="1" s="1"/>
  <c r="D16" i="1"/>
  <c r="D15" i="1"/>
  <c r="D14" i="1"/>
  <c r="E17" i="1"/>
  <c r="E4" i="1"/>
  <c r="E15" i="1" s="1"/>
  <c r="C8" i="1"/>
  <c r="E16" i="1" l="1"/>
</calcChain>
</file>

<file path=xl/sharedStrings.xml><?xml version="1.0" encoding="utf-8"?>
<sst xmlns="http://schemas.openxmlformats.org/spreadsheetml/2006/main" count="29" uniqueCount="29">
  <si>
    <t>Amount included in cap</t>
  </si>
  <si>
    <t>2023-24 Summer</t>
  </si>
  <si>
    <t>2023-24 Winter</t>
  </si>
  <si>
    <t>Jan-22 to Dec-22</t>
  </si>
  <si>
    <t>Jul-22 to Jun-23</t>
  </si>
  <si>
    <t>Jan-23 to Dec-23</t>
  </si>
  <si>
    <t>BSUoS losses adjustment (%)</t>
  </si>
  <si>
    <t>Status Quo</t>
  </si>
  <si>
    <t>Impact on Price Cap</t>
  </si>
  <si>
    <t>Domestic consumption (MWh)</t>
  </si>
  <si>
    <t>Latest Price Cap Model</t>
  </si>
  <si>
    <t xml:space="preserve">Data used </t>
  </si>
  <si>
    <t>Amount Deferred (£m)</t>
  </si>
  <si>
    <t>Amount Recovered (£m)</t>
  </si>
  <si>
    <t>2024-25 Summer*</t>
  </si>
  <si>
    <t>*assuming price cap is extended beyond current scheduled end date</t>
  </si>
  <si>
    <t>Apr-Jun 2023</t>
  </si>
  <si>
    <t>Jul-Sep 2023</t>
  </si>
  <si>
    <t>Oct-Dec 2023</t>
  </si>
  <si>
    <t>Jan-Mar 2024</t>
  </si>
  <si>
    <t>2025-26 Summer*</t>
  </si>
  <si>
    <t>2024-25 Winter*</t>
  </si>
  <si>
    <t>Jul-23 to Jun-24</t>
  </si>
  <si>
    <t>Jan-24 to Dec-24</t>
  </si>
  <si>
    <t>CMP395</t>
  </si>
  <si>
    <t>Industry Volume (MWh) post CMP308</t>
  </si>
  <si>
    <t>Industry BSUoS Volume (MWh) pre CMP308</t>
  </si>
  <si>
    <t>Oct-22 - Dec-22</t>
  </si>
  <si>
    <t>Jan-23 - Mar-23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</si>
</sst>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;[Red]\-&quot;£&quot;#,##0"/>
    <numFmt numFmtId="164" formatCode="&quot;£&quot;#,##0"/>
    <numFmt numFmtId="165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name val="Arial"/>
      <family val="2"/>
    </font>
    <font>
      <sz val="9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6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Normal" xfId="0" builtinId="0"/>
    <cellStyle name="Normal 2" xfId="2" xr:uid="{23492C52-015C-4D14-A678-6682B58449C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stream%20Transportation/Forecasts/2022/Monthly%20Forecast/2022-08/BSUoS/bsuos-forecast-september-2022%20published%20in%20Augu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uos-forecast-september-2022 p"/>
    </sheetNames>
    <sheetDataSet>
      <sheetData sheetId="0">
        <row r="10">
          <cell r="M10">
            <v>22.3</v>
          </cell>
        </row>
        <row r="11">
          <cell r="M11">
            <v>22.2</v>
          </cell>
        </row>
        <row r="12">
          <cell r="M12">
            <v>19.899999999999999</v>
          </cell>
        </row>
        <row r="13">
          <cell r="M13">
            <v>20.6</v>
          </cell>
        </row>
        <row r="14">
          <cell r="M14">
            <v>20.100000000000001</v>
          </cell>
        </row>
        <row r="15">
          <cell r="M15">
            <v>21</v>
          </cell>
        </row>
        <row r="16">
          <cell r="M16">
            <v>22.8</v>
          </cell>
        </row>
        <row r="17">
          <cell r="M17">
            <v>25.5</v>
          </cell>
        </row>
        <row r="18">
          <cell r="M18">
            <v>26.8</v>
          </cell>
        </row>
        <row r="19">
          <cell r="M19">
            <v>27.4</v>
          </cell>
        </row>
        <row r="20">
          <cell r="M20">
            <v>23.1</v>
          </cell>
        </row>
        <row r="21">
          <cell r="M21">
            <v>24.5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676A-0FE9-45ED-BFA7-0504A734833E}">
  <dimension ref="B2:M19"/>
  <sheetViews>
    <sheetView tabSelected="1" zoomScale="75" zoomScaleNormal="75" workbookViewId="0">
      <selection activeCell="G2" sqref="G2"/>
    </sheetView>
  </sheetViews>
  <sheetFormatPr defaultRowHeight="14.5" x14ac:dyDescent="0.35"/>
  <cols>
    <col min="2" max="2" width="38.90625" customWidth="1"/>
    <col min="3" max="3" width="16" customWidth="1"/>
    <col min="4" max="4" width="14.90625" customWidth="1"/>
    <col min="5" max="5" width="12.81640625" customWidth="1"/>
    <col min="6" max="9" width="12.26953125" customWidth="1"/>
  </cols>
  <sheetData>
    <row r="2" spans="2:13" s="1" customFormat="1" x14ac:dyDescent="0.35">
      <c r="B2" s="13"/>
      <c r="C2" s="10" t="s">
        <v>27</v>
      </c>
      <c r="D2" s="10" t="s">
        <v>28</v>
      </c>
      <c r="E2" s="10" t="s">
        <v>16</v>
      </c>
      <c r="F2" s="10" t="s">
        <v>17</v>
      </c>
      <c r="G2" s="10" t="s">
        <v>18</v>
      </c>
      <c r="H2" s="10" t="s">
        <v>19</v>
      </c>
    </row>
    <row r="3" spans="2:13" x14ac:dyDescent="0.35">
      <c r="B3" s="6" t="s">
        <v>12</v>
      </c>
      <c r="C3" s="7">
        <v>-125</v>
      </c>
      <c r="D3" s="7">
        <v>-125</v>
      </c>
      <c r="E3" s="3"/>
      <c r="F3" s="3"/>
      <c r="G3" s="3"/>
      <c r="H3" s="3"/>
      <c r="L3" s="2"/>
      <c r="M3" s="2"/>
    </row>
    <row r="4" spans="2:13" x14ac:dyDescent="0.35">
      <c r="B4" s="6" t="s">
        <v>13</v>
      </c>
      <c r="C4" s="7"/>
      <c r="D4" s="7"/>
      <c r="E4" s="7">
        <f>-($C3+$D3)/4</f>
        <v>62.5</v>
      </c>
      <c r="F4" s="7">
        <f t="shared" ref="F4:H4" si="0">-($C3+$D3)/4</f>
        <v>62.5</v>
      </c>
      <c r="G4" s="7">
        <f t="shared" si="0"/>
        <v>62.5</v>
      </c>
      <c r="H4" s="7">
        <f t="shared" si="0"/>
        <v>62.5</v>
      </c>
    </row>
    <row r="5" spans="2:13" x14ac:dyDescent="0.35">
      <c r="B5" s="11"/>
      <c r="C5" s="12"/>
      <c r="D5" s="12"/>
      <c r="E5" s="12"/>
      <c r="F5" s="12"/>
      <c r="G5" s="12"/>
    </row>
    <row r="6" spans="2:13" ht="29" x14ac:dyDescent="0.35">
      <c r="B6" s="4"/>
      <c r="C6" s="10" t="s">
        <v>10</v>
      </c>
      <c r="D6" s="4"/>
      <c r="E6" s="4"/>
      <c r="F6" s="4"/>
      <c r="G6" s="4"/>
    </row>
    <row r="7" spans="2:13" x14ac:dyDescent="0.35">
      <c r="B7" s="6" t="s">
        <v>26</v>
      </c>
      <c r="C7" s="8">
        <v>500365147.32128948</v>
      </c>
      <c r="D7" s="4"/>
      <c r="E7" s="4"/>
      <c r="F7" s="4"/>
      <c r="G7" s="4"/>
    </row>
    <row r="8" spans="2:13" x14ac:dyDescent="0.35">
      <c r="B8" s="6" t="s">
        <v>25</v>
      </c>
      <c r="C8" s="8">
        <f>SUM('[1]bsuos-forecast-september-2022 p'!$M$10:$M$21)*10^6</f>
        <v>276200000.00000006</v>
      </c>
      <c r="D8" s="4"/>
      <c r="E8" s="4"/>
      <c r="F8" s="4"/>
      <c r="G8" s="4"/>
    </row>
    <row r="9" spans="2:13" x14ac:dyDescent="0.35">
      <c r="B9" s="6" t="s">
        <v>9</v>
      </c>
      <c r="C9" s="5">
        <v>3.1</v>
      </c>
      <c r="D9" s="4"/>
      <c r="E9" s="4"/>
      <c r="F9" s="4"/>
      <c r="G9" s="4"/>
    </row>
    <row r="10" spans="2:13" x14ac:dyDescent="0.35">
      <c r="B10" s="6" t="s">
        <v>6</v>
      </c>
      <c r="C10" s="9">
        <v>1.0987903954151621</v>
      </c>
      <c r="D10" s="4"/>
      <c r="E10" s="4"/>
      <c r="F10" s="4"/>
      <c r="G10" s="4"/>
    </row>
    <row r="11" spans="2:13" ht="15" thickBot="1" x14ac:dyDescent="0.4">
      <c r="B11" s="4"/>
      <c r="C11" s="4"/>
      <c r="D11" s="4"/>
      <c r="E11" s="4"/>
      <c r="F11" s="4"/>
      <c r="G11" s="4"/>
    </row>
    <row r="12" spans="2:13" ht="34" customHeight="1" thickBot="1" x14ac:dyDescent="0.4">
      <c r="D12" s="30" t="s">
        <v>0</v>
      </c>
      <c r="E12" s="31"/>
    </row>
    <row r="13" spans="2:13" ht="15" thickBot="1" x14ac:dyDescent="0.4">
      <c r="B13" s="26" t="s">
        <v>8</v>
      </c>
      <c r="C13" s="27" t="s">
        <v>11</v>
      </c>
      <c r="D13" s="28" t="s">
        <v>7</v>
      </c>
      <c r="E13" s="29" t="s">
        <v>24</v>
      </c>
    </row>
    <row r="14" spans="2:13" x14ac:dyDescent="0.35">
      <c r="B14" s="14" t="s">
        <v>1</v>
      </c>
      <c r="C14" s="23" t="s">
        <v>3</v>
      </c>
      <c r="D14" s="17">
        <f>-C3</f>
        <v>125</v>
      </c>
      <c r="E14" s="18">
        <v>0</v>
      </c>
    </row>
    <row r="15" spans="2:13" x14ac:dyDescent="0.35">
      <c r="B15" s="15" t="s">
        <v>2</v>
      </c>
      <c r="C15" s="24" t="s">
        <v>4</v>
      </c>
      <c r="D15" s="19">
        <f>-C3-D3</f>
        <v>250</v>
      </c>
      <c r="E15" s="20">
        <f>E4</f>
        <v>62.5</v>
      </c>
    </row>
    <row r="16" spans="2:13" x14ac:dyDescent="0.35">
      <c r="B16" s="15" t="s">
        <v>14</v>
      </c>
      <c r="C16" s="24" t="s">
        <v>5</v>
      </c>
      <c r="D16" s="19">
        <f>-D3</f>
        <v>125</v>
      </c>
      <c r="E16" s="20">
        <f>E4+F4+G4</f>
        <v>187.5</v>
      </c>
    </row>
    <row r="17" spans="2:6" x14ac:dyDescent="0.35">
      <c r="B17" s="15" t="s">
        <v>21</v>
      </c>
      <c r="C17" s="24" t="s">
        <v>22</v>
      </c>
      <c r="D17" s="19">
        <v>0</v>
      </c>
      <c r="E17" s="20">
        <f>F4+G4+H4</f>
        <v>187.5</v>
      </c>
    </row>
    <row r="18" spans="2:6" ht="15" thickBot="1" x14ac:dyDescent="0.4">
      <c r="B18" s="16" t="s">
        <v>20</v>
      </c>
      <c r="C18" s="25" t="s">
        <v>23</v>
      </c>
      <c r="D18" s="21">
        <v>0</v>
      </c>
      <c r="E18" s="22">
        <f>H4</f>
        <v>62.5</v>
      </c>
    </row>
    <row r="19" spans="2:6" x14ac:dyDescent="0.35">
      <c r="B19" s="4" t="s">
        <v>15</v>
      </c>
      <c r="C19" s="4"/>
      <c r="D19" s="4"/>
      <c r="F19" s="4"/>
    </row>
  </sheetData>
  <mergeCells count="1">
    <mergeCell ref="D12:E1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4A9BD8-70CC-42DA-AD8C-B7545BCE8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4B72F1-11BA-4253-ADA1-BEA4EDD23F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Moran</dc:creator>
  <cp:lastModifiedBy>Mullen (ESO), Paul J</cp:lastModifiedBy>
  <dcterms:created xsi:type="dcterms:W3CDTF">2021-12-21T17:18:25Z</dcterms:created>
  <dcterms:modified xsi:type="dcterms:W3CDTF">2022-08-25T18:50:28Z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5f1a46-1149-4b07-97f4-ee5ba49b485b_Enabled">
    <vt:lpwstr>true</vt:lpwstr>
  </property>
  <property fmtid="{D5CDD505-2E9C-101B-9397-08002B2CF9AE}" pid="3" name="MSIP_Label_065f1a46-1149-4b07-97f4-ee5ba49b485b_SetDate">
    <vt:lpwstr>2021-12-21T17:18:28Z</vt:lpwstr>
  </property>
  <property fmtid="{D5CDD505-2E9C-101B-9397-08002B2CF9AE}" pid="4" name="MSIP_Label_065f1a46-1149-4b07-97f4-ee5ba49b485b_Method">
    <vt:lpwstr>Standard</vt:lpwstr>
  </property>
  <property fmtid="{D5CDD505-2E9C-101B-9397-08002B2CF9AE}" pid="5" name="MSIP_Label_065f1a46-1149-4b07-97f4-ee5ba49b485b_Name">
    <vt:lpwstr>065f1a46-1149-4b07-97f4-ee5ba49b485b</vt:lpwstr>
  </property>
  <property fmtid="{D5CDD505-2E9C-101B-9397-08002B2CF9AE}" pid="6" name="MSIP_Label_065f1a46-1149-4b07-97f4-ee5ba49b485b_SiteId">
    <vt:lpwstr>a603898f-7de2-45ba-b67d-d35fb519b2cf</vt:lpwstr>
  </property>
  <property fmtid="{D5CDD505-2E9C-101B-9397-08002B2CF9AE}" pid="7" name="MSIP_Label_065f1a46-1149-4b07-97f4-ee5ba49b485b_ActionId">
    <vt:lpwstr>995e4154-a1aa-4255-8543-1f241e8507d8</vt:lpwstr>
  </property>
  <property fmtid="{D5CDD505-2E9C-101B-9397-08002B2CF9AE}" pid="8" name="MSIP_Label_065f1a46-1149-4b07-97f4-ee5ba49b485b_ContentBits">
    <vt:lpwstr>0</vt:lpwstr>
  </property>
</Properties>
</file>