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daniel_murrant_uk_nationalgrid_com/Documents/Documents/"/>
    </mc:Choice>
  </mc:AlternateContent>
  <xr:revisionPtr revIDLastSave="0" documentId="8_{1CD889F8-455A-486C-AECE-181BC45E0A6C}" xr6:coauthVersionLast="45" xr6:coauthVersionMax="45" xr10:uidLastSave="{00000000-0000-0000-0000-000000000000}"/>
  <bookViews>
    <workbookView xWindow="-110" yWindow="-110" windowWidth="19420" windowHeight="10420" xr2:uid="{19023BFF-D435-4A2C-B84F-DB956D3CF43E}"/>
  </bookViews>
  <sheets>
    <sheet name="Contents" sheetId="2" r:id="rId1"/>
    <sheet name="System Margins" sheetId="1" r:id="rId2"/>
  </sheets>
  <definedNames>
    <definedName name="DME_LocalFile" hidden="1">"True"</definedName>
    <definedName name="_xlnm.Print_Titles" localSheetId="1">'System Margins'!$1:$2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3" i="1" l="1"/>
  <c r="G47" i="1"/>
  <c r="G50" i="1"/>
  <c r="G52" i="1"/>
  <c r="G54" i="1"/>
  <c r="G55" i="1"/>
  <c r="G57" i="1"/>
  <c r="E79" i="1"/>
  <c r="E12" i="1" s="1"/>
  <c r="G59" i="1" l="1"/>
  <c r="G60" i="1"/>
  <c r="G53" i="1" l="1"/>
  <c r="F64" i="1"/>
  <c r="E11" i="1" s="1"/>
  <c r="G46" i="1"/>
  <c r="C73" i="1"/>
  <c r="G48" i="1"/>
  <c r="C72" i="1"/>
  <c r="G49" i="1"/>
  <c r="C71" i="1"/>
  <c r="G56" i="1"/>
  <c r="D71" i="1" s="1"/>
  <c r="D74" i="1"/>
  <c r="C74" i="1"/>
  <c r="G51" i="1"/>
  <c r="D75" i="1" s="1"/>
  <c r="C75" i="1"/>
  <c r="C79" i="1" l="1"/>
  <c r="D72" i="1"/>
  <c r="G62" i="1" l="1"/>
  <c r="G61" i="1"/>
  <c r="G64" i="1" l="1"/>
  <c r="D73" i="1"/>
  <c r="D79" i="1" s="1"/>
  <c r="F79" i="1" s="1"/>
  <c r="E8" i="1" l="1"/>
  <c r="G79" i="1"/>
  <c r="E9" i="1" s="1"/>
  <c r="C82" i="1" l="1"/>
</calcChain>
</file>

<file path=xl/sharedStrings.xml><?xml version="1.0" encoding="utf-8"?>
<sst xmlns="http://schemas.openxmlformats.org/spreadsheetml/2006/main" count="115" uniqueCount="76">
  <si>
    <t>Chart label</t>
  </si>
  <si>
    <t>Operating reserve</t>
  </si>
  <si>
    <t>Demand</t>
  </si>
  <si>
    <t>Interconnector Imports</t>
  </si>
  <si>
    <t>Other</t>
  </si>
  <si>
    <t>Storage</t>
  </si>
  <si>
    <t>Renewable</t>
  </si>
  <si>
    <t>Thermal</t>
  </si>
  <si>
    <t>Nuclear</t>
  </si>
  <si>
    <t>De-rated capacity margin (%)</t>
  </si>
  <si>
    <t>De-rated capacity margin (GW)</t>
  </si>
  <si>
    <t>ACS peak underlying demand</t>
  </si>
  <si>
    <t>De-rated generation 
capacity</t>
  </si>
  <si>
    <t>Technical capability
(generation)</t>
  </si>
  <si>
    <t>Category</t>
  </si>
  <si>
    <t>Supply margin in relation to generation capacity and demand</t>
  </si>
  <si>
    <t>Table 3</t>
  </si>
  <si>
    <t>Total Generation</t>
  </si>
  <si>
    <t>Other Embedded Gen</t>
  </si>
  <si>
    <t>Hydro / Tidal / Wind</t>
  </si>
  <si>
    <t>Biomass / Waste</t>
  </si>
  <si>
    <t>Gas</t>
  </si>
  <si>
    <t>Diesel</t>
  </si>
  <si>
    <t>Coal</t>
  </si>
  <si>
    <t>SubType</t>
  </si>
  <si>
    <t>Type</t>
  </si>
  <si>
    <t>Generation Capacities and Derating Factors</t>
  </si>
  <si>
    <t>Table 2</t>
  </si>
  <si>
    <t>High case</t>
  </si>
  <si>
    <t>Base case</t>
  </si>
  <si>
    <t>Low case</t>
  </si>
  <si>
    <t>Approx 3 hours LOLE</t>
  </si>
  <si>
    <t>De-rated margin (%)</t>
  </si>
  <si>
    <t>De-rated margin (GW)</t>
  </si>
  <si>
    <t>De-rated Margin Range</t>
  </si>
  <si>
    <t>Table 1</t>
  </si>
  <si>
    <t>3 GW</t>
  </si>
  <si>
    <t>Interconnectors net import flows</t>
  </si>
  <si>
    <t>1.5 GW</t>
  </si>
  <si>
    <t>58 GW</t>
  </si>
  <si>
    <t>Total average cold spell (ACS) peak underlying demand (including operating reserve)</t>
  </si>
  <si>
    <t>100.7 GW</t>
  </si>
  <si>
    <t>Total maximum technical capability from generation</t>
  </si>
  <si>
    <t>&lt; 0.1 hours / year</t>
  </si>
  <si>
    <t>Loss of Load Expectation (LOLE)</t>
  </si>
  <si>
    <t>De-rated margin at underlying demand level (%)</t>
  </si>
  <si>
    <t>4.8 GW</t>
  </si>
  <si>
    <t>De-rated margin at underlying demand level (GW)</t>
  </si>
  <si>
    <t>Summary</t>
  </si>
  <si>
    <t>Biomass - CHP</t>
  </si>
  <si>
    <t>Biomass - Conversion</t>
  </si>
  <si>
    <t>Biomass - Dedicated</t>
  </si>
  <si>
    <t>DSR</t>
  </si>
  <si>
    <t>Gas - CCGT Existing</t>
  </si>
  <si>
    <t>Gas - CHP</t>
  </si>
  <si>
    <t>Gas Recip</t>
  </si>
  <si>
    <t>Hydro</t>
  </si>
  <si>
    <t>OCGT - GT</t>
  </si>
  <si>
    <t>Tidal - Array</t>
  </si>
  <si>
    <t>Waste</t>
  </si>
  <si>
    <t>Wind - Offshore</t>
  </si>
  <si>
    <t>Wind - Onshore</t>
  </si>
  <si>
    <t xml:space="preserve">Introduction </t>
  </si>
  <si>
    <t>Chart Contents</t>
  </si>
  <si>
    <t>Title</t>
  </si>
  <si>
    <t>The workbook contains graphs and data from the 2021 Winter Early View publication.
The Winter Early View can be downloaded from the National Grid ESO website.</t>
  </si>
  <si>
    <t>Section</t>
  </si>
  <si>
    <t>Margins</t>
  </si>
  <si>
    <t>2021/22</t>
  </si>
  <si>
    <t>2020/21</t>
  </si>
  <si>
    <t>Winter Outlook Early View Base Case 
De-rated capacity (MW)</t>
  </si>
  <si>
    <t>Winter Outlook Early View Base Case 
Installed capacity (MW)</t>
  </si>
  <si>
    <t>Key Statistics</t>
  </si>
  <si>
    <t>Winter Outlook Early View Base Case
 De-rating Factor 
(%)</t>
  </si>
  <si>
    <t>0.1 hours /  year</t>
  </si>
  <si>
    <t>* capacity values shown above are all transmission-connected, except for wind, DSR and 'other embedded gen'.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</si>
</sst>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  <numFmt numFmtId="167" formatCode="_-* #,##0.000_-;\-* #,##0.000_-;_-* &quot;-&quot;??_-;_-@_-"/>
    <numFmt numFmtId="168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indexed="42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8" fillId="5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/>
    <xf numFmtId="164" fontId="5" fillId="0" borderId="0" xfId="2" applyNumberFormat="1" applyFont="1" applyFill="1" applyBorder="1"/>
    <xf numFmtId="0" fontId="5" fillId="0" borderId="0" xfId="3" applyFont="1" applyFill="1" applyBorder="1"/>
    <xf numFmtId="165" fontId="5" fillId="0" borderId="0" xfId="3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3" applyFont="1" applyFill="1" applyBorder="1"/>
    <xf numFmtId="1" fontId="5" fillId="0" borderId="0" xfId="4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/>
    <xf numFmtId="165" fontId="0" fillId="0" borderId="0" xfId="1" applyNumberFormat="1" applyFont="1" applyFill="1" applyBorder="1" applyAlignment="1">
      <alignment horizontal="left"/>
    </xf>
    <xf numFmtId="165" fontId="0" fillId="0" borderId="0" xfId="1" applyNumberFormat="1" applyFont="1" applyFill="1" applyBorder="1"/>
    <xf numFmtId="0" fontId="0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3" fillId="0" borderId="0" xfId="0" applyFont="1" applyFill="1" applyBorder="1"/>
    <xf numFmtId="0" fontId="9" fillId="0" borderId="0" xfId="6" applyFont="1" applyFill="1" applyBorder="1"/>
    <xf numFmtId="3" fontId="4" fillId="0" borderId="0" xfId="3" applyNumberFormat="1" applyFont="1" applyFill="1" applyBorder="1" applyAlignment="1">
      <alignment horizontal="left"/>
    </xf>
    <xf numFmtId="0" fontId="4" fillId="0" borderId="0" xfId="3" applyFont="1" applyFill="1" applyBorder="1"/>
    <xf numFmtId="164" fontId="6" fillId="0" borderId="0" xfId="2" applyNumberFormat="1" applyFont="1" applyFill="1" applyAlignment="1">
      <alignment horizontal="center"/>
    </xf>
    <xf numFmtId="0" fontId="6" fillId="0" borderId="0" xfId="0" applyFont="1" applyFill="1"/>
    <xf numFmtId="164" fontId="7" fillId="0" borderId="0" xfId="2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center"/>
    </xf>
    <xf numFmtId="165" fontId="4" fillId="0" borderId="0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166" fontId="6" fillId="0" borderId="0" xfId="0" applyNumberFormat="1" applyFont="1" applyFill="1"/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2" fontId="5" fillId="0" borderId="0" xfId="0" applyNumberFormat="1" applyFont="1" applyFill="1" applyBorder="1" applyAlignment="1">
      <alignment horizontal="left"/>
    </xf>
    <xf numFmtId="165" fontId="7" fillId="0" borderId="0" xfId="4" applyNumberFormat="1" applyFont="1" applyFill="1" applyBorder="1" applyAlignment="1">
      <alignment horizontal="center"/>
    </xf>
    <xf numFmtId="166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/>
    </xf>
    <xf numFmtId="167" fontId="10" fillId="0" borderId="0" xfId="4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2" fillId="0" borderId="0" xfId="0" applyFont="1" applyFill="1" applyBorder="1"/>
    <xf numFmtId="3" fontId="0" fillId="0" borderId="0" xfId="0" applyNumberFormat="1" applyAlignment="1">
      <alignment horizontal="center"/>
    </xf>
    <xf numFmtId="164" fontId="0" fillId="0" borderId="0" xfId="2" applyNumberFormat="1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Fill="1" applyBorder="1"/>
    <xf numFmtId="0" fontId="4" fillId="6" borderId="0" xfId="5" applyFill="1"/>
    <xf numFmtId="0" fontId="4" fillId="6" borderId="0" xfId="5" applyFill="1" applyAlignment="1">
      <alignment horizontal="center"/>
    </xf>
    <xf numFmtId="0" fontId="4" fillId="6" borderId="0" xfId="5" applyFill="1" applyBorder="1" applyAlignment="1">
      <alignment horizontal="center" vertical="center" wrapText="1"/>
    </xf>
    <xf numFmtId="0" fontId="4" fillId="6" borderId="0" xfId="5" applyFill="1" applyBorder="1" applyAlignment="1">
      <alignment vertical="center"/>
    </xf>
    <xf numFmtId="0" fontId="4" fillId="6" borderId="0" xfId="5" applyFill="1" applyBorder="1"/>
    <xf numFmtId="0" fontId="4" fillId="6" borderId="0" xfId="5" applyFill="1" applyBorder="1" applyAlignment="1">
      <alignment horizontal="center"/>
    </xf>
    <xf numFmtId="165" fontId="4" fillId="6" borderId="0" xfId="5" applyNumberFormat="1" applyFill="1" applyBorder="1" applyAlignment="1">
      <alignment horizontal="center"/>
    </xf>
    <xf numFmtId="3" fontId="4" fillId="6" borderId="0" xfId="5" applyNumberFormat="1" applyFill="1" applyBorder="1" applyAlignment="1">
      <alignment horizontal="left" vertical="center"/>
    </xf>
    <xf numFmtId="0" fontId="4" fillId="6" borderId="0" xfId="5" applyFill="1" applyBorder="1" applyAlignment="1">
      <alignment horizontal="right" wrapText="1"/>
    </xf>
    <xf numFmtId="165" fontId="4" fillId="6" borderId="0" xfId="5" applyNumberFormat="1" applyFill="1" applyBorder="1" applyAlignment="1">
      <alignment horizontal="left" vertical="center"/>
    </xf>
    <xf numFmtId="165" fontId="4" fillId="6" borderId="0" xfId="5" applyNumberFormat="1" applyFill="1" applyBorder="1" applyAlignment="1">
      <alignment wrapText="1"/>
    </xf>
    <xf numFmtId="2" fontId="0" fillId="7" borderId="0" xfId="0" applyNumberFormat="1" applyFont="1" applyFill="1" applyAlignment="1">
      <alignment horizontal="center"/>
    </xf>
    <xf numFmtId="164" fontId="0" fillId="7" borderId="0" xfId="0" applyNumberFormat="1" applyFont="1" applyFill="1" applyAlignment="1">
      <alignment horizontal="center"/>
    </xf>
    <xf numFmtId="0" fontId="0" fillId="7" borderId="0" xfId="0" applyFont="1" applyFill="1" applyAlignment="1">
      <alignment horizontal="center"/>
    </xf>
    <xf numFmtId="168" fontId="0" fillId="7" borderId="0" xfId="0" applyNumberFormat="1" applyFont="1" applyFill="1" applyAlignment="1">
      <alignment horizontal="center"/>
    </xf>
    <xf numFmtId="43" fontId="0" fillId="7" borderId="0" xfId="0" applyNumberFormat="1" applyFont="1" applyFill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15" fillId="8" borderId="5" xfId="0" applyFont="1" applyFill="1" applyBorder="1"/>
    <xf numFmtId="0" fontId="2" fillId="6" borderId="6" xfId="0" applyFont="1" applyFill="1" applyBorder="1" applyAlignment="1">
      <alignment horizontal="center" vertical="center"/>
    </xf>
    <xf numFmtId="0" fontId="14" fillId="0" borderId="7" xfId="7" applyBorder="1" applyAlignment="1">
      <alignment vertical="center"/>
    </xf>
    <xf numFmtId="10" fontId="5" fillId="0" borderId="0" xfId="2" applyNumberFormat="1" applyFont="1" applyFill="1" applyBorder="1" applyAlignment="1">
      <alignment horizontal="center"/>
    </xf>
    <xf numFmtId="164" fontId="4" fillId="6" borderId="0" xfId="5" applyNumberFormat="1" applyFill="1" applyBorder="1" applyAlignment="1">
      <alignment horizontal="right" wrapText="1"/>
    </xf>
    <xf numFmtId="0" fontId="15" fillId="8" borderId="1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0" fillId="7" borderId="0" xfId="0" applyFont="1" applyFill="1" applyAlignment="1">
      <alignment wrapText="1"/>
    </xf>
  </cellXfs>
  <cellStyles count="8">
    <cellStyle name="20% - Accent3 14 2" xfId="6" xr:uid="{A797E12E-0035-43F2-9867-D001D11616E7}"/>
    <cellStyle name="Accent1" xfId="3" builtinId="29"/>
    <cellStyle name="Accent3" xfId="4" builtinId="37"/>
    <cellStyle name="Accent6" xfId="5" builtinId="49"/>
    <cellStyle name="Comma" xfId="1" builtinId="3"/>
    <cellStyle name="Hyperlink" xfId="7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'System Margins'!$C$82</c:f>
          <c:strCache>
            <c:ptCount val="1"/>
            <c:pt idx="0">
              <c:v>De-rated margin of 4.3 GW (7.3%)</c:v>
            </c:pt>
          </c:strCache>
        </c:strRef>
      </c:tx>
      <c:layout>
        <c:manualLayout>
          <c:xMode val="edge"/>
          <c:yMode val="edge"/>
          <c:x val="0.61473048373986727"/>
          <c:y val="0.18222542885295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110607174082096E-2"/>
          <c:y val="3.0684743314618009E-2"/>
          <c:w val="0.88731282750821805"/>
          <c:h val="0.731556524222790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'System Margins'!$B$71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42-4152-B23F-8CC2503CE0DB}"/>
              </c:ext>
            </c:extLst>
          </c:dPt>
          <c:cat>
            <c:strRef>
              <c:f>'System Margins'!$C$70:$E$70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'System Margins'!$C$71:$E$71</c:f>
              <c:numCache>
                <c:formatCode>_-* #,##0_-;\-* #,##0_-;_-* "-"??_-;_-@_-</c:formatCode>
                <c:ptCount val="3"/>
                <c:pt idx="0">
                  <c:v>7136</c:v>
                </c:pt>
                <c:pt idx="1">
                  <c:v>5406.6146179105863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42-4152-B23F-8CC2503CE0DB}"/>
            </c:ext>
          </c:extLst>
        </c:ser>
        <c:ser>
          <c:idx val="1"/>
          <c:order val="1"/>
          <c:tx>
            <c:strRef>
              <c:f>'System Margins'!$B$72</c:f>
              <c:strCache>
                <c:ptCount val="1"/>
                <c:pt idx="0">
                  <c:v>Thermal</c:v>
                </c:pt>
              </c:strCache>
            </c:strRef>
          </c:tx>
          <c:spPr>
            <a:solidFill>
              <a:srgbClr val="0079C1"/>
            </a:solidFill>
            <a:ln>
              <a:noFill/>
            </a:ln>
            <a:effectLst/>
          </c:spPr>
          <c:invertIfNegative val="0"/>
          <c:cat>
            <c:strRef>
              <c:f>'System Margins'!$C$70:$E$70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'System Margins'!$C$72:$E$72</c:f>
              <c:numCache>
                <c:formatCode>_-* #,##0_-;\-* #,##0_-;_-* "-"??_-;_-@_-</c:formatCode>
                <c:ptCount val="3"/>
                <c:pt idx="0">
                  <c:v>34776.29</c:v>
                </c:pt>
                <c:pt idx="1">
                  <c:v>30426.588041557719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42-4152-B23F-8CC2503CE0DB}"/>
            </c:ext>
          </c:extLst>
        </c:ser>
        <c:ser>
          <c:idx val="2"/>
          <c:order val="2"/>
          <c:tx>
            <c:strRef>
              <c:f>'System Margins'!$B$73</c:f>
              <c:strCache>
                <c:ptCount val="1"/>
                <c:pt idx="0">
                  <c:v>Renewable</c:v>
                </c:pt>
              </c:strCache>
            </c:strRef>
          </c:tx>
          <c:spPr>
            <a:solidFill>
              <a:srgbClr val="5BCBF5"/>
            </a:solidFill>
            <a:ln>
              <a:noFill/>
            </a:ln>
            <a:effectLst/>
          </c:spPr>
          <c:invertIfNegative val="0"/>
          <c:cat>
            <c:strRef>
              <c:f>'System Margins'!$C$70:$E$70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'System Margins'!$C$73:$E$73</c:f>
              <c:numCache>
                <c:formatCode>_-* #,##0_-;\-* #,##0_-;_-* "-"??_-;_-@_-</c:formatCode>
                <c:ptCount val="3"/>
                <c:pt idx="0">
                  <c:v>31196.472880267502</c:v>
                </c:pt>
                <c:pt idx="1">
                  <c:v>8783.8522942501731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42-4152-B23F-8CC2503CE0DB}"/>
            </c:ext>
          </c:extLst>
        </c:ser>
        <c:ser>
          <c:idx val="3"/>
          <c:order val="3"/>
          <c:tx>
            <c:strRef>
              <c:f>'System Margins'!$B$74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rgbClr val="C2CD23"/>
            </a:solidFill>
            <a:ln>
              <a:noFill/>
            </a:ln>
            <a:effectLst/>
          </c:spPr>
          <c:invertIfNegative val="0"/>
          <c:cat>
            <c:strRef>
              <c:f>'System Margins'!$C$70:$E$70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'System Margins'!$C$74:$E$74</c:f>
              <c:numCache>
                <c:formatCode>_-* #,##0_-;\-* #,##0_-;_-* "-"??_-;_-@_-</c:formatCode>
                <c:ptCount val="3"/>
                <c:pt idx="0">
                  <c:v>2959.16</c:v>
                </c:pt>
                <c:pt idx="1">
                  <c:v>2288.8789765596525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42-4152-B23F-8CC2503CE0DB}"/>
            </c:ext>
          </c:extLst>
        </c:ser>
        <c:ser>
          <c:idx val="4"/>
          <c:order val="4"/>
          <c:tx>
            <c:strRef>
              <c:f>'System Margins'!$B$75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A2C91"/>
            </a:solidFill>
            <a:ln>
              <a:noFill/>
            </a:ln>
            <a:effectLst/>
          </c:spPr>
          <c:invertIfNegative val="0"/>
          <c:cat>
            <c:strRef>
              <c:f>'System Margins'!$C$70:$E$70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'System Margins'!$C$75:$E$75</c:f>
              <c:numCache>
                <c:formatCode>_-* #,##0_-;\-* #,##0_-;_-* "-"??_-;_-@_-</c:formatCode>
                <c:ptCount val="3"/>
                <c:pt idx="0">
                  <c:v>27519.968636122663</c:v>
                </c:pt>
                <c:pt idx="1">
                  <c:v>12466.066918116991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42-4152-B23F-8CC2503CE0DB}"/>
            </c:ext>
          </c:extLst>
        </c:ser>
        <c:ser>
          <c:idx val="5"/>
          <c:order val="5"/>
          <c:tx>
            <c:strRef>
              <c:f>'System Margins'!$B$76</c:f>
              <c:strCache>
                <c:ptCount val="1"/>
                <c:pt idx="0">
                  <c:v>Interconnector Imports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'System Margins'!$C$70:$E$70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'System Margins'!$C$76:$E$76</c:f>
              <c:numCache>
                <c:formatCode>_-* #,##0_-;\-* #,##0_-;_-* "-"??_-;_-@_-</c:formatCode>
                <c:ptCount val="3"/>
                <c:pt idx="0">
                  <c:v>7060</c:v>
                </c:pt>
                <c:pt idx="1">
                  <c:v>4471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42-4152-B23F-8CC2503CE0DB}"/>
            </c:ext>
          </c:extLst>
        </c:ser>
        <c:ser>
          <c:idx val="6"/>
          <c:order val="6"/>
          <c:tx>
            <c:strRef>
              <c:f>'System Margins'!$B$77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rgbClr val="FFBF22"/>
            </a:solidFill>
            <a:ln>
              <a:noFill/>
            </a:ln>
            <a:effectLst/>
          </c:spPr>
          <c:invertIfNegative val="0"/>
          <c:cat>
            <c:strRef>
              <c:f>'System Margins'!$C$70:$E$70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'System Margins'!$C$77:$E$77</c:f>
              <c:numCache>
                <c:formatCode>_-* #,##0_-;\-* #,##0_-;_-* "-"??_-;_-@_-</c:formatCode>
                <c:ptCount val="3"/>
                <c:pt idx="2">
                  <c:v>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42-4152-B23F-8CC2503CE0DB}"/>
            </c:ext>
          </c:extLst>
        </c:ser>
        <c:ser>
          <c:idx val="7"/>
          <c:order val="7"/>
          <c:tx>
            <c:strRef>
              <c:f>'System Margins'!$B$78</c:f>
              <c:strCache>
                <c:ptCount val="1"/>
                <c:pt idx="0">
                  <c:v>Operating reserve</c:v>
                </c:pt>
              </c:strCache>
            </c:strRef>
          </c:tx>
          <c:spPr>
            <a:solidFill>
              <a:srgbClr val="004974"/>
            </a:solidFill>
            <a:ln>
              <a:noFill/>
            </a:ln>
            <a:effectLst/>
          </c:spPr>
          <c:invertIfNegative val="0"/>
          <c:cat>
            <c:strRef>
              <c:f>'System Margins'!$C$70:$E$70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'System Margins'!$C$78:$E$78</c:f>
              <c:numCache>
                <c:formatCode>_-* #,##0_-;\-* #,##0_-;_-* "-"??_-;_-@_-</c:formatCode>
                <c:ptCount val="3"/>
                <c:pt idx="2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42-4152-B23F-8CC2503CE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08256"/>
        <c:axId val="593008584"/>
      </c:barChart>
      <c:catAx>
        <c:axId val="5930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08584"/>
        <c:crosses val="autoZero"/>
        <c:auto val="1"/>
        <c:lblAlgn val="ctr"/>
        <c:lblOffset val="100"/>
        <c:noMultiLvlLbl val="0"/>
      </c:catAx>
      <c:valAx>
        <c:axId val="59300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082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155353370779148E-2"/>
                <c:y val="0.4248083788889926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200">
                      <a:solidFill>
                        <a:sysClr val="windowText" lastClr="000000"/>
                      </a:solidFill>
                    </a:rPr>
                    <a:t>GW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32057858371573E-2"/>
          <c:y val="0.87073344824949883"/>
          <c:w val="0.92195335220564334"/>
          <c:h val="0.104788509068761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De-rated margin</c:v>
          </c:tx>
          <c:spPr>
            <a:solidFill>
              <a:srgbClr val="F2652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E9-4ED4-B05D-D6CC5A16B19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E9-4ED4-B05D-D6CC5A16B19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E9-4ED4-B05D-D6CC5A16B1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'System Margins'!$B$20:$B$22</c:f>
              <c:strCache>
                <c:ptCount val="3"/>
                <c:pt idx="0">
                  <c:v>Low case</c:v>
                </c:pt>
                <c:pt idx="1">
                  <c:v>Base case</c:v>
                </c:pt>
                <c:pt idx="2">
                  <c:v>High case</c:v>
                </c:pt>
              </c:strCache>
            </c:strRef>
          </c:cat>
          <c:val>
            <c:numRef>
              <c:f>'System Margins'!$C$20:$C$22</c:f>
              <c:numCache>
                <c:formatCode>#,##0</c:formatCode>
                <c:ptCount val="3"/>
                <c:pt idx="0">
                  <c:v>3141.1555993981019</c:v>
                </c:pt>
                <c:pt idx="1">
                  <c:v>4342.8636964866964</c:v>
                </c:pt>
                <c:pt idx="2">
                  <c:v>5359.6836964878021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E9-4ED4-B05D-D6CC5A16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9801208"/>
        <c:axId val="829801864"/>
      </c:barChart>
      <c:lineChart>
        <c:grouping val="standard"/>
        <c:varyColors val="0"/>
        <c:ser>
          <c:idx val="1"/>
          <c:order val="1"/>
          <c:tx>
            <c:v>Approx 3 hours LOLE margin equivalent*</c:v>
          </c:tx>
          <c:spPr>
            <a:ln w="28575" cap="rnd">
              <a:solidFill>
                <a:srgbClr val="0079C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'System Margins'!$B$20:$B$22</c:f>
              <c:strCache>
                <c:ptCount val="3"/>
                <c:pt idx="0">
                  <c:v>Low case</c:v>
                </c:pt>
                <c:pt idx="1">
                  <c:v>Base case</c:v>
                </c:pt>
                <c:pt idx="2">
                  <c:v>High case</c:v>
                </c:pt>
              </c:strCache>
            </c:strRef>
          </c:cat>
          <c:val>
            <c:numRef>
              <c:f>'System Margins'!$E$20:$E$22</c:f>
              <c:numCache>
                <c:formatCode>#,##0</c:formatCode>
                <c:ptCount val="3"/>
                <c:pt idx="0">
                  <c:v>1700</c:v>
                </c:pt>
                <c:pt idx="1">
                  <c:v>1700</c:v>
                </c:pt>
                <c:pt idx="2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E9-4ED4-B05D-D6CC5A16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801208"/>
        <c:axId val="829801864"/>
      </c:lineChart>
      <c:catAx>
        <c:axId val="82980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801864"/>
        <c:crosses val="autoZero"/>
        <c:auto val="1"/>
        <c:lblAlgn val="ctr"/>
        <c:lblOffset val="100"/>
        <c:noMultiLvlLbl val="0"/>
      </c:catAx>
      <c:valAx>
        <c:axId val="8298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De-rated margin, GW</a:t>
                </a:r>
              </a:p>
            </c:rich>
          </c:tx>
          <c:layout>
            <c:manualLayout>
              <c:xMode val="edge"/>
              <c:yMode val="edge"/>
              <c:x val="1.9399535284023162E-2"/>
              <c:y val="0.15141550014581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80120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6050</xdr:colOff>
      <xdr:row>80</xdr:row>
      <xdr:rowOff>172682</xdr:rowOff>
    </xdr:from>
    <xdr:to>
      <xdr:col>6</xdr:col>
      <xdr:colOff>31041</xdr:colOff>
      <xdr:row>104</xdr:row>
      <xdr:rowOff>45833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92BC88C-5115-468F-A61D-1F4E66AA34B4}"/>
            </a:ext>
          </a:extLst>
        </xdr:cNvPr>
        <xdr:cNvGrpSpPr/>
      </xdr:nvGrpSpPr>
      <xdr:grpSpPr>
        <a:xfrm>
          <a:off x="514050" y="16085782"/>
          <a:ext cx="7327491" cy="4292751"/>
          <a:chOff x="6918328" y="9763503"/>
          <a:chExt cx="6890818" cy="398057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5BAD20C7-6360-474C-B242-D878496AEBC7}"/>
              </a:ext>
            </a:extLst>
          </xdr:cNvPr>
          <xdr:cNvGraphicFramePr/>
        </xdr:nvGraphicFramePr>
        <xdr:xfrm>
          <a:off x="6918328" y="9763503"/>
          <a:ext cx="6890818" cy="39805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AD197470-AEB9-4620-8193-2986E02C09F3}"/>
              </a:ext>
            </a:extLst>
          </xdr:cNvPr>
          <xdr:cNvCxnSpPr/>
        </xdr:nvCxnSpPr>
        <xdr:spPr>
          <a:xfrm>
            <a:off x="11042205" y="11396454"/>
            <a:ext cx="1206500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96337F87-F49B-48D4-BAEA-7608ED51EA75}"/>
              </a:ext>
            </a:extLst>
          </xdr:cNvPr>
          <xdr:cNvCxnSpPr/>
        </xdr:nvCxnSpPr>
        <xdr:spPr>
          <a:xfrm>
            <a:off x="11030818" y="11257515"/>
            <a:ext cx="1206500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3426A18E-591A-4274-AF0A-AA5998555CC6}"/>
              </a:ext>
            </a:extLst>
          </xdr:cNvPr>
          <xdr:cNvCxnSpPr/>
        </xdr:nvCxnSpPr>
        <xdr:spPr>
          <a:xfrm>
            <a:off x="11620918" y="11224679"/>
            <a:ext cx="0" cy="191866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3586</xdr:colOff>
      <xdr:row>22</xdr:row>
      <xdr:rowOff>168874</xdr:rowOff>
    </xdr:from>
    <xdr:to>
      <xdr:col>5</xdr:col>
      <xdr:colOff>8965</xdr:colOff>
      <xdr:row>40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CA9EFE3-DFAA-4155-93B3-654A47B51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0.69414</cdr:x>
      <cdr:y>0.2499</cdr:y>
    </cdr:from>
    <cdr:to>
      <cdr:x>0.75016</cdr:x>
      <cdr:y>0.36806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DB0B4F-A4AE-480C-9F7E-C9E71203C3CB}"/>
            </a:ext>
          </a:extLst>
        </cdr:cNvPr>
        <cdr:cNvCxnSpPr/>
      </cdr:nvCxnSpPr>
      <cdr:spPr>
        <a:xfrm xmlns:a="http://schemas.openxmlformats.org/drawingml/2006/main" flipV="1">
          <a:off x="4865035" y="1108939"/>
          <a:ext cx="392627" cy="524319"/>
        </a:xfrm>
        <a:prstGeom xmlns:a="http://schemas.openxmlformats.org/drawingml/2006/main" prst="line">
          <a:avLst/>
        </a:prstGeom>
        <a:ln xmlns:a="http://schemas.openxmlformats.org/drawingml/2006/main">
          <a:head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0A53A-6A5C-4BF5-8DE7-A629C0CC21B7}">
  <dimension ref="A1:B5"/>
  <sheetViews>
    <sheetView tabSelected="1" zoomScale="85" zoomScaleNormal="85" workbookViewId="0">
      <selection sqref="A1:B1"/>
    </sheetView>
  </sheetViews>
  <sheetFormatPr defaultRowHeight="14.5" x14ac:dyDescent="0.35"/>
  <cols>
    <col min="1" max="1" width="36.7265625" customWidth="1"/>
    <col min="2" max="2" width="113" bestFit="1" customWidth="1"/>
  </cols>
  <sheetData>
    <row r="1" spans="1:2" ht="16" thickBot="1" x14ac:dyDescent="0.4">
      <c r="A1" s="72" t="s">
        <v>62</v>
      </c>
      <c r="B1" s="73"/>
    </row>
    <row r="2" spans="1:2" ht="33.65" customHeight="1" x14ac:dyDescent="0.35">
      <c r="A2" s="76" t="s">
        <v>65</v>
      </c>
      <c r="B2" s="77"/>
    </row>
    <row r="3" spans="1:2" ht="16" thickBot="1" x14ac:dyDescent="0.4">
      <c r="A3" s="74" t="s">
        <v>63</v>
      </c>
      <c r="B3" s="75"/>
    </row>
    <row r="4" spans="1:2" ht="15.5" x14ac:dyDescent="0.35">
      <c r="A4" s="66" t="s">
        <v>66</v>
      </c>
      <c r="B4" s="67" t="s">
        <v>64</v>
      </c>
    </row>
    <row r="5" spans="1:2" ht="15.4" customHeight="1" x14ac:dyDescent="0.35">
      <c r="A5" s="68" t="s">
        <v>67</v>
      </c>
      <c r="B5" s="69" t="s">
        <v>15</v>
      </c>
    </row>
  </sheetData>
  <mergeCells count="3">
    <mergeCell ref="A1:B1"/>
    <mergeCell ref="A3:B3"/>
    <mergeCell ref="A2:B2"/>
  </mergeCells>
  <hyperlinks>
    <hyperlink ref="B5" location="'System Margins'!A1" display="Supply margin in relation to generation capacity and demand" xr:uid="{4A005605-8EA8-4237-A8C6-A6AE32CA8A3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B1ED8-3B95-4A56-8FD8-BFFD7BA4FF67}">
  <sheetPr>
    <tabColor theme="1"/>
    <pageSetUpPr fitToPage="1"/>
  </sheetPr>
  <dimension ref="A1:O96"/>
  <sheetViews>
    <sheetView zoomScaleNormal="100" workbookViewId="0"/>
  </sheetViews>
  <sheetFormatPr defaultColWidth="9.1796875" defaultRowHeight="14.5" x14ac:dyDescent="0.35"/>
  <cols>
    <col min="1" max="1" width="7.26953125" style="2" customWidth="1"/>
    <col min="2" max="2" width="22.1796875" style="2" customWidth="1"/>
    <col min="3" max="3" width="20.26953125" style="2" customWidth="1"/>
    <col min="4" max="4" width="22" style="2" customWidth="1"/>
    <col min="5" max="5" width="20.54296875" style="2" customWidth="1"/>
    <col min="6" max="6" width="19.54296875" style="2" customWidth="1"/>
    <col min="7" max="7" width="19.7265625" style="2" customWidth="1"/>
    <col min="8" max="8" width="18.453125" style="2" customWidth="1"/>
    <col min="9" max="9" width="18.54296875" style="1" customWidth="1"/>
    <col min="10" max="10" width="19.7265625" style="2" customWidth="1"/>
    <col min="11" max="11" width="10" style="1" customWidth="1"/>
    <col min="12" max="12" width="31.7265625" style="1" customWidth="1"/>
    <col min="13" max="13" width="32.453125" style="1" customWidth="1"/>
    <col min="14" max="14" width="16.453125" style="1" customWidth="1"/>
    <col min="15" max="15" width="13" style="1" customWidth="1"/>
    <col min="16" max="16384" width="9.1796875" style="1"/>
  </cols>
  <sheetData>
    <row r="1" spans="1:9" ht="18.5" x14ac:dyDescent="0.45">
      <c r="A1" s="49" t="s">
        <v>15</v>
      </c>
      <c r="B1" s="3"/>
    </row>
    <row r="2" spans="1:9" x14ac:dyDescent="0.35">
      <c r="A2" s="48"/>
      <c r="B2" s="3"/>
      <c r="H2" s="41"/>
    </row>
    <row r="3" spans="1:9" x14ac:dyDescent="0.35">
      <c r="A3" s="48"/>
      <c r="B3" s="3"/>
      <c r="H3" s="41"/>
    </row>
    <row r="4" spans="1:9" x14ac:dyDescent="0.35">
      <c r="A4" s="44"/>
      <c r="B4" s="41" t="s">
        <v>72</v>
      </c>
    </row>
    <row r="5" spans="1:9" x14ac:dyDescent="0.35">
      <c r="A5" s="44"/>
      <c r="B5" s="3"/>
      <c r="C5" s="3"/>
      <c r="D5" s="3"/>
      <c r="E5" s="3"/>
    </row>
    <row r="6" spans="1:9" x14ac:dyDescent="0.35">
      <c r="A6" s="44"/>
      <c r="B6" s="3"/>
      <c r="C6" s="47"/>
      <c r="D6" s="47"/>
      <c r="E6" s="47"/>
      <c r="F6" s="47"/>
      <c r="G6" s="47"/>
    </row>
    <row r="7" spans="1:9" x14ac:dyDescent="0.35">
      <c r="A7" s="44"/>
      <c r="B7" s="50" t="s">
        <v>48</v>
      </c>
      <c r="C7" s="51"/>
      <c r="D7" s="51" t="s">
        <v>69</v>
      </c>
      <c r="E7" s="51" t="s">
        <v>68</v>
      </c>
    </row>
    <row r="8" spans="1:9" x14ac:dyDescent="0.35">
      <c r="A8" s="44"/>
      <c r="B8" s="78" t="s">
        <v>47</v>
      </c>
      <c r="C8" s="78"/>
      <c r="D8" s="61" t="s">
        <v>46</v>
      </c>
      <c r="E8" s="61" t="str">
        <f>ROUND($F$79/1000,1) &amp; " GW"</f>
        <v>4.3 GW</v>
      </c>
    </row>
    <row r="9" spans="1:9" x14ac:dyDescent="0.35">
      <c r="A9" s="44"/>
      <c r="B9" s="78" t="s">
        <v>45</v>
      </c>
      <c r="C9" s="78"/>
      <c r="D9" s="62">
        <v>8.2601831621924277E-2</v>
      </c>
      <c r="E9" s="62">
        <f>$G$79</f>
        <v>7.2991610897397044E-2</v>
      </c>
    </row>
    <row r="10" spans="1:9" x14ac:dyDescent="0.35">
      <c r="A10" s="44"/>
      <c r="B10" s="78" t="s">
        <v>44</v>
      </c>
      <c r="C10" s="78"/>
      <c r="D10" s="63" t="s">
        <v>43</v>
      </c>
      <c r="E10" s="63" t="s">
        <v>74</v>
      </c>
      <c r="I10" s="2"/>
    </row>
    <row r="11" spans="1:9" ht="30" customHeight="1" x14ac:dyDescent="0.35">
      <c r="A11" s="44"/>
      <c r="B11" s="78" t="s">
        <v>42</v>
      </c>
      <c r="C11" s="78"/>
      <c r="D11" s="64" t="s">
        <v>41</v>
      </c>
      <c r="E11" s="64" t="str">
        <f>ROUND($F$64/1000,1) &amp; " GW"</f>
        <v>103.6 GW</v>
      </c>
      <c r="I11" s="2"/>
    </row>
    <row r="12" spans="1:9" ht="30" customHeight="1" x14ac:dyDescent="0.35">
      <c r="A12" s="44"/>
      <c r="B12" s="78" t="s">
        <v>40</v>
      </c>
      <c r="C12" s="78"/>
      <c r="D12" s="65" t="s">
        <v>39</v>
      </c>
      <c r="E12" s="65" t="str">
        <f>ROUND($E$79/1000,1) &amp; " GW"</f>
        <v>59.5 GW</v>
      </c>
      <c r="I12" s="2"/>
    </row>
    <row r="13" spans="1:9" x14ac:dyDescent="0.35">
      <c r="A13" s="44"/>
      <c r="B13" s="78" t="s">
        <v>1</v>
      </c>
      <c r="C13" s="78"/>
      <c r="D13" s="65" t="s">
        <v>38</v>
      </c>
      <c r="E13" s="65" t="str">
        <f>ROUND($E$78/1000,1) &amp; " GW"</f>
        <v>1.5 GW</v>
      </c>
      <c r="I13" s="2"/>
    </row>
    <row r="14" spans="1:9" x14ac:dyDescent="0.35">
      <c r="A14" s="44"/>
      <c r="B14" s="78" t="s">
        <v>37</v>
      </c>
      <c r="C14" s="78"/>
      <c r="D14" s="65" t="s">
        <v>36</v>
      </c>
      <c r="E14" s="65" t="str">
        <f>ROUND($D$76/1000,1) &amp; " GW"</f>
        <v>4.5 GW</v>
      </c>
      <c r="I14" s="2"/>
    </row>
    <row r="15" spans="1:9" x14ac:dyDescent="0.35">
      <c r="A15" s="44"/>
      <c r="B15" s="43"/>
    </row>
    <row r="16" spans="1:9" x14ac:dyDescent="0.35">
      <c r="A16" s="44"/>
      <c r="B16" s="43"/>
    </row>
    <row r="17" spans="1:6" x14ac:dyDescent="0.35">
      <c r="A17" s="44"/>
      <c r="B17" s="41" t="s">
        <v>35</v>
      </c>
      <c r="C17" s="18" t="s">
        <v>34</v>
      </c>
    </row>
    <row r="18" spans="1:6" x14ac:dyDescent="0.35">
      <c r="A18" s="44"/>
      <c r="B18" s="41"/>
      <c r="C18" s="18"/>
    </row>
    <row r="19" spans="1:6" x14ac:dyDescent="0.35">
      <c r="A19" s="44"/>
      <c r="B19"/>
      <c r="C19" s="52" t="s">
        <v>33</v>
      </c>
      <c r="D19" s="52" t="s">
        <v>32</v>
      </c>
      <c r="E19" s="52" t="s">
        <v>31</v>
      </c>
      <c r="F19"/>
    </row>
    <row r="20" spans="1:6" x14ac:dyDescent="0.35">
      <c r="A20" s="44"/>
      <c r="B20" t="s">
        <v>30</v>
      </c>
      <c r="C20" s="45">
        <v>3141.1555993981019</v>
      </c>
      <c r="D20" s="46">
        <v>5.2792531082321043E-2</v>
      </c>
      <c r="E20" s="45">
        <v>1700</v>
      </c>
      <c r="F20"/>
    </row>
    <row r="21" spans="1:6" x14ac:dyDescent="0.35">
      <c r="A21" s="44"/>
      <c r="B21" t="s">
        <v>29</v>
      </c>
      <c r="C21" s="45">
        <v>4342.8636964866964</v>
      </c>
      <c r="D21" s="46">
        <v>7.2989305823305817E-2</v>
      </c>
      <c r="E21" s="45">
        <v>1700</v>
      </c>
      <c r="F21"/>
    </row>
    <row r="22" spans="1:6" x14ac:dyDescent="0.35">
      <c r="A22" s="44"/>
      <c r="B22" t="s">
        <v>28</v>
      </c>
      <c r="C22" s="45">
        <v>5359.6836964878021</v>
      </c>
      <c r="D22" s="46">
        <v>9.0078717588030294E-2</v>
      </c>
      <c r="E22" s="45">
        <v>1700</v>
      </c>
      <c r="F22"/>
    </row>
    <row r="23" spans="1:6" x14ac:dyDescent="0.35">
      <c r="A23" s="44"/>
      <c r="B23" s="43"/>
    </row>
    <row r="24" spans="1:6" x14ac:dyDescent="0.35">
      <c r="A24" s="44"/>
      <c r="B24" s="43"/>
    </row>
    <row r="25" spans="1:6" x14ac:dyDescent="0.35">
      <c r="A25" s="44"/>
      <c r="B25" s="43"/>
    </row>
    <row r="26" spans="1:6" x14ac:dyDescent="0.35">
      <c r="A26" s="44"/>
      <c r="B26" s="43"/>
    </row>
    <row r="27" spans="1:6" x14ac:dyDescent="0.35">
      <c r="A27" s="44"/>
      <c r="B27" s="43"/>
    </row>
    <row r="28" spans="1:6" x14ac:dyDescent="0.35">
      <c r="A28" s="44"/>
      <c r="B28" s="43"/>
    </row>
    <row r="29" spans="1:6" x14ac:dyDescent="0.35">
      <c r="A29" s="44"/>
      <c r="B29" s="43"/>
    </row>
    <row r="30" spans="1:6" x14ac:dyDescent="0.35">
      <c r="A30" s="44"/>
      <c r="B30" s="43"/>
    </row>
    <row r="31" spans="1:6" x14ac:dyDescent="0.35">
      <c r="A31" s="44"/>
      <c r="B31" s="43"/>
    </row>
    <row r="32" spans="1:6" x14ac:dyDescent="0.35">
      <c r="A32" s="44"/>
      <c r="B32" s="43"/>
    </row>
    <row r="33" spans="1:15" x14ac:dyDescent="0.35">
      <c r="A33" s="44"/>
      <c r="B33" s="43"/>
    </row>
    <row r="34" spans="1:15" x14ac:dyDescent="0.35">
      <c r="A34" s="44"/>
      <c r="B34" s="43"/>
    </row>
    <row r="35" spans="1:15" x14ac:dyDescent="0.35">
      <c r="A35" s="44"/>
      <c r="B35" s="43"/>
    </row>
    <row r="36" spans="1:15" x14ac:dyDescent="0.35">
      <c r="A36" s="44"/>
      <c r="B36" s="43"/>
    </row>
    <row r="37" spans="1:15" x14ac:dyDescent="0.35">
      <c r="A37" s="44"/>
      <c r="B37" s="43"/>
    </row>
    <row r="38" spans="1:15" x14ac:dyDescent="0.35">
      <c r="A38" s="44"/>
      <c r="B38" s="43"/>
    </row>
    <row r="39" spans="1:15" x14ac:dyDescent="0.35">
      <c r="A39" s="44"/>
      <c r="B39" s="43"/>
    </row>
    <row r="40" spans="1:15" x14ac:dyDescent="0.35">
      <c r="A40" s="44"/>
      <c r="B40" s="43"/>
    </row>
    <row r="41" spans="1:15" x14ac:dyDescent="0.35">
      <c r="A41" s="44"/>
      <c r="B41" s="43"/>
    </row>
    <row r="42" spans="1:15" x14ac:dyDescent="0.35">
      <c r="I42" s="2"/>
      <c r="J42" s="40"/>
      <c r="L42" s="42"/>
    </row>
    <row r="43" spans="1:15" x14ac:dyDescent="0.35">
      <c r="A43" s="3"/>
      <c r="B43" s="41" t="s">
        <v>27</v>
      </c>
      <c r="C43" s="18" t="s">
        <v>26</v>
      </c>
      <c r="D43" s="18"/>
      <c r="E43" s="18"/>
      <c r="F43" s="18"/>
      <c r="G43" s="18"/>
      <c r="H43" s="18"/>
      <c r="I43" s="18"/>
      <c r="J43" s="40"/>
      <c r="L43" s="39"/>
      <c r="M43" s="38"/>
    </row>
    <row r="44" spans="1:15" x14ac:dyDescent="0.35">
      <c r="A44" s="3"/>
      <c r="B44" s="3"/>
      <c r="C44" s="3"/>
      <c r="D44" s="3"/>
      <c r="E44" s="3"/>
      <c r="F44" s="3"/>
      <c r="G44" s="3"/>
      <c r="H44" s="3"/>
      <c r="I44" s="3"/>
      <c r="J44" s="40"/>
      <c r="L44" s="39"/>
      <c r="M44" s="38"/>
      <c r="N44" s="23"/>
      <c r="O44" s="23"/>
    </row>
    <row r="45" spans="1:15" ht="58" x14ac:dyDescent="0.35">
      <c r="B45" s="53" t="s">
        <v>14</v>
      </c>
      <c r="C45" s="53" t="s">
        <v>25</v>
      </c>
      <c r="D45" s="53" t="s">
        <v>24</v>
      </c>
      <c r="E45" s="52" t="s">
        <v>73</v>
      </c>
      <c r="F45" s="52" t="s">
        <v>71</v>
      </c>
      <c r="G45" s="52" t="s">
        <v>70</v>
      </c>
      <c r="H45" s="3"/>
      <c r="J45" s="20"/>
      <c r="K45" s="37"/>
    </row>
    <row r="46" spans="1:15" x14ac:dyDescent="0.35">
      <c r="B46" s="32" t="s">
        <v>6</v>
      </c>
      <c r="C46" s="32" t="s">
        <v>20</v>
      </c>
      <c r="D46" s="32" t="s">
        <v>49</v>
      </c>
      <c r="E46" s="70">
        <v>0.88545746634535083</v>
      </c>
      <c r="F46" s="10">
        <v>132</v>
      </c>
      <c r="G46" s="10">
        <f t="shared" ref="G46:G62" si="0">F46*$E46</f>
        <v>116.88038555758631</v>
      </c>
      <c r="H46" s="36"/>
      <c r="J46" s="11"/>
      <c r="K46" s="33"/>
      <c r="L46" s="34"/>
      <c r="M46" s="29"/>
    </row>
    <row r="47" spans="1:15" x14ac:dyDescent="0.35">
      <c r="B47" s="32" t="s">
        <v>6</v>
      </c>
      <c r="C47" s="32" t="s">
        <v>20</v>
      </c>
      <c r="D47" s="32" t="s">
        <v>50</v>
      </c>
      <c r="E47" s="70">
        <v>0.88545746634535083</v>
      </c>
      <c r="F47" s="10">
        <v>2936</v>
      </c>
      <c r="G47" s="10">
        <f t="shared" si="0"/>
        <v>2599.7031211899503</v>
      </c>
      <c r="H47" s="36"/>
      <c r="J47" s="11"/>
      <c r="K47" s="33"/>
      <c r="L47" s="34"/>
      <c r="M47" s="29"/>
    </row>
    <row r="48" spans="1:15" x14ac:dyDescent="0.35">
      <c r="B48" s="32" t="s">
        <v>6</v>
      </c>
      <c r="C48" s="32" t="s">
        <v>20</v>
      </c>
      <c r="D48" s="32" t="s">
        <v>51</v>
      </c>
      <c r="E48" s="70">
        <v>0.88545746634535083</v>
      </c>
      <c r="F48" s="10">
        <v>467</v>
      </c>
      <c r="G48" s="10">
        <f t="shared" si="0"/>
        <v>413.50863678327886</v>
      </c>
      <c r="H48" s="36"/>
      <c r="J48" s="11"/>
      <c r="K48" s="33"/>
      <c r="L48" s="34"/>
      <c r="M48" s="29"/>
    </row>
    <row r="49" spans="2:13" x14ac:dyDescent="0.35">
      <c r="B49" s="32" t="s">
        <v>7</v>
      </c>
      <c r="C49" s="32" t="s">
        <v>23</v>
      </c>
      <c r="D49" s="32" t="s">
        <v>23</v>
      </c>
      <c r="E49" s="70">
        <v>0.6</v>
      </c>
      <c r="F49" s="10">
        <v>4240</v>
      </c>
      <c r="G49" s="10">
        <f t="shared" si="0"/>
        <v>2544</v>
      </c>
      <c r="H49" s="36"/>
      <c r="J49" s="11"/>
      <c r="K49" s="33"/>
      <c r="L49" s="29"/>
      <c r="M49" s="29"/>
    </row>
    <row r="50" spans="2:13" x14ac:dyDescent="0.35">
      <c r="B50" s="32" t="s">
        <v>7</v>
      </c>
      <c r="C50" s="32" t="s">
        <v>22</v>
      </c>
      <c r="D50" s="32" t="s">
        <v>22</v>
      </c>
      <c r="E50" s="70">
        <v>0.95471086913830994</v>
      </c>
      <c r="F50" s="10">
        <v>70.8</v>
      </c>
      <c r="G50" s="10">
        <f t="shared" si="0"/>
        <v>67.593529534992342</v>
      </c>
      <c r="H50" s="36"/>
      <c r="J50" s="11"/>
      <c r="K50" s="33"/>
      <c r="L50" s="29"/>
      <c r="M50" s="29"/>
    </row>
    <row r="51" spans="2:13" x14ac:dyDescent="0.35">
      <c r="B51" s="32" t="s">
        <v>4</v>
      </c>
      <c r="C51" s="32" t="s">
        <v>4</v>
      </c>
      <c r="D51" s="32" t="s">
        <v>52</v>
      </c>
      <c r="E51" s="70">
        <v>0.78449999999999998</v>
      </c>
      <c r="F51" s="10">
        <v>1334.5851809999999</v>
      </c>
      <c r="G51" s="10">
        <f t="shared" si="0"/>
        <v>1046.9820744945</v>
      </c>
      <c r="H51" s="36"/>
      <c r="J51" s="11"/>
      <c r="K51" s="33"/>
      <c r="L51" s="34"/>
      <c r="M51" s="29"/>
    </row>
    <row r="52" spans="2:13" x14ac:dyDescent="0.35">
      <c r="B52" s="32" t="s">
        <v>7</v>
      </c>
      <c r="C52" s="32" t="s">
        <v>21</v>
      </c>
      <c r="D52" s="32" t="s">
        <v>53</v>
      </c>
      <c r="E52" s="70">
        <v>0.90920000000000001</v>
      </c>
      <c r="F52" s="10">
        <v>25987</v>
      </c>
      <c r="G52" s="10">
        <f t="shared" si="0"/>
        <v>23627.380400000002</v>
      </c>
      <c r="H52" s="36"/>
      <c r="J52" s="11"/>
      <c r="K52" s="33"/>
      <c r="L52" s="34"/>
      <c r="M52" s="29"/>
    </row>
    <row r="53" spans="2:13" x14ac:dyDescent="0.35">
      <c r="B53" s="32" t="s">
        <v>7</v>
      </c>
      <c r="C53" s="32" t="s">
        <v>21</v>
      </c>
      <c r="D53" s="32" t="s">
        <v>54</v>
      </c>
      <c r="E53" s="70">
        <v>0.90920000000000001</v>
      </c>
      <c r="F53" s="10">
        <v>1934.68</v>
      </c>
      <c r="G53" s="10">
        <f t="shared" si="0"/>
        <v>1759.0110560000001</v>
      </c>
      <c r="H53" s="36"/>
      <c r="J53" s="11"/>
      <c r="K53" s="33"/>
      <c r="L53" s="29"/>
      <c r="M53" s="29"/>
    </row>
    <row r="54" spans="2:13" x14ac:dyDescent="0.35">
      <c r="B54" s="32" t="s">
        <v>7</v>
      </c>
      <c r="C54" s="32" t="s">
        <v>21</v>
      </c>
      <c r="D54" s="32" t="s">
        <v>55</v>
      </c>
      <c r="E54" s="70">
        <v>0.95471086913830994</v>
      </c>
      <c r="F54" s="10">
        <v>366</v>
      </c>
      <c r="G54" s="10">
        <f t="shared" si="0"/>
        <v>349.42417810462143</v>
      </c>
      <c r="H54" s="36"/>
      <c r="J54" s="11"/>
      <c r="K54" s="33"/>
      <c r="L54" s="34"/>
      <c r="M54" s="29"/>
    </row>
    <row r="55" spans="2:13" x14ac:dyDescent="0.35">
      <c r="B55" s="32" t="s">
        <v>6</v>
      </c>
      <c r="C55" s="32" t="s">
        <v>19</v>
      </c>
      <c r="D55" s="32" t="s">
        <v>56</v>
      </c>
      <c r="E55" s="70">
        <v>0.91154626000424144</v>
      </c>
      <c r="F55" s="10">
        <v>1350.02</v>
      </c>
      <c r="G55" s="10">
        <f t="shared" si="0"/>
        <v>1230.605681930926</v>
      </c>
      <c r="H55" s="36"/>
      <c r="J55" s="11"/>
      <c r="K55" s="33"/>
      <c r="L55" s="34"/>
      <c r="M55" s="29"/>
    </row>
    <row r="56" spans="2:13" x14ac:dyDescent="0.35">
      <c r="B56" s="32" t="s">
        <v>8</v>
      </c>
      <c r="C56" s="32" t="s">
        <v>8</v>
      </c>
      <c r="D56" s="32" t="s">
        <v>8</v>
      </c>
      <c r="E56" s="70">
        <v>0.7576533937654969</v>
      </c>
      <c r="F56" s="10">
        <v>7136</v>
      </c>
      <c r="G56" s="10">
        <f t="shared" si="0"/>
        <v>5406.6146179105863</v>
      </c>
      <c r="H56" s="36"/>
      <c r="J56" s="11"/>
      <c r="K56" s="33"/>
      <c r="L56" s="34"/>
      <c r="M56" s="29"/>
    </row>
    <row r="57" spans="2:13" x14ac:dyDescent="0.35">
      <c r="B57" s="32" t="s">
        <v>7</v>
      </c>
      <c r="C57" s="32" t="s">
        <v>21</v>
      </c>
      <c r="D57" s="32" t="s">
        <v>57</v>
      </c>
      <c r="E57" s="70">
        <v>0.95471086913830994</v>
      </c>
      <c r="F57" s="10">
        <v>2177.81</v>
      </c>
      <c r="G57" s="10">
        <f t="shared" si="0"/>
        <v>2079.1788779181029</v>
      </c>
      <c r="H57" s="36"/>
      <c r="J57" s="11"/>
      <c r="K57" s="33"/>
      <c r="L57" s="34"/>
      <c r="M57" s="29"/>
    </row>
    <row r="58" spans="2:13" x14ac:dyDescent="0.35">
      <c r="B58" s="32" t="s">
        <v>5</v>
      </c>
      <c r="C58" s="32" t="s">
        <v>5</v>
      </c>
      <c r="D58" s="32" t="s">
        <v>5</v>
      </c>
      <c r="E58" s="70">
        <v>0.77348942827006728</v>
      </c>
      <c r="F58" s="10">
        <v>2959.16</v>
      </c>
      <c r="G58" s="10">
        <v>2288.8789765596525</v>
      </c>
      <c r="H58" s="36"/>
      <c r="J58" s="11"/>
      <c r="K58" s="33"/>
      <c r="L58" s="34"/>
      <c r="M58" s="29"/>
    </row>
    <row r="59" spans="2:13" x14ac:dyDescent="0.35">
      <c r="B59" s="32" t="s">
        <v>6</v>
      </c>
      <c r="C59" s="32" t="s">
        <v>19</v>
      </c>
      <c r="D59" s="32" t="s">
        <v>58</v>
      </c>
      <c r="E59" s="70">
        <v>0.22</v>
      </c>
      <c r="F59" s="10">
        <v>14.9</v>
      </c>
      <c r="G59" s="10">
        <f t="shared" si="0"/>
        <v>3.278</v>
      </c>
      <c r="H59" s="29"/>
      <c r="I59" s="35"/>
      <c r="J59" s="3"/>
      <c r="K59" s="3"/>
      <c r="L59" s="34"/>
      <c r="M59" s="29"/>
    </row>
    <row r="60" spans="2:13" x14ac:dyDescent="0.35">
      <c r="B60" s="32" t="s">
        <v>6</v>
      </c>
      <c r="C60" s="32" t="s">
        <v>20</v>
      </c>
      <c r="D60" s="32" t="s">
        <v>59</v>
      </c>
      <c r="E60" s="70">
        <v>0.88545746634535083</v>
      </c>
      <c r="F60" s="10">
        <v>36</v>
      </c>
      <c r="G60" s="10">
        <f t="shared" si="0"/>
        <v>31.876468788432629</v>
      </c>
      <c r="H60" s="23"/>
      <c r="I60" s="29"/>
      <c r="J60" s="11"/>
      <c r="K60" s="33"/>
      <c r="L60" s="29"/>
      <c r="M60" s="29"/>
    </row>
    <row r="61" spans="2:13" x14ac:dyDescent="0.35">
      <c r="B61" s="32" t="s">
        <v>6</v>
      </c>
      <c r="C61" s="32" t="s">
        <v>19</v>
      </c>
      <c r="D61" s="32" t="s">
        <v>60</v>
      </c>
      <c r="E61" s="70">
        <v>0.16709473025974242</v>
      </c>
      <c r="F61" s="10">
        <v>13231.3</v>
      </c>
      <c r="G61" s="10">
        <f t="shared" si="0"/>
        <v>2210.8805044857299</v>
      </c>
      <c r="H61" s="23"/>
      <c r="I61" s="29"/>
      <c r="J61" s="11"/>
      <c r="K61" s="33"/>
      <c r="L61" s="34"/>
      <c r="M61" s="29"/>
    </row>
    <row r="62" spans="2:13" x14ac:dyDescent="0.35">
      <c r="B62" s="32" t="s">
        <v>6</v>
      </c>
      <c r="C62" s="32" t="s">
        <v>19</v>
      </c>
      <c r="D62" s="32" t="s">
        <v>61</v>
      </c>
      <c r="E62" s="70">
        <v>0.16709473025974242</v>
      </c>
      <c r="F62" s="10">
        <v>13029.252880267501</v>
      </c>
      <c r="G62" s="10">
        <f t="shared" si="0"/>
        <v>2177.1194955142701</v>
      </c>
      <c r="H62" s="23"/>
      <c r="I62" s="23"/>
      <c r="J62" s="11"/>
      <c r="K62" s="33"/>
      <c r="L62" s="29"/>
      <c r="M62" s="29"/>
    </row>
    <row r="63" spans="2:13" x14ac:dyDescent="0.35">
      <c r="B63" s="32" t="s">
        <v>4</v>
      </c>
      <c r="C63" s="32" t="s">
        <v>4</v>
      </c>
      <c r="D63" s="31" t="s">
        <v>18</v>
      </c>
      <c r="E63" s="30"/>
      <c r="F63" s="10">
        <v>26185.383455122665</v>
      </c>
      <c r="G63" s="10">
        <v>11419.08484362249</v>
      </c>
      <c r="H63" s="23"/>
      <c r="I63" s="23"/>
      <c r="J63" s="3"/>
      <c r="K63" s="3"/>
      <c r="L63" s="11"/>
      <c r="M63" s="29"/>
    </row>
    <row r="64" spans="2:13" x14ac:dyDescent="0.35">
      <c r="B64" s="54" t="s">
        <v>17</v>
      </c>
      <c r="C64" s="54"/>
      <c r="D64" s="54"/>
      <c r="E64" s="55"/>
      <c r="F64" s="56">
        <f>SUM(F46:F63)</f>
        <v>103587.89151639015</v>
      </c>
      <c r="G64" s="56">
        <f>SUM(G46:G63)</f>
        <v>59372.000848395117</v>
      </c>
      <c r="H64" s="23"/>
      <c r="I64" s="23"/>
      <c r="J64" s="21"/>
      <c r="K64" s="26"/>
    </row>
    <row r="65" spans="2:13" s="3" customFormat="1" x14ac:dyDescent="0.35">
      <c r="B65" s="31" t="s">
        <v>75</v>
      </c>
      <c r="C65" s="28"/>
      <c r="D65" s="28"/>
      <c r="E65" s="27"/>
      <c r="F65" s="25"/>
      <c r="G65" s="25"/>
      <c r="H65" s="25"/>
      <c r="I65" s="25"/>
      <c r="J65" s="7"/>
      <c r="K65" s="7"/>
      <c r="L65" s="21"/>
      <c r="M65" s="26"/>
    </row>
    <row r="66" spans="2:13" x14ac:dyDescent="0.35">
      <c r="B66" s="3"/>
      <c r="E66" s="3"/>
      <c r="F66" s="25"/>
      <c r="G66" s="25"/>
      <c r="H66" s="18"/>
      <c r="I66" s="24"/>
      <c r="J66" s="23"/>
      <c r="K66" s="22"/>
      <c r="L66" s="21"/>
      <c r="M66" s="3"/>
    </row>
    <row r="67" spans="2:13" x14ac:dyDescent="0.35">
      <c r="J67" s="1"/>
      <c r="K67" s="20"/>
      <c r="L67" s="16"/>
    </row>
    <row r="68" spans="2:13" s="3" customFormat="1" x14ac:dyDescent="0.35">
      <c r="B68" s="19" t="s">
        <v>16</v>
      </c>
      <c r="C68" s="18" t="s">
        <v>15</v>
      </c>
    </row>
    <row r="69" spans="2:13" s="3" customFormat="1" x14ac:dyDescent="0.35"/>
    <row r="70" spans="2:13" s="3" customFormat="1" ht="29" x14ac:dyDescent="0.35">
      <c r="B70" s="57" t="s">
        <v>14</v>
      </c>
      <c r="C70" s="58" t="s">
        <v>13</v>
      </c>
      <c r="D70" s="58" t="s">
        <v>12</v>
      </c>
      <c r="E70" s="58" t="s">
        <v>11</v>
      </c>
      <c r="F70" s="58" t="s">
        <v>10</v>
      </c>
      <c r="G70" s="58" t="s">
        <v>9</v>
      </c>
      <c r="H70" s="17"/>
      <c r="I70" s="16"/>
      <c r="J70" s="16"/>
      <c r="K70" s="16"/>
    </row>
    <row r="71" spans="2:13" s="3" customFormat="1" x14ac:dyDescent="0.35">
      <c r="B71" s="11" t="s">
        <v>8</v>
      </c>
      <c r="C71" s="10">
        <f t="shared" ref="C71:D75" si="1">SUMIF($B$46:$B$63,$B71,F$46:F$63)</f>
        <v>7136</v>
      </c>
      <c r="D71" s="10">
        <f t="shared" si="1"/>
        <v>5406.6146179105863</v>
      </c>
      <c r="E71" s="14"/>
      <c r="F71" s="12"/>
      <c r="G71" s="15"/>
    </row>
    <row r="72" spans="2:13" s="3" customFormat="1" x14ac:dyDescent="0.35">
      <c r="B72" s="11" t="s">
        <v>7</v>
      </c>
      <c r="C72" s="10">
        <f t="shared" si="1"/>
        <v>34776.29</v>
      </c>
      <c r="D72" s="10">
        <f t="shared" si="1"/>
        <v>30426.588041557719</v>
      </c>
      <c r="E72" s="14"/>
      <c r="F72" s="12"/>
    </row>
    <row r="73" spans="2:13" s="3" customFormat="1" x14ac:dyDescent="0.35">
      <c r="B73" s="11" t="s">
        <v>6</v>
      </c>
      <c r="C73" s="10">
        <f t="shared" si="1"/>
        <v>31196.472880267502</v>
      </c>
      <c r="D73" s="10">
        <f t="shared" si="1"/>
        <v>8783.8522942501731</v>
      </c>
      <c r="E73" s="14"/>
      <c r="F73" s="12"/>
    </row>
    <row r="74" spans="2:13" s="3" customFormat="1" x14ac:dyDescent="0.35">
      <c r="B74" s="11" t="s">
        <v>5</v>
      </c>
      <c r="C74" s="10">
        <f t="shared" si="1"/>
        <v>2959.16</v>
      </c>
      <c r="D74" s="10">
        <f t="shared" si="1"/>
        <v>2288.8789765596525</v>
      </c>
      <c r="E74" s="14"/>
      <c r="F74" s="12"/>
    </row>
    <row r="75" spans="2:13" s="3" customFormat="1" x14ac:dyDescent="0.35">
      <c r="B75" s="11" t="s">
        <v>4</v>
      </c>
      <c r="C75" s="10">
        <f t="shared" si="1"/>
        <v>27519.968636122663</v>
      </c>
      <c r="D75" s="10">
        <f t="shared" si="1"/>
        <v>12466.066918116991</v>
      </c>
      <c r="E75" s="14"/>
      <c r="F75" s="12"/>
    </row>
    <row r="76" spans="2:13" s="3" customFormat="1" x14ac:dyDescent="0.35">
      <c r="B76" s="11" t="s">
        <v>3</v>
      </c>
      <c r="C76" s="10">
        <v>7060</v>
      </c>
      <c r="D76" s="10">
        <v>4471</v>
      </c>
      <c r="E76" s="14"/>
      <c r="F76" s="12"/>
    </row>
    <row r="77" spans="2:13" s="3" customFormat="1" x14ac:dyDescent="0.35">
      <c r="B77" s="11" t="s">
        <v>2</v>
      </c>
      <c r="C77" s="10"/>
      <c r="D77" s="10"/>
      <c r="E77" s="13">
        <v>58000</v>
      </c>
      <c r="F77" s="12"/>
    </row>
    <row r="78" spans="2:13" s="3" customFormat="1" x14ac:dyDescent="0.35">
      <c r="B78" s="11" t="s">
        <v>1</v>
      </c>
      <c r="C78" s="10"/>
      <c r="D78" s="10"/>
      <c r="E78" s="10">
        <v>1500</v>
      </c>
      <c r="F78" s="9"/>
    </row>
    <row r="79" spans="2:13" s="3" customFormat="1" x14ac:dyDescent="0.35">
      <c r="B79" s="59"/>
      <c r="C79" s="60">
        <f>SUM(C71:C78)</f>
        <v>110647.89151639017</v>
      </c>
      <c r="D79" s="60">
        <f>SUM(D71:D78)</f>
        <v>63843.000848395124</v>
      </c>
      <c r="E79" s="60">
        <f>SUM(E71:E78)</f>
        <v>59500</v>
      </c>
      <c r="F79" s="60">
        <f>D79-E79</f>
        <v>4343.0008483951242</v>
      </c>
      <c r="G79" s="71">
        <f>F79/E79</f>
        <v>7.2991610897397044E-2</v>
      </c>
    </row>
    <row r="80" spans="2:13" s="3" customFormat="1" x14ac:dyDescent="0.35"/>
    <row r="81" spans="2:3" s="3" customFormat="1" x14ac:dyDescent="0.35">
      <c r="B81" s="5"/>
      <c r="C81" s="6"/>
    </row>
    <row r="82" spans="2:3" s="3" customFormat="1" x14ac:dyDescent="0.35">
      <c r="B82" s="8" t="s">
        <v>0</v>
      </c>
      <c r="C82" s="7" t="str">
        <f>"De-rated margin of " &amp; ROUND($F$79/1000,1) &amp; " GW (" &amp; ROUND($G$79,3)*100 &amp; "%)"</f>
        <v>De-rated margin of 4.3 GW (7.3%)</v>
      </c>
    </row>
    <row r="83" spans="2:3" s="3" customFormat="1" x14ac:dyDescent="0.35">
      <c r="B83" s="5"/>
      <c r="C83" s="6"/>
    </row>
    <row r="84" spans="2:3" s="3" customFormat="1" x14ac:dyDescent="0.35">
      <c r="B84" s="5"/>
      <c r="C84" s="6"/>
    </row>
    <row r="85" spans="2:3" s="3" customFormat="1" x14ac:dyDescent="0.35">
      <c r="B85" s="5"/>
      <c r="C85" s="4"/>
    </row>
    <row r="86" spans="2:3" s="3" customFormat="1" x14ac:dyDescent="0.35"/>
    <row r="87" spans="2:3" s="3" customFormat="1" x14ac:dyDescent="0.35"/>
    <row r="88" spans="2:3" s="3" customFormat="1" x14ac:dyDescent="0.35"/>
    <row r="89" spans="2:3" s="3" customFormat="1" x14ac:dyDescent="0.35"/>
    <row r="90" spans="2:3" s="3" customFormat="1" x14ac:dyDescent="0.35"/>
    <row r="91" spans="2:3" s="3" customFormat="1" x14ac:dyDescent="0.35"/>
    <row r="92" spans="2:3" s="3" customFormat="1" x14ac:dyDescent="0.35"/>
    <row r="93" spans="2:3" s="3" customFormat="1" x14ac:dyDescent="0.35"/>
    <row r="94" spans="2:3" s="3" customFormat="1" x14ac:dyDescent="0.35"/>
    <row r="95" spans="2:3" s="3" customFormat="1" x14ac:dyDescent="0.35"/>
    <row r="96" spans="2:3" s="3" customFormat="1" x14ac:dyDescent="0.35"/>
  </sheetData>
  <mergeCells count="7">
    <mergeCell ref="B13:C13"/>
    <mergeCell ref="B14:C14"/>
    <mergeCell ref="B8:C8"/>
    <mergeCell ref="B9:C9"/>
    <mergeCell ref="B10:C10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paperSize="8" scale="71" fitToHeight="0" orientation="landscape" r:id="rId1"/>
  <rowBreaks count="2" manualBreakCount="2">
    <brk id="42" max="16383" man="1"/>
    <brk id="6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329894CE99664A8DCD82B4C9F18475" ma:contentTypeVersion="14" ma:contentTypeDescription="Create a new document." ma:contentTypeScope="" ma:versionID="16c462b1fec19606975d7296b066b8b3">
  <xsd:schema xmlns:xsd="http://www.w3.org/2001/XMLSchema" xmlns:xs="http://www.w3.org/2001/XMLSchema" xmlns:p="http://schemas.microsoft.com/office/2006/metadata/properties" xmlns:ns3="2bd1a856-98d5-47d5-bc6f-6273348f70a0" xmlns:ns4="385806c2-ce53-4780-a07e-a55d83195966" targetNamespace="http://schemas.microsoft.com/office/2006/metadata/properties" ma:root="true" ma:fieldsID="93dc5eeced08e5536bccdcad35966066" ns3:_="" ns4:_="">
    <xsd:import namespace="2bd1a856-98d5-47d5-bc6f-6273348f70a0"/>
    <xsd:import namespace="385806c2-ce53-4780-a07e-a55d8319596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1a856-98d5-47d5-bc6f-6273348f70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806c2-ce53-4780-a07e-a55d831959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330AFF-CFD1-4A41-9D55-1767A9956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d1a856-98d5-47d5-bc6f-6273348f70a0"/>
    <ds:schemaRef ds:uri="385806c2-ce53-4780-a07e-a55d831959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9C5FAF-957C-43C3-9245-A4581B8E04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A2D2D9-E4C4-4515-A62A-B8667ECB87B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System Margins</vt:lpstr>
      <vt:lpstr>'System Margins'!Print_Titles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Coley (ESO), Janet</dc:creator>
  <cp:lastModifiedBy>Murrant(ESO), Daniel</cp:lastModifiedBy>
  <cp:lastPrinted>2021-07-21T21:42:39Z</cp:lastPrinted>
  <dcterms:created xsi:type="dcterms:W3CDTF">2021-07-21T21:06:24Z</dcterms:created>
  <dcterms:modified xsi:type="dcterms:W3CDTF">2021-08-16T10:54:40Z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0x0101001D329894CE99664A8DCD82B4C9F18475</vt:lpwstr>
  </property>
</Properties>
</file>