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andT\EBandET\Contracts\Services &amp; Projects\Firm Frequency Response Service\Tender Round 130 - Received October 2020\Post Tender Report\published\"/>
    </mc:Choice>
  </mc:AlternateContent>
  <bookViews>
    <workbookView xWindow="0" yWindow="0" windowWidth="28800" windowHeight="12495"/>
  </bookViews>
  <sheets>
    <sheet name="TR130" sheetId="1" r:id="rId1"/>
  </sheets>
  <externalReferences>
    <externalReference r:id="rId2"/>
    <externalReference r:id="rId3"/>
  </externalReferences>
  <definedNames>
    <definedName name="_xlnm._FilterDatabase" localSheetId="0" hidden="1">'TR130'!$A$4:$AP$134</definedName>
    <definedName name="EFA">'[1]Drop down boxes'!$N$2:$N$7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4" i="1" l="1"/>
  <c r="Q134" i="1"/>
  <c r="N134" i="1"/>
  <c r="J134" i="1"/>
  <c r="T133" i="1"/>
  <c r="Q133" i="1"/>
  <c r="N133" i="1"/>
  <c r="J133" i="1"/>
  <c r="U132" i="1"/>
  <c r="T132" i="1"/>
  <c r="Q132" i="1"/>
  <c r="N132" i="1"/>
  <c r="J132" i="1"/>
  <c r="U131" i="1"/>
  <c r="T131" i="1"/>
  <c r="Q131" i="1"/>
  <c r="N131" i="1"/>
  <c r="J131" i="1"/>
  <c r="U130" i="1"/>
  <c r="T130" i="1"/>
  <c r="Q130" i="1"/>
  <c r="N130" i="1"/>
  <c r="J130" i="1"/>
  <c r="U129" i="1"/>
  <c r="T129" i="1"/>
  <c r="Q129" i="1"/>
  <c r="N129" i="1"/>
  <c r="J129" i="1"/>
  <c r="U128" i="1"/>
  <c r="T128" i="1"/>
  <c r="Q128" i="1"/>
  <c r="N128" i="1"/>
  <c r="J128" i="1"/>
  <c r="T127" i="1"/>
  <c r="Q127" i="1"/>
  <c r="N127" i="1"/>
  <c r="J127" i="1"/>
  <c r="T126" i="1"/>
  <c r="Q126" i="1"/>
  <c r="N126" i="1"/>
  <c r="J126" i="1"/>
  <c r="T125" i="1"/>
  <c r="Q125" i="1"/>
  <c r="N125" i="1"/>
  <c r="J125" i="1"/>
  <c r="T124" i="1"/>
  <c r="Q124" i="1"/>
  <c r="N124" i="1"/>
  <c r="J124" i="1"/>
  <c r="T123" i="1"/>
  <c r="Q123" i="1"/>
  <c r="N123" i="1"/>
  <c r="J123" i="1"/>
  <c r="T122" i="1"/>
  <c r="Q122" i="1"/>
  <c r="N122" i="1"/>
  <c r="J122" i="1"/>
  <c r="T121" i="1"/>
  <c r="Q121" i="1"/>
  <c r="N121" i="1"/>
  <c r="J121" i="1"/>
  <c r="T120" i="1"/>
  <c r="Q120" i="1"/>
  <c r="N120" i="1"/>
  <c r="J120" i="1"/>
  <c r="T119" i="1"/>
  <c r="Q119" i="1"/>
  <c r="N119" i="1"/>
  <c r="J119" i="1"/>
  <c r="T118" i="1"/>
  <c r="Q118" i="1"/>
  <c r="N118" i="1"/>
  <c r="J118" i="1"/>
  <c r="T117" i="1"/>
  <c r="Q117" i="1"/>
  <c r="N117" i="1"/>
  <c r="J117" i="1"/>
  <c r="T116" i="1"/>
  <c r="Q116" i="1"/>
  <c r="N116" i="1"/>
  <c r="J116" i="1"/>
  <c r="T115" i="1"/>
  <c r="Q115" i="1"/>
  <c r="N115" i="1"/>
  <c r="J115" i="1"/>
  <c r="T114" i="1"/>
  <c r="Q114" i="1"/>
  <c r="N114" i="1"/>
  <c r="J114" i="1"/>
  <c r="T113" i="1"/>
  <c r="Q113" i="1"/>
  <c r="N113" i="1"/>
  <c r="J113" i="1"/>
  <c r="T112" i="1"/>
  <c r="Q112" i="1"/>
  <c r="N112" i="1"/>
  <c r="J112" i="1"/>
  <c r="T111" i="1"/>
  <c r="Q111" i="1"/>
  <c r="N111" i="1"/>
  <c r="J111" i="1"/>
  <c r="T110" i="1"/>
  <c r="Q110" i="1"/>
  <c r="N110" i="1"/>
  <c r="J110" i="1"/>
  <c r="T109" i="1"/>
  <c r="Q109" i="1"/>
  <c r="N109" i="1"/>
  <c r="J109" i="1"/>
  <c r="T108" i="1"/>
  <c r="Q108" i="1"/>
  <c r="N108" i="1"/>
  <c r="J108" i="1"/>
  <c r="T107" i="1"/>
  <c r="Q107" i="1"/>
  <c r="N107" i="1"/>
  <c r="J107" i="1"/>
  <c r="T106" i="1"/>
  <c r="Q106" i="1"/>
  <c r="N106" i="1"/>
  <c r="J106" i="1"/>
  <c r="T105" i="1"/>
  <c r="Q105" i="1"/>
  <c r="N105" i="1"/>
  <c r="J105" i="1"/>
  <c r="T104" i="1"/>
  <c r="Q104" i="1"/>
  <c r="N104" i="1"/>
  <c r="J104" i="1"/>
  <c r="T103" i="1"/>
  <c r="Q103" i="1"/>
  <c r="N103" i="1"/>
  <c r="J103" i="1"/>
  <c r="T102" i="1"/>
  <c r="Q102" i="1"/>
  <c r="N102" i="1"/>
  <c r="J102" i="1"/>
  <c r="T101" i="1"/>
  <c r="Q101" i="1"/>
  <c r="N101" i="1"/>
  <c r="J101" i="1"/>
  <c r="T100" i="1"/>
  <c r="Q100" i="1"/>
  <c r="N100" i="1"/>
  <c r="J100" i="1"/>
  <c r="J99" i="1"/>
  <c r="J98" i="1"/>
  <c r="J97" i="1"/>
  <c r="J96" i="1"/>
  <c r="J95" i="1"/>
  <c r="J94" i="1"/>
  <c r="T93" i="1"/>
  <c r="Q93" i="1"/>
  <c r="N93" i="1"/>
  <c r="J93" i="1"/>
  <c r="T92" i="1"/>
  <c r="Q92" i="1"/>
  <c r="N92" i="1"/>
  <c r="J92" i="1"/>
  <c r="T91" i="1"/>
  <c r="Q91" i="1"/>
  <c r="N91" i="1"/>
  <c r="J91" i="1"/>
  <c r="T90" i="1"/>
  <c r="Q90" i="1"/>
  <c r="N90" i="1"/>
  <c r="J90" i="1"/>
  <c r="T89" i="1"/>
  <c r="Q89" i="1"/>
  <c r="N89" i="1"/>
  <c r="J89" i="1"/>
  <c r="T88" i="1"/>
  <c r="Q88" i="1"/>
  <c r="N88" i="1"/>
  <c r="J88" i="1"/>
  <c r="T87" i="1"/>
  <c r="Q87" i="1"/>
  <c r="N87" i="1"/>
  <c r="J87" i="1"/>
  <c r="T86" i="1"/>
  <c r="Q86" i="1"/>
  <c r="N86" i="1"/>
  <c r="J86" i="1"/>
  <c r="T85" i="1"/>
  <c r="Q85" i="1"/>
  <c r="N85" i="1"/>
  <c r="J85" i="1"/>
  <c r="T84" i="1"/>
  <c r="Q84" i="1"/>
  <c r="N84" i="1"/>
  <c r="J84" i="1"/>
  <c r="T83" i="1"/>
  <c r="Q83" i="1"/>
  <c r="N83" i="1"/>
  <c r="J83" i="1"/>
  <c r="T82" i="1"/>
  <c r="Q82" i="1"/>
  <c r="N82" i="1"/>
  <c r="J82" i="1"/>
  <c r="T81" i="1"/>
  <c r="Q81" i="1"/>
  <c r="N81" i="1"/>
  <c r="J81" i="1"/>
  <c r="T80" i="1"/>
  <c r="Q80" i="1"/>
  <c r="N80" i="1"/>
  <c r="J80" i="1"/>
  <c r="T79" i="1"/>
  <c r="Q79" i="1"/>
  <c r="N79" i="1"/>
  <c r="J79" i="1"/>
  <c r="T78" i="1"/>
  <c r="Q78" i="1"/>
  <c r="N78" i="1"/>
  <c r="J78" i="1"/>
  <c r="T77" i="1"/>
  <c r="Q77" i="1"/>
  <c r="N77" i="1"/>
  <c r="J77" i="1"/>
  <c r="T76" i="1"/>
  <c r="Q76" i="1"/>
  <c r="N76" i="1"/>
  <c r="J76" i="1"/>
  <c r="T75" i="1"/>
  <c r="Q75" i="1"/>
  <c r="N75" i="1"/>
  <c r="J75" i="1"/>
  <c r="T74" i="1"/>
  <c r="Q74" i="1"/>
  <c r="N74" i="1"/>
  <c r="J74" i="1"/>
  <c r="T73" i="1"/>
  <c r="Q73" i="1"/>
  <c r="N73" i="1"/>
  <c r="J73" i="1"/>
  <c r="T72" i="1"/>
  <c r="Q72" i="1"/>
  <c r="N72" i="1"/>
  <c r="J72" i="1"/>
  <c r="T71" i="1"/>
  <c r="Q71" i="1"/>
  <c r="N71" i="1"/>
  <c r="J71" i="1"/>
  <c r="T70" i="1"/>
  <c r="Q70" i="1"/>
  <c r="N70" i="1"/>
  <c r="J70" i="1"/>
  <c r="T69" i="1"/>
  <c r="Q69" i="1"/>
  <c r="N69" i="1"/>
  <c r="J69" i="1"/>
  <c r="T68" i="1"/>
  <c r="Q68" i="1"/>
  <c r="N68" i="1"/>
  <c r="J68" i="1"/>
  <c r="T67" i="1"/>
  <c r="Q67" i="1"/>
  <c r="N67" i="1"/>
  <c r="J67" i="1"/>
  <c r="T66" i="1"/>
  <c r="Q66" i="1"/>
  <c r="N66" i="1"/>
  <c r="J66" i="1"/>
  <c r="T65" i="1"/>
  <c r="Q65" i="1"/>
  <c r="N65" i="1"/>
  <c r="J65" i="1"/>
  <c r="T64" i="1"/>
  <c r="Q64" i="1"/>
  <c r="N64" i="1"/>
  <c r="J64" i="1"/>
  <c r="T63" i="1"/>
  <c r="Q63" i="1"/>
  <c r="N63" i="1"/>
  <c r="J63" i="1"/>
  <c r="T62" i="1"/>
  <c r="Q62" i="1"/>
  <c r="N62" i="1"/>
  <c r="J62" i="1"/>
  <c r="T61" i="1"/>
  <c r="Q61" i="1"/>
  <c r="N61" i="1"/>
  <c r="J61" i="1"/>
  <c r="T60" i="1"/>
  <c r="Q60" i="1"/>
  <c r="N60" i="1"/>
  <c r="J60" i="1"/>
  <c r="T59" i="1"/>
  <c r="Q59" i="1"/>
  <c r="N59" i="1"/>
  <c r="J59" i="1"/>
  <c r="T58" i="1"/>
  <c r="Q58" i="1"/>
  <c r="N58" i="1"/>
  <c r="J58" i="1"/>
  <c r="T57" i="1"/>
  <c r="Q57" i="1"/>
  <c r="N57" i="1"/>
  <c r="J57" i="1"/>
  <c r="T56" i="1"/>
  <c r="Q56" i="1"/>
  <c r="N56" i="1"/>
  <c r="J56" i="1"/>
  <c r="T55" i="1"/>
  <c r="Q55" i="1"/>
  <c r="N55" i="1"/>
  <c r="J55" i="1"/>
  <c r="T54" i="1"/>
  <c r="Q54" i="1"/>
  <c r="N54" i="1"/>
  <c r="J54" i="1"/>
  <c r="T53" i="1"/>
  <c r="Q53" i="1"/>
  <c r="N53" i="1"/>
  <c r="J53" i="1"/>
  <c r="T52" i="1"/>
  <c r="Q52" i="1"/>
  <c r="N52" i="1"/>
  <c r="J52" i="1"/>
  <c r="T51" i="1"/>
  <c r="Q51" i="1"/>
  <c r="N51" i="1"/>
  <c r="J51" i="1"/>
  <c r="T50" i="1"/>
  <c r="Q50" i="1"/>
  <c r="N50" i="1"/>
  <c r="J50" i="1"/>
  <c r="T49" i="1"/>
  <c r="Q49" i="1"/>
  <c r="N49" i="1"/>
  <c r="J49" i="1"/>
  <c r="T48" i="1"/>
  <c r="Q48" i="1"/>
  <c r="N48" i="1"/>
  <c r="J48" i="1"/>
  <c r="T47" i="1"/>
  <c r="Q47" i="1"/>
  <c r="N47" i="1"/>
  <c r="J47" i="1"/>
  <c r="T46" i="1"/>
  <c r="Q46" i="1"/>
  <c r="N46" i="1"/>
  <c r="J46" i="1"/>
  <c r="T45" i="1"/>
  <c r="Q45" i="1"/>
  <c r="N45" i="1"/>
  <c r="J45" i="1"/>
  <c r="T44" i="1"/>
  <c r="Q44" i="1"/>
  <c r="N44" i="1"/>
  <c r="J44" i="1"/>
  <c r="T43" i="1"/>
  <c r="Q43" i="1"/>
  <c r="N43" i="1"/>
  <c r="J43" i="1"/>
  <c r="T42" i="1"/>
  <c r="Q42" i="1"/>
  <c r="N42" i="1"/>
  <c r="J42" i="1"/>
  <c r="T41" i="1"/>
  <c r="Q41" i="1"/>
  <c r="N41" i="1"/>
  <c r="J41" i="1"/>
  <c r="T40" i="1"/>
  <c r="Q40" i="1"/>
  <c r="N40" i="1"/>
  <c r="J40" i="1"/>
  <c r="T39" i="1"/>
  <c r="Q39" i="1"/>
  <c r="N39" i="1"/>
  <c r="J39" i="1"/>
  <c r="T38" i="1"/>
  <c r="Q38" i="1"/>
  <c r="N38" i="1"/>
  <c r="J38" i="1"/>
  <c r="T37" i="1"/>
  <c r="Q37" i="1"/>
  <c r="N37" i="1"/>
  <c r="J37" i="1"/>
  <c r="T36" i="1"/>
  <c r="Q36" i="1"/>
  <c r="N36" i="1"/>
  <c r="J36" i="1"/>
  <c r="T35" i="1"/>
  <c r="Q35" i="1"/>
  <c r="N35" i="1"/>
  <c r="J35" i="1"/>
  <c r="T34" i="1"/>
  <c r="Q34" i="1"/>
  <c r="N34" i="1"/>
  <c r="J34" i="1"/>
  <c r="T33" i="1"/>
  <c r="Q33" i="1"/>
  <c r="N33" i="1"/>
  <c r="J33" i="1"/>
  <c r="T32" i="1"/>
  <c r="Q32" i="1"/>
  <c r="N32" i="1"/>
  <c r="J32" i="1"/>
  <c r="T31" i="1"/>
  <c r="Q31" i="1"/>
  <c r="N31" i="1"/>
  <c r="J31" i="1"/>
  <c r="T30" i="1"/>
  <c r="Q30" i="1"/>
  <c r="N30" i="1"/>
  <c r="J30" i="1"/>
  <c r="T29" i="1"/>
  <c r="Q29" i="1"/>
  <c r="N29" i="1"/>
  <c r="J29" i="1"/>
  <c r="T28" i="1"/>
  <c r="Q28" i="1"/>
  <c r="N28" i="1"/>
  <c r="J28" i="1"/>
  <c r="T27" i="1"/>
  <c r="Q27" i="1"/>
  <c r="N27" i="1"/>
  <c r="J27" i="1"/>
  <c r="T26" i="1"/>
  <c r="Q26" i="1"/>
  <c r="N26" i="1"/>
  <c r="J26" i="1"/>
  <c r="T25" i="1"/>
  <c r="Q25" i="1"/>
  <c r="N25" i="1"/>
  <c r="J25" i="1"/>
  <c r="T24" i="1"/>
  <c r="Q24" i="1"/>
  <c r="N24" i="1"/>
  <c r="J24" i="1"/>
  <c r="T23" i="1"/>
  <c r="Q23" i="1"/>
  <c r="N23" i="1"/>
  <c r="J23" i="1"/>
  <c r="T22" i="1"/>
  <c r="Q22" i="1"/>
  <c r="N22" i="1"/>
  <c r="J22" i="1"/>
  <c r="T21" i="1"/>
  <c r="Q21" i="1"/>
  <c r="N21" i="1"/>
  <c r="J21" i="1"/>
  <c r="T20" i="1"/>
  <c r="Q20" i="1"/>
  <c r="N20" i="1"/>
  <c r="J20" i="1"/>
  <c r="T19" i="1"/>
  <c r="Q19" i="1"/>
  <c r="N19" i="1"/>
  <c r="J19" i="1"/>
  <c r="T18" i="1"/>
  <c r="Q18" i="1"/>
  <c r="N18" i="1"/>
  <c r="J18" i="1"/>
  <c r="T17" i="1"/>
  <c r="Q17" i="1"/>
  <c r="N17" i="1"/>
  <c r="J17" i="1"/>
  <c r="J16" i="1"/>
  <c r="J15" i="1"/>
  <c r="J14" i="1"/>
  <c r="J13" i="1"/>
  <c r="J12" i="1"/>
  <c r="J11" i="1"/>
  <c r="J10" i="1"/>
  <c r="J9" i="1"/>
  <c r="J8" i="1"/>
  <c r="T7" i="1"/>
  <c r="Q7" i="1"/>
  <c r="N7" i="1"/>
  <c r="J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T6" i="1"/>
  <c r="Q6" i="1"/>
  <c r="N6" i="1"/>
  <c r="E6" i="1"/>
  <c r="T5" i="1"/>
  <c r="Q5" i="1"/>
  <c r="N5" i="1"/>
  <c r="I5" i="1"/>
  <c r="I6" i="1" s="1"/>
  <c r="H5" i="1"/>
  <c r="J5" i="1" l="1"/>
  <c r="A61" i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59" i="1"/>
  <c r="A60" i="1" s="1"/>
  <c r="H6" i="1"/>
  <c r="J6" i="1" s="1"/>
</calcChain>
</file>

<file path=xl/comments1.xml><?xml version="1.0" encoding="utf-8"?>
<comments xmlns="http://schemas.openxmlformats.org/spreadsheetml/2006/main">
  <authors>
    <author>Sophie D</author>
    <author>National Grid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Column B is assumed to always contain a value in rows with data, in the Master file and in the Tender files.
In the Tender files, if a row has no value in column B but values in other columns for the same row, the row will NOT be transferred to the Master file.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must contain "TO connection"
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Must be the column after "Start Date"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code
Value must begin with "Tendered Period", in the Master file and in the Tender files.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in row 2 must begin with "Tendered Frames"
Working Days - From must be the 1st sub-column in row 4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Working Days - To must be the 2nd sub-column in row 4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Saturdays - From must be the 4th sub-column in row 4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Saturdays - To must be the 5th sub-column in row 4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Sundays - From must be the 7th sub-column in row 4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Sundays - To must be the 8th sub-column in row 4</t>
        </r>
      </text>
    </comment>
    <comment ref="X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Must be the column before Maximum PLP</t>
        </r>
      </text>
    </comment>
    <comment ref="Y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must be "Maximum Part Load Point (MW)"</t>
        </r>
      </text>
    </comment>
    <comment ref="Z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Must be the column after Maximum PLP</t>
        </r>
      </text>
    </comment>
    <comment ref="AA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must be "Minimum MEL (MW)"</t>
        </r>
      </text>
    </comment>
    <comment ref="AB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Must be the column after Minimum MEL</t>
        </r>
      </text>
    </comment>
    <comment ref="AC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in row 4 must be "Primary Response (max.) @ 0.2Hz (MW)"</t>
        </r>
      </text>
    </comment>
    <comment ref="AD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Primary Response 0.5Hz must be the 2nd sub-column in row 4</t>
        </r>
      </text>
    </comment>
    <comment ref="AG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Secondary Response 0.5Hz must be the 5th sub-column in row 4</t>
        </r>
      </text>
    </comment>
    <comment ref="AI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High Frequency Response 0.5Hz must be the 7th sub-column in row 4</t>
        </r>
      </text>
    </comment>
    <comment ref="AJ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must contain "adding volume"</t>
        </r>
      </text>
    </comment>
    <comment ref="AL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must contain "all or nothing"</t>
        </r>
      </text>
    </comment>
    <comment ref="AN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in row 2 must begin with "Non-Dynamic Provider"</t>
        </r>
      </text>
    </comment>
    <comment ref="AO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Must be the sub-column after sub-column "Automatic Response Energy Deliverable by 10s (MW)"</t>
        </r>
      </text>
    </comment>
    <comment ref="AP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code
Must be the last column and value must begin with  "Comments", in the Master file and in the Tender files</t>
        </r>
      </text>
    </comment>
    <comment ref="E2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Unit listed in the Framework agreement</t>
        </r>
      </text>
    </comment>
    <comment ref="AJ2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If you are looking to add volume please indicate by entering YES in this column</t>
        </r>
      </text>
    </comment>
    <comment ref="AK2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enter the awarded tender line that you wish to stack volume onto</t>
        </r>
      </text>
    </comment>
    <comment ref="AL2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clearly indicate with capital letters which bids are part of an all or nothing bids . </t>
        </r>
      </text>
    </comment>
    <comment ref="AP2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indicate any additional information here.  Eg. ramping, ambient temp requirements, mutually exclusive tenders </t>
        </r>
      </text>
    </comment>
    <comment ref="U3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check that the amount entered is £/hour</t>
        </r>
      </text>
    </comment>
    <comment ref="V3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check that the amount entered is £/hour</t>
        </r>
      </text>
    </comment>
    <comment ref="Y3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The part load point range need to be between the Min MEL and Maximum SEL stated in column AC and AD</t>
        </r>
      </text>
    </comment>
    <comment ref="Z3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The part load point range need to be between the Min MEL and Maximum SEL stated in column AC and AD</t>
        </r>
      </text>
    </comment>
    <comment ref="AD4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G4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I4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O4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this column</t>
        </r>
      </text>
    </comment>
  </commentList>
</comments>
</file>

<file path=xl/sharedStrings.xml><?xml version="1.0" encoding="utf-8"?>
<sst xmlns="http://schemas.openxmlformats.org/spreadsheetml/2006/main" count="1111" uniqueCount="174">
  <si>
    <t>Tender Ref</t>
  </si>
  <si>
    <t>Company Name</t>
  </si>
  <si>
    <t>Tendered Unit 
(BMU/Unit ID)</t>
  </si>
  <si>
    <t>TO connection  /  DNO connection</t>
  </si>
  <si>
    <t>Generation Type</t>
  </si>
  <si>
    <t>Start Date</t>
  </si>
  <si>
    <t>End Date</t>
  </si>
  <si>
    <t>Tendered Period 
(dd.mm.yy - dd.mm.yy)</t>
  </si>
  <si>
    <t>Applicable FFR Capability Data Table</t>
  </si>
  <si>
    <t>Tendered Frames per Service Day</t>
  </si>
  <si>
    <t>Tendered Prices***</t>
  </si>
  <si>
    <r>
      <t xml:space="preserve">BMUs  Only - Applicable Balancing Service         </t>
    </r>
    <r>
      <rPr>
        <sz val="10"/>
        <color theme="0"/>
        <rFont val="Arial"/>
        <family val="2"/>
      </rPr>
      <t xml:space="preserve">  (i.e. ABSVD Imbalance) YES/NO</t>
    </r>
  </si>
  <si>
    <t>Dynamic Providers Only</t>
  </si>
  <si>
    <t>Dynamic Providers only</t>
  </si>
  <si>
    <t>Please indicate as per detail change provision if you are adding volume</t>
  </si>
  <si>
    <t>Please state the accepted tender that you are stacking onto</t>
  </si>
  <si>
    <t>Please state if this is an all or nothing bid.
Clearly reference what lines are included in each all or nothing bid</t>
  </si>
  <si>
    <t xml:space="preserve">Please indicate if this is a mutually exclusive tender </t>
  </si>
  <si>
    <t xml:space="preserve">Non-Dynamic Providers  </t>
  </si>
  <si>
    <t xml:space="preserve">Comments </t>
  </si>
  <si>
    <t>Working Days 
(Mon-Fri)</t>
  </si>
  <si>
    <t>Saturdays</t>
  </si>
  <si>
    <t>Sundays/Bank Holidays</t>
  </si>
  <si>
    <t>Availability Fee (£/h)</t>
  </si>
  <si>
    <t>Nomination Fee (£/h)</t>
  </si>
  <si>
    <t>Window Initiation Fee (£/window)</t>
  </si>
  <si>
    <t>Maximum Part Load Point (MW)</t>
  </si>
  <si>
    <t>Minimum Part Load Point (MW)</t>
  </si>
  <si>
    <t>Minimum MEL (MW)</t>
  </si>
  <si>
    <t>Maximum SEL (MW)</t>
  </si>
  <si>
    <t>Volume of Response Tendered</t>
  </si>
  <si>
    <t>From</t>
  </si>
  <si>
    <t>To</t>
  </si>
  <si>
    <t>Duration (h)</t>
  </si>
  <si>
    <t>Primary Response (max.) @ 0.2Hz (MW)</t>
  </si>
  <si>
    <t>Primary Response (max.) @ 0.5Hz (MW)</t>
  </si>
  <si>
    <t>Primary Response (max.) @ 0.8Hz (MW)</t>
  </si>
  <si>
    <t>Secondary Response (max.) @ 0.2/0.2Hz (MW)</t>
  </si>
  <si>
    <t>Secondary Response (max.) @ 0.5/0.5Hz (MW)</t>
  </si>
  <si>
    <t>High Frequency Response (max.) @ 0.2Hz (MW)</t>
  </si>
  <si>
    <t>High Frequency Response (max.) @ 0.5Hz (MW)</t>
  </si>
  <si>
    <t>Automatic Response Energy Deliverable by 10s (MW)</t>
  </si>
  <si>
    <t>Automatic Response Energy Deliverable by 30s (MW)</t>
  </si>
  <si>
    <t>Example Company</t>
  </si>
  <si>
    <t>Ex-FFR-1</t>
  </si>
  <si>
    <t>TO connection</t>
  </si>
  <si>
    <t>Wind</t>
  </si>
  <si>
    <t>Yes</t>
  </si>
  <si>
    <t xml:space="preserve">As per FFR framework agreement </t>
  </si>
  <si>
    <t>-</t>
  </si>
  <si>
    <t>DNO connection</t>
  </si>
  <si>
    <t>Gas</t>
  </si>
  <si>
    <t>No</t>
  </si>
  <si>
    <t>BLOXWICH ENERGY STORAGE LIMITED</t>
  </si>
  <si>
    <t>ARNKB-1</t>
  </si>
  <si>
    <t>Battery</t>
  </si>
  <si>
    <t>YES</t>
  </si>
  <si>
    <t>GridBeyond Limited</t>
  </si>
  <si>
    <t>GBND-2</t>
  </si>
  <si>
    <t>DSF: Load response</t>
  </si>
  <si>
    <t/>
  </si>
  <si>
    <t>A</t>
  </si>
  <si>
    <t>B</t>
  </si>
  <si>
    <t xml:space="preserve"> </t>
  </si>
  <si>
    <t>C</t>
  </si>
  <si>
    <t>Centrica Business Solutions Optimisation UK Ltd</t>
  </si>
  <si>
    <t>CBS0-1</t>
  </si>
  <si>
    <t>DSF: Distributed generation (onsite)</t>
  </si>
  <si>
    <t>2MW Static</t>
  </si>
  <si>
    <t>npower</t>
  </si>
  <si>
    <t>NPFRD-1</t>
  </si>
  <si>
    <t>Mutually exclusive from bids A and C</t>
  </si>
  <si>
    <t>Open Energi Limited</t>
  </si>
  <si>
    <t>OPEN-1</t>
  </si>
  <si>
    <t>OPEN-2</t>
  </si>
  <si>
    <t>DSF: Storage (onsite)</t>
  </si>
  <si>
    <t>D</t>
  </si>
  <si>
    <t>E</t>
  </si>
  <si>
    <t>Habitat Energy Limited</t>
  </si>
  <si>
    <t>HAB4-FFR</t>
  </si>
  <si>
    <t>DSF: Storage (for export)</t>
  </si>
  <si>
    <t>HAB2-FFR</t>
  </si>
  <si>
    <t>HAB3-FFR</t>
  </si>
  <si>
    <t>AG-HEL00G</t>
  </si>
  <si>
    <t>AG-HEL01H</t>
  </si>
  <si>
    <t>City Energy Management Services Ltd.</t>
  </si>
  <si>
    <t>CMFH-1</t>
  </si>
  <si>
    <t>Drax Power Limited</t>
  </si>
  <si>
    <t>DRAX_02Z</t>
  </si>
  <si>
    <t>Bio Fuel</t>
  </si>
  <si>
    <t>n/a</t>
  </si>
  <si>
    <t>Drax Generation Enterprise Limited</t>
  </si>
  <si>
    <t>CRUA-1</t>
  </si>
  <si>
    <t>Hydro</t>
  </si>
  <si>
    <t>NO</t>
  </si>
  <si>
    <t>Flexitricity Limited</t>
  </si>
  <si>
    <t>AG-EFLX01</t>
  </si>
  <si>
    <t>AG-BFLX01</t>
  </si>
  <si>
    <t>AG-FLX00L</t>
  </si>
  <si>
    <t>AG-EFLX02</t>
  </si>
  <si>
    <t>AG-MFLX02</t>
  </si>
  <si>
    <t>EDF Energy Customers Limited</t>
  </si>
  <si>
    <t>AG-AEDF01</t>
  </si>
  <si>
    <t xml:space="preserve">AG -GEDF01 </t>
  </si>
  <si>
    <t>AG -GEDF01</t>
  </si>
  <si>
    <t>AG -GEDF02</t>
  </si>
  <si>
    <t>EDFE-2</t>
  </si>
  <si>
    <t>EDFE-6</t>
  </si>
  <si>
    <t>Kiwi Power Ltd</t>
  </si>
  <si>
    <t>KIWIE-2</t>
  </si>
  <si>
    <t>KIWIDA-1</t>
  </si>
  <si>
    <t>KIWIE-4</t>
  </si>
  <si>
    <t>Limejump Energy Ltd</t>
  </si>
  <si>
    <t>AG-BLIM02</t>
  </si>
  <si>
    <t>H for 30 minutes only</t>
  </si>
  <si>
    <t>AG-FLIM01</t>
  </si>
  <si>
    <t>AG-GLIM01</t>
  </si>
  <si>
    <t>AG-HLIM01</t>
  </si>
  <si>
    <t>AG-ELIM02</t>
  </si>
  <si>
    <t>Limejump Ltd</t>
  </si>
  <si>
    <t>LJDYN-2</t>
  </si>
  <si>
    <t>AG-ELIM03</t>
  </si>
  <si>
    <t>LJDYP-2</t>
  </si>
  <si>
    <t>Cannot be accepted with C</t>
  </si>
  <si>
    <t>Cannot be accepted with A or B</t>
  </si>
  <si>
    <t>LJDYP-4</t>
  </si>
  <si>
    <t>Cannot be accepted with F</t>
  </si>
  <si>
    <t>F</t>
  </si>
  <si>
    <t>Cannot be accepted with D or E</t>
  </si>
  <si>
    <t>OSSPV001 Limited</t>
  </si>
  <si>
    <t>OEL1-FFR</t>
  </si>
  <si>
    <t>OEL2-FFR</t>
  </si>
  <si>
    <t>Peak Gen</t>
  </si>
  <si>
    <t>PETDAG-1</t>
  </si>
  <si>
    <t>PETDAG-2</t>
  </si>
  <si>
    <t>Social Energy Limited</t>
  </si>
  <si>
    <t>SOC1-FFR</t>
  </si>
  <si>
    <t>H for only 30min</t>
  </si>
  <si>
    <t>SOC2-FFR</t>
  </si>
  <si>
    <t>SOC3-FFR</t>
  </si>
  <si>
    <t>SOC4-FFR</t>
  </si>
  <si>
    <t>SOC5-FFR</t>
  </si>
  <si>
    <t>Pelham Storage Limited</t>
  </si>
  <si>
    <t>PLHM-1</t>
  </si>
  <si>
    <t>Statkraft Markets GmbH</t>
  </si>
  <si>
    <t>SKFT-1</t>
  </si>
  <si>
    <t>DNO Connection</t>
  </si>
  <si>
    <t>Cannot be accepted with bid B</t>
  </si>
  <si>
    <t>Cannot be accepted with bid A</t>
  </si>
  <si>
    <t>AG-MSTK01</t>
  </si>
  <si>
    <t>UK Power Reserve Ltd</t>
  </si>
  <si>
    <t>AFFR1</t>
  </si>
  <si>
    <t>AFFR2</t>
  </si>
  <si>
    <t>AFFR3</t>
  </si>
  <si>
    <t xml:space="preserve">Upside Energy </t>
  </si>
  <si>
    <t>UPEN-2</t>
  </si>
  <si>
    <t>Indication of FFR results for Tender Round 130, accepted tenders will be officially notified via an issued acceptance letter.</t>
  </si>
  <si>
    <t>Rejection Codes</t>
  </si>
  <si>
    <t>Code</t>
  </si>
  <si>
    <t>Reason</t>
  </si>
  <si>
    <t>Beneficial</t>
  </si>
  <si>
    <t>Req. satisifed by more beneficial bids</t>
  </si>
  <si>
    <t>No outstanding req.</t>
  </si>
  <si>
    <t>Desired procurement volume already met</t>
  </si>
  <si>
    <t>Formed part of AON. Not collectively beneficial</t>
  </si>
  <si>
    <t>Price not beneificial across tendered period</t>
  </si>
  <si>
    <t>Does not meet tender prerequisites</t>
  </si>
  <si>
    <t>Multiple tenders received for the same unit</t>
  </si>
  <si>
    <t>Beyond desired procument volume</t>
  </si>
  <si>
    <t>Status</t>
  </si>
  <si>
    <t>Rejection code</t>
  </si>
  <si>
    <t xml:space="preserve">Rejected </t>
  </si>
  <si>
    <t>Accepted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</si>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</sst>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Hel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1"/>
      <name val="Calibri"/>
      <family val="2"/>
      <scheme val="minor"/>
    </font>
    <font>
      <b/>
      <i/>
      <sz val="10"/>
      <name val="Hel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rgb="FF000000"/>
      <name val="Arial"/>
      <family val="2"/>
      <charset val="1"/>
    </font>
    <font>
      <b/>
      <i/>
      <sz val="10"/>
      <color rgb="FF000000"/>
      <name val="Arial"/>
      <family val="2"/>
      <charset val="1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9C1"/>
        <bgColor indexed="64"/>
      </patternFill>
    </fill>
    <fill>
      <patternFill patternType="solid">
        <fgColor rgb="FFE64097"/>
        <bgColor indexed="64"/>
      </patternFill>
    </fill>
    <fill>
      <patternFill patternType="solid">
        <fgColor rgb="FFF8901E"/>
        <bgColor indexed="64"/>
      </patternFill>
    </fill>
    <fill>
      <patternFill patternType="solid">
        <fgColor rgb="FF6A2C9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0" xfId="0" applyFill="1" applyAlignment="1" applyProtection="1">
      <alignment horizontal="center"/>
      <protection hidden="1"/>
    </xf>
    <xf numFmtId="0" fontId="8" fillId="4" borderId="9" xfId="0" applyNumberFormat="1" applyFont="1" applyFill="1" applyBorder="1" applyAlignment="1" applyProtection="1">
      <alignment horizontal="center" vertical="center" wrapText="1"/>
      <protection hidden="1"/>
    </xf>
    <xf numFmtId="49" fontId="8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9" xfId="0" applyFont="1" applyFill="1" applyBorder="1" applyAlignment="1" applyProtection="1">
      <alignment horizontal="center" vertical="center" wrapText="1"/>
      <protection hidden="1"/>
    </xf>
    <xf numFmtId="0" fontId="8" fillId="6" borderId="9" xfId="0" applyFont="1" applyFill="1" applyBorder="1" applyAlignment="1" applyProtection="1">
      <alignment horizontal="center" vertical="center" wrapText="1"/>
      <protection hidden="1"/>
    </xf>
    <xf numFmtId="164" fontId="9" fillId="7" borderId="13" xfId="0" applyNumberFormat="1" applyFont="1" applyFill="1" applyBorder="1" applyAlignment="1" applyProtection="1">
      <alignment vertical="center" wrapText="1"/>
    </xf>
    <xf numFmtId="0" fontId="10" fillId="7" borderId="13" xfId="0" applyFont="1" applyFill="1" applyBorder="1" applyAlignment="1" applyProtection="1">
      <alignment horizontal="center" vertical="center" wrapText="1"/>
      <protection hidden="1"/>
    </xf>
    <xf numFmtId="0" fontId="11" fillId="7" borderId="13" xfId="0" applyFont="1" applyFill="1" applyBorder="1" applyAlignment="1" applyProtection="1">
      <alignment horizontal="center" vertical="center" wrapText="1"/>
      <protection hidden="1"/>
    </xf>
    <xf numFmtId="14" fontId="11" fillId="7" borderId="13" xfId="0" applyNumberFormat="1" applyFont="1" applyFill="1" applyBorder="1" applyAlignment="1" applyProtection="1">
      <alignment horizontal="center" vertical="center" wrapText="1"/>
      <protection hidden="1"/>
    </xf>
    <xf numFmtId="14" fontId="12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3" xfId="0" applyFont="1" applyFill="1" applyBorder="1" applyAlignment="1" applyProtection="1">
      <alignment horizontal="center" vertical="center" wrapText="1"/>
      <protection hidden="1"/>
    </xf>
    <xf numFmtId="0" fontId="11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3" xfId="0" quotePrefix="1" applyNumberFormat="1" applyFont="1" applyFill="1" applyBorder="1" applyAlignment="1" applyProtection="1">
      <alignment horizontal="center" vertical="center" wrapText="1"/>
      <protection hidden="1"/>
    </xf>
    <xf numFmtId="0" fontId="12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3" xfId="0" quotePrefix="1" applyFont="1" applyFill="1" applyBorder="1" applyAlignment="1" applyProtection="1">
      <alignment horizontal="center" vertical="center" wrapText="1"/>
      <protection hidden="1"/>
    </xf>
    <xf numFmtId="164" fontId="9" fillId="7" borderId="13" xfId="0" applyNumberFormat="1" applyFont="1" applyFill="1" applyBorder="1" applyAlignment="1" applyProtection="1">
      <alignment vertical="center" wrapText="1"/>
      <protection hidden="1"/>
    </xf>
    <xf numFmtId="164" fontId="0" fillId="8" borderId="13" xfId="0" applyNumberFormat="1" applyFill="1" applyBorder="1" applyProtection="1">
      <protection hidden="1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14" fontId="0" fillId="0" borderId="14" xfId="0" applyNumberFormat="1" applyBorder="1" applyAlignment="1" applyProtection="1">
      <alignment horizontal="center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hidden="1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1" fontId="11" fillId="0" borderId="14" xfId="0" applyNumberFormat="1" applyFont="1" applyBorder="1" applyAlignment="1" applyProtection="1">
      <alignment horizontal="center" vertical="center" wrapText="1"/>
      <protection locked="0"/>
    </xf>
    <xf numFmtId="1" fontId="0" fillId="0" borderId="14" xfId="0" applyNumberFormat="1" applyBorder="1" applyAlignment="1" applyProtection="1">
      <alignment horizontal="center"/>
      <protection hidden="1"/>
    </xf>
    <xf numFmtId="1" fontId="0" fillId="0" borderId="13" xfId="0" applyNumberFormat="1" applyBorder="1" applyAlignment="1" applyProtection="1">
      <alignment horizontal="center"/>
      <protection hidden="1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165" fontId="0" fillId="0" borderId="14" xfId="0" applyNumberFormat="1" applyBorder="1" applyAlignment="1" applyProtection="1">
      <alignment horizontal="center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3" fillId="0" borderId="14" xfId="0" applyFont="1" applyFill="1" applyBorder="1" applyAlignment="1" applyProtection="1">
      <alignment horizontal="center" vertical="center" wrapText="1"/>
      <protection hidden="1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1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hidden="1"/>
    </xf>
    <xf numFmtId="0" fontId="15" fillId="0" borderId="14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1" fontId="0" fillId="0" borderId="13" xfId="0" applyNumberFormat="1" applyFill="1" applyBorder="1" applyAlignment="1" applyProtection="1">
      <alignment horizontal="center"/>
      <protection hidden="1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13" xfId="1" applyFont="1" applyBorder="1" applyAlignment="1" applyProtection="1">
      <alignment horizontal="center"/>
      <protection locked="0"/>
    </xf>
    <xf numFmtId="0" fontId="0" fillId="0" borderId="14" xfId="1" applyFont="1" applyBorder="1" applyAlignment="1" applyProtection="1">
      <alignment horizontal="center"/>
      <protection locked="0"/>
    </xf>
    <xf numFmtId="0" fontId="16" fillId="0" borderId="14" xfId="1" applyFont="1" applyBorder="1" applyAlignment="1" applyProtection="1">
      <alignment horizontal="center" vertical="center" wrapText="1"/>
      <protection locked="0"/>
    </xf>
    <xf numFmtId="0" fontId="0" fillId="0" borderId="13" xfId="1" applyFont="1" applyBorder="1" applyAlignment="1" applyProtection="1">
      <alignment horizontal="center" wrapText="1"/>
      <protection locked="0"/>
    </xf>
    <xf numFmtId="0" fontId="17" fillId="0" borderId="13" xfId="1" applyFont="1" applyBorder="1" applyAlignment="1" applyProtection="1">
      <alignment horizontal="center" vertical="center" wrapText="1"/>
      <protection locked="0"/>
    </xf>
    <xf numFmtId="0" fontId="0" fillId="0" borderId="14" xfId="1" applyFont="1" applyBorder="1" applyAlignment="1" applyProtection="1">
      <alignment horizontal="center" wrapText="1"/>
      <protection locked="0"/>
    </xf>
    <xf numFmtId="0" fontId="18" fillId="0" borderId="13" xfId="0" applyFont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1" applyFont="1" applyFill="1" applyBorder="1" applyAlignment="1" applyProtection="1">
      <alignment horizontal="center"/>
      <protection locked="0"/>
    </xf>
    <xf numFmtId="0" fontId="4" fillId="8" borderId="0" xfId="0" applyFont="1" applyFill="1"/>
    <xf numFmtId="0" fontId="0" fillId="8" borderId="0" xfId="0" applyFill="1" applyProtection="1">
      <protection hidden="1"/>
    </xf>
    <xf numFmtId="0" fontId="0" fillId="8" borderId="0" xfId="0" applyFill="1" applyAlignment="1" applyProtection="1">
      <alignment horizontal="center"/>
      <protection hidden="1"/>
    </xf>
    <xf numFmtId="14" fontId="0" fillId="0" borderId="0" xfId="0" applyNumberFormat="1" applyFill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 wrapText="1"/>
      <protection hidden="1"/>
    </xf>
    <xf numFmtId="0" fontId="0" fillId="0" borderId="0" xfId="0" applyNumberFormat="1" applyFill="1" applyAlignment="1" applyProtection="1">
      <alignment horizontal="center"/>
      <protection hidden="1"/>
    </xf>
    <xf numFmtId="0" fontId="22" fillId="2" borderId="13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24" fillId="0" borderId="2" xfId="0" applyFont="1" applyBorder="1" applyAlignment="1">
      <alignment horizontal="left" wrapText="1"/>
    </xf>
    <xf numFmtId="0" fontId="25" fillId="0" borderId="6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24" fillId="0" borderId="9" xfId="0" applyFont="1" applyBorder="1" applyAlignment="1">
      <alignment horizontal="left"/>
    </xf>
    <xf numFmtId="0" fontId="25" fillId="0" borderId="15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24" fillId="0" borderId="14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4" fillId="0" borderId="9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14" xfId="0" applyFont="1" applyBorder="1" applyProtection="1">
      <protection hidden="1"/>
    </xf>
    <xf numFmtId="165" fontId="15" fillId="0" borderId="10" xfId="0" applyNumberFormat="1" applyFont="1" applyBorder="1" applyAlignment="1" applyProtection="1">
      <alignment horizontal="left"/>
      <protection hidden="1"/>
    </xf>
    <xf numFmtId="165" fontId="15" fillId="0" borderId="11" xfId="0" applyNumberFormat="1" applyFont="1" applyBorder="1" applyAlignment="1" applyProtection="1">
      <alignment horizontal="left"/>
      <protection hidden="1"/>
    </xf>
    <xf numFmtId="0" fontId="18" fillId="0" borderId="11" xfId="0" applyFont="1" applyBorder="1" applyProtection="1">
      <protection locked="0"/>
    </xf>
    <xf numFmtId="0" fontId="18" fillId="0" borderId="12" xfId="0" applyFont="1" applyBorder="1" applyProtection="1">
      <protection locked="0"/>
    </xf>
    <xf numFmtId="164" fontId="21" fillId="2" borderId="6" xfId="0" applyNumberFormat="1" applyFont="1" applyFill="1" applyBorder="1" applyAlignment="1">
      <alignment horizontal="center" textRotation="90"/>
    </xf>
    <xf numFmtId="164" fontId="21" fillId="2" borderId="15" xfId="0" applyNumberFormat="1" applyFont="1" applyFill="1" applyBorder="1" applyAlignment="1">
      <alignment horizontal="center" textRotation="90"/>
    </xf>
    <xf numFmtId="0" fontId="0" fillId="0" borderId="10" xfId="0" applyBorder="1" applyAlignment="1">
      <alignment horizontal="center"/>
    </xf>
    <xf numFmtId="164" fontId="4" fillId="8" borderId="13" xfId="0" applyNumberFormat="1" applyFont="1" applyFill="1" applyBorder="1" applyProtection="1">
      <protection hidden="1"/>
    </xf>
    <xf numFmtId="164" fontId="21" fillId="2" borderId="6" xfId="0" applyNumberFormat="1" applyFont="1" applyFill="1" applyBorder="1" applyAlignment="1">
      <alignment horizontal="center" textRotation="90"/>
    </xf>
    <xf numFmtId="164" fontId="21" fillId="2" borderId="15" xfId="0" applyNumberFormat="1" applyFont="1" applyFill="1" applyBorder="1" applyAlignment="1">
      <alignment horizontal="center" textRotation="90"/>
    </xf>
    <xf numFmtId="0" fontId="0" fillId="0" borderId="10" xfId="0" applyBorder="1" applyAlignment="1">
      <alignment horizontal="center"/>
    </xf>
    <xf numFmtId="0" fontId="4" fillId="8" borderId="0" xfId="0" applyFont="1" applyFill="1" applyAlignment="1">
      <alignment horizontal="center"/>
    </xf>
    <xf numFmtId="164" fontId="9" fillId="7" borderId="13" xfId="0" applyNumberFormat="1" applyFont="1" applyFill="1" applyBorder="1" applyAlignment="1" applyProtection="1">
      <alignment horizontal="center" vertical="center" wrapText="1"/>
    </xf>
    <xf numFmtId="164" fontId="9" fillId="7" borderId="13" xfId="0" applyNumberFormat="1" applyFont="1" applyFill="1" applyBorder="1" applyAlignment="1" applyProtection="1">
      <alignment horizontal="center" vertical="center" wrapText="1"/>
      <protection hidden="1"/>
    </xf>
    <xf numFmtId="165" fontId="0" fillId="8" borderId="13" xfId="0" applyNumberFormat="1" applyFill="1" applyBorder="1" applyAlignment="1" applyProtection="1">
      <alignment horizontal="center"/>
      <protection hidden="1"/>
    </xf>
    <xf numFmtId="165" fontId="0" fillId="8" borderId="14" xfId="0" applyNumberFormat="1" applyFill="1" applyBorder="1" applyAlignment="1" applyProtection="1">
      <alignment horizontal="center"/>
      <protection hidden="1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1" fillId="5" borderId="9" xfId="0" applyFont="1" applyFill="1" applyBorder="1" applyAlignment="1" applyProtection="1">
      <alignment horizontal="center" vertical="center" wrapText="1"/>
      <protection hidden="1"/>
    </xf>
    <xf numFmtId="164" fontId="21" fillId="2" borderId="6" xfId="0" applyNumberFormat="1" applyFont="1" applyFill="1" applyBorder="1" applyAlignment="1">
      <alignment horizontal="center" textRotation="90"/>
    </xf>
    <xf numFmtId="164" fontId="21" fillId="2" borderId="15" xfId="0" applyNumberFormat="1" applyFont="1" applyFill="1" applyBorder="1" applyAlignment="1">
      <alignment horizontal="center" textRotation="90"/>
    </xf>
    <xf numFmtId="0" fontId="0" fillId="0" borderId="10" xfId="0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4" fillId="0" borderId="2" xfId="0" applyFont="1" applyBorder="1" applyAlignment="1">
      <alignment horizontal="right" vertical="center"/>
    </xf>
    <xf numFmtId="0" fontId="24" fillId="0" borderId="9" xfId="0" applyFont="1" applyBorder="1" applyAlignment="1">
      <alignment horizontal="right" vertical="center"/>
    </xf>
    <xf numFmtId="0" fontId="25" fillId="0" borderId="7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7" fillId="6" borderId="3" xfId="0" applyFont="1" applyFill="1" applyBorder="1" applyAlignment="1" applyProtection="1">
      <alignment horizontal="center"/>
      <protection hidden="1"/>
    </xf>
    <xf numFmtId="0" fontId="7" fillId="6" borderId="5" xfId="0" applyFont="1" applyFill="1" applyBorder="1" applyAlignment="1" applyProtection="1">
      <alignment horizontal="center"/>
      <protection hidden="1"/>
    </xf>
    <xf numFmtId="0" fontId="5" fillId="5" borderId="2" xfId="0" applyFont="1" applyFill="1" applyBorder="1" applyAlignment="1" applyProtection="1">
      <alignment horizontal="center" vertical="center" wrapText="1"/>
      <protection hidden="1"/>
    </xf>
    <xf numFmtId="0" fontId="5" fillId="5" borderId="9" xfId="0" applyFont="1" applyFill="1" applyBorder="1" applyAlignment="1" applyProtection="1">
      <alignment horizontal="center" vertical="center" wrapText="1"/>
      <protection hidden="1"/>
    </xf>
    <xf numFmtId="0" fontId="8" fillId="6" borderId="3" xfId="0" applyFont="1" applyFill="1" applyBorder="1" applyAlignment="1" applyProtection="1">
      <alignment horizontal="center" vertical="center"/>
      <protection hidden="1"/>
    </xf>
    <xf numFmtId="0" fontId="8" fillId="6" borderId="5" xfId="0" applyFont="1" applyFill="1" applyBorder="1" applyAlignment="1" applyProtection="1">
      <alignment horizontal="center" vertical="center"/>
      <protection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7" fillId="3" borderId="9" xfId="0" applyFont="1" applyFill="1" applyBorder="1" applyAlignment="1" applyProtection="1">
      <alignment horizontal="center" vertical="center" wrapText="1"/>
      <protection hidden="1"/>
    </xf>
    <xf numFmtId="49" fontId="7" fillId="4" borderId="3" xfId="0" applyNumberFormat="1" applyFont="1" applyFill="1" applyBorder="1" applyAlignment="1" applyProtection="1">
      <alignment horizontal="center" vertical="center"/>
      <protection hidden="1"/>
    </xf>
    <xf numFmtId="49" fontId="7" fillId="4" borderId="4" xfId="0" applyNumberFormat="1" applyFont="1" applyFill="1" applyBorder="1" applyAlignment="1" applyProtection="1">
      <alignment horizontal="center" vertical="center"/>
      <protection hidden="1"/>
    </xf>
    <xf numFmtId="49" fontId="7" fillId="4" borderId="5" xfId="0" applyNumberFormat="1" applyFont="1" applyFill="1" applyBorder="1" applyAlignment="1" applyProtection="1">
      <alignment horizontal="center" vertical="center"/>
      <protection hidden="1"/>
    </xf>
    <xf numFmtId="0" fontId="7" fillId="4" borderId="3" xfId="0" applyFont="1" applyFill="1" applyBorder="1" applyAlignment="1" applyProtection="1">
      <alignment horizontal="center" vertical="center"/>
      <protection hidden="1"/>
    </xf>
    <xf numFmtId="0" fontId="7" fillId="4" borderId="4" xfId="0" applyFont="1" applyFill="1" applyBorder="1" applyAlignment="1" applyProtection="1">
      <alignment horizontal="center" vertical="center"/>
      <protection hidden="1"/>
    </xf>
    <xf numFmtId="0" fontId="7" fillId="3" borderId="3" xfId="0" applyFont="1" applyFill="1" applyBorder="1" applyAlignment="1" applyProtection="1">
      <alignment horizontal="center"/>
      <protection hidden="1"/>
    </xf>
    <xf numFmtId="0" fontId="7" fillId="3" borderId="4" xfId="0" applyFont="1" applyFill="1" applyBorder="1" applyAlignment="1" applyProtection="1">
      <alignment horizontal="center"/>
      <protection hidden="1"/>
    </xf>
    <xf numFmtId="0" fontId="8" fillId="4" borderId="2" xfId="0" applyFont="1" applyFill="1" applyBorder="1" applyAlignment="1" applyProtection="1">
      <alignment horizontal="center" vertical="center" wrapText="1"/>
      <protection hidden="1"/>
    </xf>
    <xf numFmtId="0" fontId="8" fillId="4" borderId="9" xfId="0" applyFont="1" applyFill="1" applyBorder="1" applyAlignment="1" applyProtection="1">
      <alignment horizontal="center" vertical="center" wrapText="1"/>
      <protection hidden="1"/>
    </xf>
    <xf numFmtId="0" fontId="7" fillId="3" borderId="6" xfId="0" applyFont="1" applyFill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3" borderId="10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49" fontId="8" fillId="4" borderId="3" xfId="0" applyNumberFormat="1" applyFont="1" applyFill="1" applyBorder="1" applyAlignment="1" applyProtection="1">
      <alignment horizontal="center" vertical="center"/>
      <protection hidden="1"/>
    </xf>
    <xf numFmtId="49" fontId="8" fillId="4" borderId="4" xfId="0" applyNumberFormat="1" applyFont="1" applyFill="1" applyBorder="1" applyAlignment="1" applyProtection="1">
      <alignment horizontal="center" vertical="center"/>
      <protection hidden="1"/>
    </xf>
    <xf numFmtId="49" fontId="8" fillId="4" borderId="5" xfId="0" applyNumberFormat="1" applyFont="1" applyFill="1" applyBorder="1" applyAlignment="1" applyProtection="1">
      <alignment horizontal="center" vertical="center"/>
      <protection hidden="1"/>
    </xf>
    <xf numFmtId="14" fontId="7" fillId="3" borderId="2" xfId="0" applyNumberFormat="1" applyFont="1" applyFill="1" applyBorder="1" applyAlignment="1" applyProtection="1">
      <alignment horizontal="center" vertical="center" wrapText="1"/>
      <protection hidden="1"/>
    </xf>
    <xf numFmtId="14" fontId="7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6" fillId="3" borderId="9" xfId="0" applyFont="1" applyFill="1" applyBorder="1" applyAlignment="1" applyProtection="1">
      <alignment horizontal="center" vertical="center" wrapText="1"/>
      <protection hidden="1"/>
    </xf>
  </cellXfs>
  <cellStyles count="2">
    <cellStyle name="Explanatory Text" xfId="1" builtinId="53"/>
    <cellStyle name="Normal" xfId="0" builtinId="0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andT/EBandET/Contracts/Services%20&amp;%20Projects/Firm%20Frequency%20Response%20Service/Tender%20Round%20130%20-%20Received%20October%202020/Post%20Tender%20Report/TR130%20Post%20tender%20Report%20-%20%20Master%20co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R130_FFR_Proforma_September%202020%20Flexitricity%20Limited%20EX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"/>
      <sheetName val="Submission Sheet"/>
      <sheetName val="Calendar"/>
      <sheetName val="Drop down boxes"/>
      <sheetName val="Log"/>
    </sheetNames>
    <sheetDataSet>
      <sheetData sheetId="0"/>
      <sheetData sheetId="1"/>
      <sheetData sheetId="2"/>
      <sheetData sheetId="3">
        <row r="2">
          <cell r="E2">
            <v>44165</v>
          </cell>
          <cell r="N2">
            <v>2300</v>
          </cell>
        </row>
        <row r="3">
          <cell r="D3">
            <v>44136</v>
          </cell>
          <cell r="N3">
            <v>300</v>
          </cell>
        </row>
        <row r="4">
          <cell r="N4">
            <v>700</v>
          </cell>
        </row>
        <row r="5">
          <cell r="N5">
            <v>1100</v>
          </cell>
        </row>
        <row r="6">
          <cell r="N6">
            <v>1500</v>
          </cell>
        </row>
        <row r="7">
          <cell r="N7">
            <v>1900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box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44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7" sqref="A7"/>
    </sheetView>
  </sheetViews>
  <sheetFormatPr defaultRowHeight="15"/>
  <cols>
    <col min="2" max="2" width="10.85546875" customWidth="1"/>
    <col min="3" max="3" width="9.140625" style="70"/>
    <col min="4" max="4" width="49.5703125" bestFit="1" customWidth="1"/>
    <col min="5" max="6" width="20.7109375" customWidth="1"/>
    <col min="7" max="7" width="37.7109375" customWidth="1"/>
    <col min="8" max="9" width="20.7109375" customWidth="1"/>
    <col min="10" max="10" width="38.42578125" customWidth="1"/>
    <col min="11" max="11" width="24" customWidth="1"/>
    <col min="12" max="20" width="8.7109375" customWidth="1"/>
    <col min="21" max="23" width="12.7109375" customWidth="1"/>
    <col min="24" max="24" width="18.5703125" customWidth="1"/>
    <col min="25" max="28" width="20.7109375" customWidth="1"/>
    <col min="29" max="31" width="8.140625" customWidth="1"/>
    <col min="32" max="33" width="9.5703125" customWidth="1"/>
    <col min="34" max="35" width="10.42578125" customWidth="1"/>
    <col min="36" max="36" width="68.5703125" customWidth="1"/>
    <col min="37" max="37" width="58.5703125" customWidth="1"/>
    <col min="38" max="38" width="23.28515625" customWidth="1"/>
    <col min="39" max="39" width="51" customWidth="1"/>
    <col min="40" max="41" width="12.28515625" customWidth="1"/>
    <col min="42" max="42" width="19" customWidth="1"/>
  </cols>
  <sheetData>
    <row r="1" spans="1:42">
      <c r="A1" s="52" t="s">
        <v>156</v>
      </c>
      <c r="B1" s="52"/>
      <c r="C1" s="83"/>
      <c r="D1" s="53"/>
      <c r="E1" s="54"/>
      <c r="F1" s="54"/>
      <c r="G1" s="54"/>
      <c r="H1" s="54"/>
      <c r="I1" s="55" t="s">
        <v>63</v>
      </c>
      <c r="J1" s="1" t="s">
        <v>63</v>
      </c>
      <c r="K1" s="56" t="s">
        <v>63</v>
      </c>
      <c r="L1" s="57" t="s">
        <v>63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56"/>
      <c r="AK1" s="56"/>
      <c r="AL1" s="56"/>
      <c r="AM1" s="56"/>
      <c r="AN1" s="1"/>
      <c r="AO1" s="1"/>
      <c r="AP1" s="56"/>
    </row>
    <row r="2" spans="1:42" ht="15" customHeight="1">
      <c r="A2" s="135" t="s">
        <v>0</v>
      </c>
      <c r="B2" s="135" t="s">
        <v>169</v>
      </c>
      <c r="C2" s="135" t="s">
        <v>170</v>
      </c>
      <c r="D2" s="138" t="s">
        <v>1</v>
      </c>
      <c r="E2" s="113" t="s">
        <v>2</v>
      </c>
      <c r="F2" s="113" t="s">
        <v>3</v>
      </c>
      <c r="G2" s="113" t="s">
        <v>4</v>
      </c>
      <c r="H2" s="133" t="s">
        <v>5</v>
      </c>
      <c r="I2" s="133" t="s">
        <v>6</v>
      </c>
      <c r="J2" s="113" t="s">
        <v>7</v>
      </c>
      <c r="K2" s="113" t="s">
        <v>8</v>
      </c>
      <c r="L2" s="115" t="s">
        <v>9</v>
      </c>
      <c r="M2" s="116"/>
      <c r="N2" s="116"/>
      <c r="O2" s="116"/>
      <c r="P2" s="116"/>
      <c r="Q2" s="116"/>
      <c r="R2" s="116"/>
      <c r="S2" s="116"/>
      <c r="T2" s="117"/>
      <c r="U2" s="118" t="s">
        <v>10</v>
      </c>
      <c r="V2" s="119"/>
      <c r="W2" s="119"/>
      <c r="X2" s="113" t="s">
        <v>11</v>
      </c>
      <c r="Y2" s="120" t="s">
        <v>12</v>
      </c>
      <c r="Z2" s="121"/>
      <c r="AA2" s="121"/>
      <c r="AB2" s="121"/>
      <c r="AC2" s="124" t="s">
        <v>13</v>
      </c>
      <c r="AD2" s="125"/>
      <c r="AE2" s="125"/>
      <c r="AF2" s="125"/>
      <c r="AG2" s="125"/>
      <c r="AH2" s="125"/>
      <c r="AI2" s="126"/>
      <c r="AJ2" s="88" t="s">
        <v>14</v>
      </c>
      <c r="AK2" s="88" t="s">
        <v>15</v>
      </c>
      <c r="AL2" s="88" t="s">
        <v>16</v>
      </c>
      <c r="AM2" s="88" t="s">
        <v>17</v>
      </c>
      <c r="AN2" s="107" t="s">
        <v>18</v>
      </c>
      <c r="AO2" s="108"/>
      <c r="AP2" s="109" t="s">
        <v>19</v>
      </c>
    </row>
    <row r="3" spans="1:42">
      <c r="A3" s="136"/>
      <c r="B3" s="136"/>
      <c r="C3" s="136"/>
      <c r="D3" s="139"/>
      <c r="E3" s="114"/>
      <c r="F3" s="114"/>
      <c r="G3" s="114"/>
      <c r="H3" s="134"/>
      <c r="I3" s="134"/>
      <c r="J3" s="114"/>
      <c r="K3" s="114"/>
      <c r="L3" s="130" t="s">
        <v>20</v>
      </c>
      <c r="M3" s="131"/>
      <c r="N3" s="132"/>
      <c r="O3" s="130" t="s">
        <v>21</v>
      </c>
      <c r="P3" s="131"/>
      <c r="Q3" s="132"/>
      <c r="R3" s="130" t="s">
        <v>22</v>
      </c>
      <c r="S3" s="131"/>
      <c r="T3" s="132"/>
      <c r="U3" s="122" t="s">
        <v>23</v>
      </c>
      <c r="V3" s="122" t="s">
        <v>24</v>
      </c>
      <c r="W3" s="122" t="s">
        <v>25</v>
      </c>
      <c r="X3" s="114"/>
      <c r="Y3" s="113" t="s">
        <v>26</v>
      </c>
      <c r="Z3" s="113" t="s">
        <v>27</v>
      </c>
      <c r="AA3" s="113" t="s">
        <v>28</v>
      </c>
      <c r="AB3" s="113" t="s">
        <v>29</v>
      </c>
      <c r="AC3" s="127"/>
      <c r="AD3" s="128"/>
      <c r="AE3" s="128"/>
      <c r="AF3" s="128"/>
      <c r="AG3" s="128"/>
      <c r="AH3" s="128"/>
      <c r="AI3" s="129"/>
      <c r="AJ3" s="89"/>
      <c r="AK3" s="89"/>
      <c r="AL3" s="89"/>
      <c r="AM3" s="89"/>
      <c r="AN3" s="111" t="s">
        <v>30</v>
      </c>
      <c r="AO3" s="112"/>
      <c r="AP3" s="110"/>
    </row>
    <row r="4" spans="1:42" ht="89.25">
      <c r="A4" s="137"/>
      <c r="B4" s="137"/>
      <c r="C4" s="137"/>
      <c r="D4" s="139"/>
      <c r="E4" s="114"/>
      <c r="F4" s="114"/>
      <c r="G4" s="114"/>
      <c r="H4" s="134"/>
      <c r="I4" s="134"/>
      <c r="J4" s="114"/>
      <c r="K4" s="114"/>
      <c r="L4" s="2" t="s">
        <v>31</v>
      </c>
      <c r="M4" s="3" t="s">
        <v>32</v>
      </c>
      <c r="N4" s="3" t="s">
        <v>33</v>
      </c>
      <c r="O4" s="3" t="s">
        <v>31</v>
      </c>
      <c r="P4" s="3" t="s">
        <v>32</v>
      </c>
      <c r="Q4" s="3" t="s">
        <v>33</v>
      </c>
      <c r="R4" s="3" t="s">
        <v>31</v>
      </c>
      <c r="S4" s="3" t="s">
        <v>32</v>
      </c>
      <c r="T4" s="3" t="s">
        <v>33</v>
      </c>
      <c r="U4" s="123"/>
      <c r="V4" s="123"/>
      <c r="W4" s="123"/>
      <c r="X4" s="114"/>
      <c r="Y4" s="114"/>
      <c r="Z4" s="114"/>
      <c r="AA4" s="114"/>
      <c r="AB4" s="114"/>
      <c r="AC4" s="4" t="s">
        <v>34</v>
      </c>
      <c r="AD4" s="4" t="s">
        <v>35</v>
      </c>
      <c r="AE4" s="4" t="s">
        <v>36</v>
      </c>
      <c r="AF4" s="4" t="s">
        <v>37</v>
      </c>
      <c r="AG4" s="4" t="s">
        <v>38</v>
      </c>
      <c r="AH4" s="4" t="s">
        <v>39</v>
      </c>
      <c r="AI4" s="4" t="s">
        <v>40</v>
      </c>
      <c r="AJ4" s="89"/>
      <c r="AK4" s="89"/>
      <c r="AL4" s="89"/>
      <c r="AM4" s="89"/>
      <c r="AN4" s="5" t="s">
        <v>41</v>
      </c>
      <c r="AO4" s="5" t="s">
        <v>42</v>
      </c>
      <c r="AP4" s="110"/>
    </row>
    <row r="5" spans="1:42" ht="24.95" customHeight="1">
      <c r="A5" s="6">
        <v>130</v>
      </c>
      <c r="B5" s="6"/>
      <c r="C5" s="84"/>
      <c r="D5" s="7" t="s">
        <v>43</v>
      </c>
      <c r="E5" s="8" t="s">
        <v>44</v>
      </c>
      <c r="F5" s="8" t="s">
        <v>45</v>
      </c>
      <c r="G5" s="8" t="s">
        <v>46</v>
      </c>
      <c r="H5" s="10">
        <f>'[1]Drop down boxes'!D3</f>
        <v>44136</v>
      </c>
      <c r="I5" s="10">
        <f>'[1]Drop down boxes'!E2</f>
        <v>44165</v>
      </c>
      <c r="J5" s="8" t="str">
        <f>IFERROR(TEXT(H5,"DD.MM.YY")&amp;" - "&amp;TEXT(I5,"DD.MM.YY")&amp;" ("&amp;DATEDIF(H5,I5+1,"m")&amp;" months)","Tender End Date is Before Start Date")</f>
        <v>01.11.20 - 30.11.20 (1 months)</v>
      </c>
      <c r="K5" s="11" t="s">
        <v>48</v>
      </c>
      <c r="L5" s="12">
        <v>2300</v>
      </c>
      <c r="M5" s="13">
        <v>700</v>
      </c>
      <c r="N5" s="11">
        <f t="shared" ref="N5:N6" si="0">IF(L5&gt;M5, (2400-L5+M5)/100, IF(AND(L5="",M5="",L5=M5), "", IF(L5=M5,24,(M5-L5)/100)))</f>
        <v>8</v>
      </c>
      <c r="O5" s="12">
        <v>2300</v>
      </c>
      <c r="P5" s="13">
        <v>700</v>
      </c>
      <c r="Q5" s="11">
        <f t="shared" ref="Q5:Q6" si="1">IF(O5&gt;P5, (2400-O5+P5)/100, IF(AND(O5="",P5="",O5=P5), "", IF(O5=P5,24,(P5-O5)/100)))</f>
        <v>8</v>
      </c>
      <c r="R5" s="12">
        <v>2300</v>
      </c>
      <c r="S5" s="13">
        <v>700</v>
      </c>
      <c r="T5" s="11">
        <f t="shared" ref="T5:T6" si="2">IF(R5&gt;S5, (2400-R5+S5)/100, IF(AND(R5="",S5="",R5=S5), "", IF(R5=S5,24,(S5-R5)/100)))</f>
        <v>8</v>
      </c>
      <c r="U5" s="14">
        <v>100</v>
      </c>
      <c r="V5" s="15">
        <v>600</v>
      </c>
      <c r="W5" s="11" t="s">
        <v>49</v>
      </c>
      <c r="X5" s="11" t="s">
        <v>49</v>
      </c>
      <c r="Y5" s="11" t="s">
        <v>49</v>
      </c>
      <c r="Z5" s="11" t="s">
        <v>49</v>
      </c>
      <c r="AA5" s="11" t="s">
        <v>49</v>
      </c>
      <c r="AB5" s="11" t="s">
        <v>49</v>
      </c>
      <c r="AC5" s="11" t="s">
        <v>49</v>
      </c>
      <c r="AD5" s="11" t="s">
        <v>49</v>
      </c>
      <c r="AE5" s="11" t="s">
        <v>49</v>
      </c>
      <c r="AF5" s="11" t="s">
        <v>49</v>
      </c>
      <c r="AG5" s="11" t="s">
        <v>49</v>
      </c>
      <c r="AH5" s="11" t="s">
        <v>49</v>
      </c>
      <c r="AI5" s="11" t="s">
        <v>49</v>
      </c>
      <c r="AJ5" s="11" t="s">
        <v>49</v>
      </c>
      <c r="AK5" s="11" t="s">
        <v>49</v>
      </c>
      <c r="AL5" s="11"/>
      <c r="AM5" s="11"/>
      <c r="AN5" s="11" t="s">
        <v>49</v>
      </c>
      <c r="AO5" s="11" t="s">
        <v>49</v>
      </c>
      <c r="AP5" s="11" t="s">
        <v>49</v>
      </c>
    </row>
    <row r="6" spans="1:42" ht="24.95" customHeight="1">
      <c r="A6" s="16">
        <v>130</v>
      </c>
      <c r="B6" s="16"/>
      <c r="C6" s="85"/>
      <c r="D6" s="7" t="s">
        <v>43</v>
      </c>
      <c r="E6" s="8" t="str">
        <f>E5</f>
        <v>Ex-FFR-1</v>
      </c>
      <c r="F6" s="8" t="s">
        <v>50</v>
      </c>
      <c r="G6" s="8" t="s">
        <v>51</v>
      </c>
      <c r="H6" s="9">
        <f>H5</f>
        <v>44136</v>
      </c>
      <c r="I6" s="9">
        <f>I5</f>
        <v>44165</v>
      </c>
      <c r="J6" s="8" t="str">
        <f t="shared" ref="J6:J60" si="3">IFERROR(TEXT(H6,"DD.MM.YY")&amp;" - "&amp;TEXT(I6,"DD.MM.YY")&amp;" ("&amp;DATEDIF(H6,I6+1,"m")&amp;" months)","Tender End Date is Before Start Date")</f>
        <v>01.11.20 - 30.11.20 (1 months)</v>
      </c>
      <c r="K6" s="11" t="s">
        <v>48</v>
      </c>
      <c r="L6" s="13">
        <v>700</v>
      </c>
      <c r="M6" s="12">
        <v>2300</v>
      </c>
      <c r="N6" s="11">
        <f t="shared" si="0"/>
        <v>16</v>
      </c>
      <c r="O6" s="13">
        <v>700</v>
      </c>
      <c r="P6" s="12">
        <v>2300</v>
      </c>
      <c r="Q6" s="11">
        <f t="shared" si="1"/>
        <v>16</v>
      </c>
      <c r="R6" s="13">
        <v>700</v>
      </c>
      <c r="S6" s="12">
        <v>2300</v>
      </c>
      <c r="T6" s="11">
        <f t="shared" si="2"/>
        <v>16</v>
      </c>
      <c r="U6" s="14">
        <v>600</v>
      </c>
      <c r="V6" s="15">
        <v>100</v>
      </c>
      <c r="W6" s="11" t="s">
        <v>49</v>
      </c>
      <c r="X6" s="11" t="s">
        <v>49</v>
      </c>
      <c r="Y6" s="11" t="s">
        <v>49</v>
      </c>
      <c r="Z6" s="11" t="s">
        <v>49</v>
      </c>
      <c r="AA6" s="11" t="s">
        <v>49</v>
      </c>
      <c r="AB6" s="11" t="s">
        <v>49</v>
      </c>
      <c r="AC6" s="11" t="s">
        <v>49</v>
      </c>
      <c r="AD6" s="11" t="s">
        <v>49</v>
      </c>
      <c r="AE6" s="11" t="s">
        <v>49</v>
      </c>
      <c r="AF6" s="11" t="s">
        <v>49</v>
      </c>
      <c r="AG6" s="11" t="s">
        <v>49</v>
      </c>
      <c r="AH6" s="11" t="s">
        <v>49</v>
      </c>
      <c r="AI6" s="11" t="s">
        <v>49</v>
      </c>
      <c r="AJ6" s="11" t="s">
        <v>49</v>
      </c>
      <c r="AK6" s="11" t="s">
        <v>49</v>
      </c>
      <c r="AL6" s="11"/>
      <c r="AM6" s="11"/>
      <c r="AN6" s="11" t="s">
        <v>49</v>
      </c>
      <c r="AO6" s="11" t="s">
        <v>49</v>
      </c>
      <c r="AP6" s="11" t="s">
        <v>49</v>
      </c>
    </row>
    <row r="7" spans="1:42" ht="24.95" customHeight="1">
      <c r="A7" s="17">
        <f>A5+0.001</f>
        <v>130.001</v>
      </c>
      <c r="B7" s="17" t="s">
        <v>171</v>
      </c>
      <c r="C7" s="86">
        <v>1.2</v>
      </c>
      <c r="D7" s="18" t="s">
        <v>53</v>
      </c>
      <c r="E7" s="18" t="s">
        <v>54</v>
      </c>
      <c r="F7" s="19" t="s">
        <v>50</v>
      </c>
      <c r="G7" s="50" t="s">
        <v>55</v>
      </c>
      <c r="H7" s="20">
        <v>44135</v>
      </c>
      <c r="I7" s="20">
        <v>44165</v>
      </c>
      <c r="J7" s="21" t="str">
        <f t="shared" si="3"/>
        <v>31.10.20 - 30.11.20 (1 months)</v>
      </c>
      <c r="K7" s="22" t="s">
        <v>48</v>
      </c>
      <c r="L7" s="23">
        <v>2300</v>
      </c>
      <c r="M7" s="23">
        <v>2300</v>
      </c>
      <c r="N7" s="24">
        <f>IF(L7&gt;M7, (2400-L7+M7)/100, IF(AND(L7="",M7="",L7=M7), "", IF(L7=M7,24,(M7-L7)/100)))</f>
        <v>24</v>
      </c>
      <c r="O7" s="23">
        <v>2300</v>
      </c>
      <c r="P7" s="23">
        <v>2300</v>
      </c>
      <c r="Q7" s="24">
        <f>IF(O7&gt;P7, (2400-O7+P7)/100, IF(AND(O7="",P7="",O7=P7), "", IF(O7=P7,24,(P7-O7)/100)))</f>
        <v>24</v>
      </c>
      <c r="R7" s="23">
        <v>2300</v>
      </c>
      <c r="S7" s="23">
        <v>2300</v>
      </c>
      <c r="T7" s="25">
        <f>IF(R7&gt;S7, (2400-R7+S7)/100, IF(AND(R7="",S7="",R7=S7), "", IF(R7=S7,24,(S7-R7)/100)))</f>
        <v>24</v>
      </c>
      <c r="U7" s="18">
        <v>835.24</v>
      </c>
      <c r="V7" s="18">
        <v>0</v>
      </c>
      <c r="W7" s="18">
        <v>0</v>
      </c>
      <c r="X7" s="26" t="s">
        <v>56</v>
      </c>
      <c r="Y7" s="18"/>
      <c r="Z7" s="18"/>
      <c r="AA7" s="18"/>
      <c r="AB7" s="18"/>
      <c r="AC7" s="18">
        <v>15.2</v>
      </c>
      <c r="AD7" s="18">
        <v>38</v>
      </c>
      <c r="AE7" s="18">
        <v>38</v>
      </c>
      <c r="AF7" s="18">
        <v>15.2</v>
      </c>
      <c r="AG7" s="18">
        <v>38</v>
      </c>
      <c r="AH7" s="18">
        <v>15.2</v>
      </c>
      <c r="AI7" s="18">
        <v>38</v>
      </c>
      <c r="AJ7" s="27"/>
      <c r="AK7" s="27"/>
      <c r="AL7" s="28"/>
      <c r="AM7" s="27"/>
      <c r="AN7" s="19"/>
      <c r="AO7" s="19"/>
      <c r="AP7" s="27"/>
    </row>
    <row r="8" spans="1:42" ht="24.95" customHeight="1">
      <c r="A8" s="17">
        <f t="shared" ref="A8:A57" si="4">A7+0.001</f>
        <v>130.00200000000001</v>
      </c>
      <c r="B8" s="79" t="s">
        <v>172</v>
      </c>
      <c r="C8" s="86" t="s">
        <v>173</v>
      </c>
      <c r="D8" s="18" t="s">
        <v>57</v>
      </c>
      <c r="E8" s="18" t="s">
        <v>58</v>
      </c>
      <c r="F8" s="19" t="s">
        <v>50</v>
      </c>
      <c r="G8" s="19" t="s">
        <v>59</v>
      </c>
      <c r="H8" s="20">
        <v>44135</v>
      </c>
      <c r="I8" s="20">
        <v>44165</v>
      </c>
      <c r="J8" s="21" t="str">
        <f t="shared" si="3"/>
        <v>31.10.20 - 30.11.20 (1 months)</v>
      </c>
      <c r="K8" s="29" t="s">
        <v>48</v>
      </c>
      <c r="L8" s="23">
        <v>2300</v>
      </c>
      <c r="M8" s="23">
        <v>700</v>
      </c>
      <c r="N8" s="24">
        <v>8</v>
      </c>
      <c r="O8" s="23"/>
      <c r="P8" s="23"/>
      <c r="Q8" s="24" t="s">
        <v>60</v>
      </c>
      <c r="R8" s="23"/>
      <c r="S8" s="23"/>
      <c r="T8" s="24" t="s">
        <v>60</v>
      </c>
      <c r="U8" s="19">
        <v>142.20000000000002</v>
      </c>
      <c r="V8" s="19"/>
      <c r="W8" s="30"/>
      <c r="X8" s="31"/>
      <c r="Y8" s="19"/>
      <c r="Z8" s="19"/>
      <c r="AA8" s="19"/>
      <c r="AB8" s="19"/>
      <c r="AC8" s="19">
        <v>6</v>
      </c>
      <c r="AD8" s="19">
        <v>15</v>
      </c>
      <c r="AE8" s="19">
        <v>15</v>
      </c>
      <c r="AF8" s="19">
        <v>6</v>
      </c>
      <c r="AG8" s="19">
        <v>15</v>
      </c>
      <c r="AH8" s="19">
        <v>6</v>
      </c>
      <c r="AI8" s="19">
        <v>15</v>
      </c>
      <c r="AJ8" s="27"/>
      <c r="AK8" s="27"/>
      <c r="AL8" s="27" t="s">
        <v>61</v>
      </c>
      <c r="AM8" s="27"/>
      <c r="AN8" s="19"/>
      <c r="AO8" s="19"/>
      <c r="AP8" s="27"/>
    </row>
    <row r="9" spans="1:42" ht="24.95" customHeight="1">
      <c r="A9" s="17">
        <f t="shared" si="4"/>
        <v>130.00300000000001</v>
      </c>
      <c r="B9" s="79" t="s">
        <v>172</v>
      </c>
      <c r="C9" s="86" t="s">
        <v>173</v>
      </c>
      <c r="D9" s="18" t="s">
        <v>57</v>
      </c>
      <c r="E9" s="18" t="s">
        <v>58</v>
      </c>
      <c r="F9" s="19" t="s">
        <v>50</v>
      </c>
      <c r="G9" s="19" t="s">
        <v>59</v>
      </c>
      <c r="H9" s="20">
        <v>44136</v>
      </c>
      <c r="I9" s="20">
        <v>44165</v>
      </c>
      <c r="J9" s="21" t="str">
        <f t="shared" si="3"/>
        <v>01.11.20 - 30.11.20 (1 months)</v>
      </c>
      <c r="K9" s="22" t="s">
        <v>48</v>
      </c>
      <c r="L9" s="23">
        <v>700</v>
      </c>
      <c r="M9" s="23">
        <v>1500</v>
      </c>
      <c r="N9" s="24">
        <v>8</v>
      </c>
      <c r="O9" s="23"/>
      <c r="P9" s="23"/>
      <c r="Q9" s="24" t="s">
        <v>60</v>
      </c>
      <c r="R9" s="23"/>
      <c r="S9" s="23"/>
      <c r="T9" s="25" t="s">
        <v>60</v>
      </c>
      <c r="U9" s="19">
        <v>152.55000000000001</v>
      </c>
      <c r="V9" s="19"/>
      <c r="W9" s="30"/>
      <c r="X9" s="31"/>
      <c r="Y9" s="19"/>
      <c r="Z9" s="19"/>
      <c r="AA9" s="19"/>
      <c r="AB9" s="19"/>
      <c r="AC9" s="18">
        <v>6</v>
      </c>
      <c r="AD9" s="18">
        <v>15</v>
      </c>
      <c r="AE9" s="18">
        <v>15</v>
      </c>
      <c r="AF9" s="18">
        <v>6</v>
      </c>
      <c r="AG9" s="18">
        <v>15</v>
      </c>
      <c r="AH9" s="18">
        <v>6</v>
      </c>
      <c r="AI9" s="18">
        <v>15</v>
      </c>
      <c r="AJ9" s="27"/>
      <c r="AK9" s="32"/>
      <c r="AL9" s="27" t="s">
        <v>62</v>
      </c>
      <c r="AM9" s="27" t="s">
        <v>63</v>
      </c>
      <c r="AN9" s="18"/>
      <c r="AO9" s="18"/>
      <c r="AP9" s="32"/>
    </row>
    <row r="10" spans="1:42" ht="24.95" customHeight="1">
      <c r="A10" s="17">
        <f t="shared" si="4"/>
        <v>130.00400000000002</v>
      </c>
      <c r="B10" s="17" t="s">
        <v>171</v>
      </c>
      <c r="C10" s="86">
        <v>2</v>
      </c>
      <c r="D10" s="18" t="s">
        <v>57</v>
      </c>
      <c r="E10" s="18" t="s">
        <v>58</v>
      </c>
      <c r="F10" s="19" t="s">
        <v>50</v>
      </c>
      <c r="G10" s="19" t="s">
        <v>59</v>
      </c>
      <c r="H10" s="20">
        <v>44136</v>
      </c>
      <c r="I10" s="20">
        <v>44165</v>
      </c>
      <c r="J10" s="21" t="str">
        <f t="shared" si="3"/>
        <v>01.11.20 - 30.11.20 (1 months)</v>
      </c>
      <c r="K10" s="29" t="s">
        <v>48</v>
      </c>
      <c r="L10" s="23">
        <v>1900</v>
      </c>
      <c r="M10" s="23">
        <v>2300</v>
      </c>
      <c r="N10" s="24">
        <v>4</v>
      </c>
      <c r="O10" s="23"/>
      <c r="P10" s="23"/>
      <c r="Q10" s="24" t="s">
        <v>60</v>
      </c>
      <c r="R10" s="23"/>
      <c r="S10" s="23"/>
      <c r="T10" s="25" t="s">
        <v>60</v>
      </c>
      <c r="U10" s="19">
        <v>162</v>
      </c>
      <c r="V10" s="19"/>
      <c r="W10" s="30"/>
      <c r="X10" s="31"/>
      <c r="Y10" s="19"/>
      <c r="Z10" s="19"/>
      <c r="AA10" s="19"/>
      <c r="AB10" s="19"/>
      <c r="AC10" s="19">
        <v>4.8</v>
      </c>
      <c r="AD10" s="19">
        <v>12</v>
      </c>
      <c r="AE10" s="19">
        <v>12</v>
      </c>
      <c r="AF10" s="19">
        <v>4.8</v>
      </c>
      <c r="AG10" s="19">
        <v>12</v>
      </c>
      <c r="AH10" s="19">
        <v>4.8</v>
      </c>
      <c r="AI10" s="19">
        <v>12</v>
      </c>
      <c r="AJ10" s="27"/>
      <c r="AK10" s="27"/>
      <c r="AL10" s="27" t="s">
        <v>64</v>
      </c>
      <c r="AM10" s="27"/>
      <c r="AN10" s="18"/>
      <c r="AO10" s="18"/>
      <c r="AP10" s="32"/>
    </row>
    <row r="11" spans="1:42" ht="24.95" customHeight="1">
      <c r="A11" s="17">
        <f t="shared" si="4"/>
        <v>130.00500000000002</v>
      </c>
      <c r="B11" s="79" t="s">
        <v>172</v>
      </c>
      <c r="C11" s="86" t="s">
        <v>173</v>
      </c>
      <c r="D11" s="18" t="s">
        <v>57</v>
      </c>
      <c r="E11" s="18" t="s">
        <v>58</v>
      </c>
      <c r="F11" s="19" t="s">
        <v>50</v>
      </c>
      <c r="G11" s="19" t="s">
        <v>59</v>
      </c>
      <c r="H11" s="20">
        <v>44135</v>
      </c>
      <c r="I11" s="20">
        <v>44165</v>
      </c>
      <c r="J11" s="21" t="str">
        <f t="shared" si="3"/>
        <v>31.10.20 - 30.11.20 (1 months)</v>
      </c>
      <c r="K11" s="29" t="s">
        <v>48</v>
      </c>
      <c r="L11" s="23"/>
      <c r="M11" s="23"/>
      <c r="N11" s="24" t="s">
        <v>60</v>
      </c>
      <c r="O11" s="23">
        <v>2300</v>
      </c>
      <c r="P11" s="23">
        <v>700</v>
      </c>
      <c r="Q11" s="24">
        <v>8</v>
      </c>
      <c r="R11" s="23"/>
      <c r="S11" s="23"/>
      <c r="T11" s="25"/>
      <c r="U11" s="19">
        <v>94.800000000000011</v>
      </c>
      <c r="V11" s="19"/>
      <c r="W11" s="30"/>
      <c r="X11" s="31"/>
      <c r="Y11" s="19"/>
      <c r="Z11" s="19"/>
      <c r="AA11" s="19"/>
      <c r="AB11" s="19"/>
      <c r="AC11" s="19">
        <v>4</v>
      </c>
      <c r="AD11" s="19">
        <v>10</v>
      </c>
      <c r="AE11" s="19">
        <v>10</v>
      </c>
      <c r="AF11" s="19">
        <v>4</v>
      </c>
      <c r="AG11" s="19">
        <v>10</v>
      </c>
      <c r="AH11" s="19">
        <v>4</v>
      </c>
      <c r="AI11" s="19">
        <v>10</v>
      </c>
      <c r="AJ11" s="27"/>
      <c r="AK11" s="27"/>
      <c r="AL11" s="27" t="s">
        <v>61</v>
      </c>
      <c r="AM11" s="27"/>
      <c r="AN11" s="18"/>
      <c r="AO11" s="18"/>
      <c r="AP11" s="32"/>
    </row>
    <row r="12" spans="1:42" ht="24.95" customHeight="1">
      <c r="A12" s="17">
        <f t="shared" si="4"/>
        <v>130.00600000000003</v>
      </c>
      <c r="B12" s="79" t="s">
        <v>172</v>
      </c>
      <c r="C12" s="86" t="s">
        <v>173</v>
      </c>
      <c r="D12" s="18" t="s">
        <v>57</v>
      </c>
      <c r="E12" s="18" t="s">
        <v>58</v>
      </c>
      <c r="F12" s="19" t="s">
        <v>50</v>
      </c>
      <c r="G12" s="19" t="s">
        <v>59</v>
      </c>
      <c r="H12" s="20">
        <v>44136</v>
      </c>
      <c r="I12" s="20">
        <v>44165</v>
      </c>
      <c r="J12" s="21" t="str">
        <f t="shared" si="3"/>
        <v>01.11.20 - 30.11.20 (1 months)</v>
      </c>
      <c r="K12" s="29" t="s">
        <v>48</v>
      </c>
      <c r="L12" s="23"/>
      <c r="M12" s="23"/>
      <c r="N12" s="24" t="s">
        <v>60</v>
      </c>
      <c r="O12" s="23">
        <v>700</v>
      </c>
      <c r="P12" s="23">
        <v>1500</v>
      </c>
      <c r="Q12" s="24">
        <v>8</v>
      </c>
      <c r="R12" s="23"/>
      <c r="S12" s="23"/>
      <c r="T12" s="25"/>
      <c r="U12" s="18">
        <v>101.7</v>
      </c>
      <c r="V12" s="19"/>
      <c r="W12" s="30"/>
      <c r="X12" s="26"/>
      <c r="Y12" s="18"/>
      <c r="Z12" s="18"/>
      <c r="AA12" s="18"/>
      <c r="AB12" s="18"/>
      <c r="AC12" s="19">
        <v>4</v>
      </c>
      <c r="AD12" s="19">
        <v>10</v>
      </c>
      <c r="AE12" s="19">
        <v>10</v>
      </c>
      <c r="AF12" s="19">
        <v>4</v>
      </c>
      <c r="AG12" s="19">
        <v>10</v>
      </c>
      <c r="AH12" s="19">
        <v>4</v>
      </c>
      <c r="AI12" s="19">
        <v>10</v>
      </c>
      <c r="AJ12" s="27"/>
      <c r="AK12" s="27"/>
      <c r="AL12" s="27" t="s">
        <v>62</v>
      </c>
      <c r="AM12" s="27"/>
      <c r="AN12" s="18"/>
      <c r="AO12" s="18"/>
      <c r="AP12" s="32"/>
    </row>
    <row r="13" spans="1:42" ht="24.95" customHeight="1">
      <c r="A13" s="17">
        <f t="shared" si="4"/>
        <v>130.00700000000003</v>
      </c>
      <c r="B13" s="17" t="s">
        <v>171</v>
      </c>
      <c r="C13" s="86">
        <v>2</v>
      </c>
      <c r="D13" s="18" t="s">
        <v>57</v>
      </c>
      <c r="E13" s="18" t="s">
        <v>58</v>
      </c>
      <c r="F13" s="19" t="s">
        <v>50</v>
      </c>
      <c r="G13" s="19" t="s">
        <v>59</v>
      </c>
      <c r="H13" s="20">
        <v>44136</v>
      </c>
      <c r="I13" s="20">
        <v>44165</v>
      </c>
      <c r="J13" s="21" t="str">
        <f t="shared" si="3"/>
        <v>01.11.20 - 30.11.20 (1 months)</v>
      </c>
      <c r="K13" s="29" t="s">
        <v>48</v>
      </c>
      <c r="L13" s="23"/>
      <c r="M13" s="23"/>
      <c r="N13" s="24" t="s">
        <v>60</v>
      </c>
      <c r="O13" s="23">
        <v>1500</v>
      </c>
      <c r="P13" s="23">
        <v>2300</v>
      </c>
      <c r="Q13" s="24">
        <v>8</v>
      </c>
      <c r="R13" s="23"/>
      <c r="S13" s="23"/>
      <c r="T13" s="25"/>
      <c r="U13" s="19">
        <v>135</v>
      </c>
      <c r="V13" s="19"/>
      <c r="W13" s="30"/>
      <c r="X13" s="26"/>
      <c r="Y13" s="18"/>
      <c r="Z13" s="18"/>
      <c r="AA13" s="18"/>
      <c r="AB13" s="18"/>
      <c r="AC13" s="19">
        <v>4</v>
      </c>
      <c r="AD13" s="19">
        <v>10</v>
      </c>
      <c r="AE13" s="19">
        <v>10</v>
      </c>
      <c r="AF13" s="19">
        <v>4</v>
      </c>
      <c r="AG13" s="19">
        <v>10</v>
      </c>
      <c r="AH13" s="19">
        <v>4</v>
      </c>
      <c r="AI13" s="19">
        <v>10</v>
      </c>
      <c r="AJ13" s="27"/>
      <c r="AK13" s="27"/>
      <c r="AL13" s="27" t="s">
        <v>64</v>
      </c>
      <c r="AM13" s="27"/>
      <c r="AN13" s="18"/>
      <c r="AO13" s="18"/>
      <c r="AP13" s="32"/>
    </row>
    <row r="14" spans="1:42" ht="24.95" customHeight="1">
      <c r="A14" s="17">
        <f t="shared" si="4"/>
        <v>130.00800000000004</v>
      </c>
      <c r="B14" s="79" t="s">
        <v>172</v>
      </c>
      <c r="C14" s="86" t="s">
        <v>173</v>
      </c>
      <c r="D14" s="18" t="s">
        <v>57</v>
      </c>
      <c r="E14" s="18" t="s">
        <v>58</v>
      </c>
      <c r="F14" s="19" t="s">
        <v>50</v>
      </c>
      <c r="G14" s="19" t="s">
        <v>59</v>
      </c>
      <c r="H14" s="20">
        <v>44135</v>
      </c>
      <c r="I14" s="20">
        <v>44165</v>
      </c>
      <c r="J14" s="21" t="str">
        <f t="shared" si="3"/>
        <v>31.10.20 - 30.11.20 (1 months)</v>
      </c>
      <c r="K14" s="29" t="s">
        <v>48</v>
      </c>
      <c r="L14" s="23"/>
      <c r="M14" s="23"/>
      <c r="N14" s="24" t="s">
        <v>60</v>
      </c>
      <c r="O14" s="23"/>
      <c r="P14" s="23"/>
      <c r="Q14" s="24" t="s">
        <v>60</v>
      </c>
      <c r="R14" s="23">
        <v>2300</v>
      </c>
      <c r="S14" s="23">
        <v>700</v>
      </c>
      <c r="T14" s="25">
        <v>8</v>
      </c>
      <c r="U14" s="19">
        <v>75.84</v>
      </c>
      <c r="V14" s="19"/>
      <c r="W14" s="30"/>
      <c r="X14" s="31"/>
      <c r="Y14" s="19"/>
      <c r="Z14" s="19"/>
      <c r="AA14" s="19"/>
      <c r="AB14" s="19"/>
      <c r="AC14" s="19">
        <v>3.2</v>
      </c>
      <c r="AD14" s="19">
        <v>8</v>
      </c>
      <c r="AE14" s="19">
        <v>8</v>
      </c>
      <c r="AF14" s="19">
        <v>3.2</v>
      </c>
      <c r="AG14" s="19">
        <v>8</v>
      </c>
      <c r="AH14" s="19">
        <v>3.2</v>
      </c>
      <c r="AI14" s="19">
        <v>8</v>
      </c>
      <c r="AJ14" s="27"/>
      <c r="AK14" s="27"/>
      <c r="AL14" s="27" t="s">
        <v>61</v>
      </c>
      <c r="AM14" s="27"/>
      <c r="AN14" s="18"/>
      <c r="AO14" s="18"/>
      <c r="AP14" s="32"/>
    </row>
    <row r="15" spans="1:42" ht="24.95" customHeight="1">
      <c r="A15" s="17">
        <f t="shared" si="4"/>
        <v>130.00900000000004</v>
      </c>
      <c r="B15" s="79" t="s">
        <v>172</v>
      </c>
      <c r="C15" s="86" t="s">
        <v>173</v>
      </c>
      <c r="D15" s="18" t="s">
        <v>57</v>
      </c>
      <c r="E15" s="18" t="s">
        <v>58</v>
      </c>
      <c r="F15" s="19" t="s">
        <v>50</v>
      </c>
      <c r="G15" s="19" t="s">
        <v>59</v>
      </c>
      <c r="H15" s="20">
        <v>44136</v>
      </c>
      <c r="I15" s="20">
        <v>44165</v>
      </c>
      <c r="J15" s="21" t="str">
        <f t="shared" si="3"/>
        <v>01.11.20 - 30.11.20 (1 months)</v>
      </c>
      <c r="K15" s="29" t="s">
        <v>48</v>
      </c>
      <c r="L15" s="23"/>
      <c r="M15" s="23"/>
      <c r="N15" s="24" t="s">
        <v>60</v>
      </c>
      <c r="O15" s="23"/>
      <c r="P15" s="23"/>
      <c r="Q15" s="24" t="s">
        <v>60</v>
      </c>
      <c r="R15" s="23">
        <v>700</v>
      </c>
      <c r="S15" s="23">
        <v>1500</v>
      </c>
      <c r="T15" s="25">
        <v>8</v>
      </c>
      <c r="U15" s="19">
        <v>81.36</v>
      </c>
      <c r="V15" s="19"/>
      <c r="W15" s="30"/>
      <c r="X15" s="31"/>
      <c r="Y15" s="19"/>
      <c r="Z15" s="19"/>
      <c r="AA15" s="19"/>
      <c r="AB15" s="19"/>
      <c r="AC15" s="19">
        <v>3.2</v>
      </c>
      <c r="AD15" s="19">
        <v>8</v>
      </c>
      <c r="AE15" s="19">
        <v>8</v>
      </c>
      <c r="AF15" s="19">
        <v>3.2</v>
      </c>
      <c r="AG15" s="19">
        <v>8</v>
      </c>
      <c r="AH15" s="19">
        <v>3.2</v>
      </c>
      <c r="AI15" s="19">
        <v>8</v>
      </c>
      <c r="AJ15" s="27"/>
      <c r="AK15" s="27"/>
      <c r="AL15" s="27" t="s">
        <v>62</v>
      </c>
      <c r="AM15" s="27"/>
      <c r="AN15" s="18"/>
      <c r="AO15" s="18"/>
      <c r="AP15" s="32"/>
    </row>
    <row r="16" spans="1:42" ht="24.95" customHeight="1">
      <c r="A16" s="17">
        <f t="shared" si="4"/>
        <v>130.01000000000005</v>
      </c>
      <c r="B16" s="17" t="s">
        <v>171</v>
      </c>
      <c r="C16" s="86">
        <v>2</v>
      </c>
      <c r="D16" s="18" t="s">
        <v>57</v>
      </c>
      <c r="E16" s="18" t="s">
        <v>58</v>
      </c>
      <c r="F16" s="19" t="s">
        <v>50</v>
      </c>
      <c r="G16" s="19" t="s">
        <v>59</v>
      </c>
      <c r="H16" s="20">
        <v>44136</v>
      </c>
      <c r="I16" s="20">
        <v>44165</v>
      </c>
      <c r="J16" s="21" t="str">
        <f t="shared" si="3"/>
        <v>01.11.20 - 30.11.20 (1 months)</v>
      </c>
      <c r="K16" s="29" t="s">
        <v>48</v>
      </c>
      <c r="L16" s="23"/>
      <c r="M16" s="23"/>
      <c r="N16" s="24" t="s">
        <v>60</v>
      </c>
      <c r="O16" s="23"/>
      <c r="P16" s="23"/>
      <c r="Q16" s="24" t="s">
        <v>60</v>
      </c>
      <c r="R16" s="23">
        <v>1500</v>
      </c>
      <c r="S16" s="23">
        <v>2300</v>
      </c>
      <c r="T16" s="25">
        <v>8</v>
      </c>
      <c r="U16" s="19">
        <v>108</v>
      </c>
      <c r="V16" s="19"/>
      <c r="W16" s="30"/>
      <c r="X16" s="31"/>
      <c r="Y16" s="19"/>
      <c r="Z16" s="19"/>
      <c r="AA16" s="19"/>
      <c r="AB16" s="19"/>
      <c r="AC16" s="19">
        <v>3.2</v>
      </c>
      <c r="AD16" s="19">
        <v>8</v>
      </c>
      <c r="AE16" s="19">
        <v>8</v>
      </c>
      <c r="AF16" s="19">
        <v>3.2</v>
      </c>
      <c r="AG16" s="19">
        <v>8</v>
      </c>
      <c r="AH16" s="19">
        <v>3.2</v>
      </c>
      <c r="AI16" s="19">
        <v>8</v>
      </c>
      <c r="AJ16" s="27"/>
      <c r="AK16" s="27"/>
      <c r="AL16" s="27" t="s">
        <v>64</v>
      </c>
      <c r="AM16" s="27"/>
      <c r="AN16" s="18"/>
      <c r="AO16" s="18"/>
      <c r="AP16" s="32"/>
    </row>
    <row r="17" spans="1:42" ht="24.95" customHeight="1">
      <c r="A17" s="17">
        <f>A16+0.007</f>
        <v>130.01700000000005</v>
      </c>
      <c r="B17" s="79" t="s">
        <v>172</v>
      </c>
      <c r="C17" s="86" t="s">
        <v>173</v>
      </c>
      <c r="D17" s="18" t="s">
        <v>65</v>
      </c>
      <c r="E17" s="18" t="s">
        <v>66</v>
      </c>
      <c r="F17" s="19" t="s">
        <v>50</v>
      </c>
      <c r="G17" s="19" t="s">
        <v>67</v>
      </c>
      <c r="H17" s="20">
        <v>44136</v>
      </c>
      <c r="I17" s="20">
        <v>44165</v>
      </c>
      <c r="J17" s="21" t="str">
        <f t="shared" si="3"/>
        <v>01.11.20 - 30.11.20 (1 months)</v>
      </c>
      <c r="K17" s="29" t="s">
        <v>48</v>
      </c>
      <c r="L17" s="23">
        <v>700</v>
      </c>
      <c r="M17" s="23">
        <v>1500</v>
      </c>
      <c r="N17" s="24">
        <f t="shared" ref="N17" si="5">IF(L17&gt;M17, (2400-L17+M17)/100, IF(AND(L17="",M17="",L17=M17), "", IF(L17=M17,24,(M17-L17)/100)))</f>
        <v>8</v>
      </c>
      <c r="O17" s="23">
        <v>700</v>
      </c>
      <c r="P17" s="23">
        <v>1500</v>
      </c>
      <c r="Q17" s="24">
        <f t="shared" ref="Q17" si="6">IF(O17&gt;P17, (2400-O17+P17)/100, IF(AND(O17="",P17="",O17=P17), "", IF(O17=P17,24,(P17-O17)/100)))</f>
        <v>8</v>
      </c>
      <c r="R17" s="23">
        <v>700</v>
      </c>
      <c r="S17" s="23">
        <v>1500</v>
      </c>
      <c r="T17" s="25">
        <f t="shared" ref="T17" si="7">IF(R17&gt;S17, (2400-R17+S17)/100, IF(AND(R17="",S17="",R17=S17), "", IF(R17=S17,24,(S17-R17)/100)))</f>
        <v>8</v>
      </c>
      <c r="U17" s="19">
        <v>3.98</v>
      </c>
      <c r="V17" s="19"/>
      <c r="W17" s="19"/>
      <c r="X17" s="31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27"/>
      <c r="AK17" s="27"/>
      <c r="AL17" s="33"/>
      <c r="AM17" s="27"/>
      <c r="AN17" s="18"/>
      <c r="AO17" s="18">
        <v>2</v>
      </c>
      <c r="AP17" s="32" t="s">
        <v>68</v>
      </c>
    </row>
    <row r="18" spans="1:42" ht="24.95" customHeight="1">
      <c r="A18" s="17">
        <f t="shared" si="4"/>
        <v>130.01800000000006</v>
      </c>
      <c r="B18" s="79" t="s">
        <v>172</v>
      </c>
      <c r="C18" s="86" t="s">
        <v>173</v>
      </c>
      <c r="D18" s="18" t="s">
        <v>69</v>
      </c>
      <c r="E18" s="18" t="s">
        <v>70</v>
      </c>
      <c r="F18" s="19" t="s">
        <v>50</v>
      </c>
      <c r="G18" s="50" t="s">
        <v>55</v>
      </c>
      <c r="H18" s="20">
        <v>44135</v>
      </c>
      <c r="I18" s="20">
        <v>44165</v>
      </c>
      <c r="J18" s="21" t="str">
        <f t="shared" si="3"/>
        <v>31.10.20 - 30.11.20 (1 months)</v>
      </c>
      <c r="K18" s="29" t="s">
        <v>48</v>
      </c>
      <c r="L18" s="23">
        <v>2300</v>
      </c>
      <c r="M18" s="23">
        <v>1500</v>
      </c>
      <c r="N18" s="24">
        <f>IF(L18&gt;M18, (2400-L18+M18)/100, IF(AND(L18="",M18="",L18=M18), "", IF(L18=M18,24,(M18-L18)/100)))</f>
        <v>16</v>
      </c>
      <c r="O18" s="23">
        <v>2300</v>
      </c>
      <c r="P18" s="23">
        <v>1500</v>
      </c>
      <c r="Q18" s="24">
        <f>IF(O18&gt;P18, (2400-O18+P18)/100, IF(AND(O18="",P18="",O18=P18), "", IF(O18=P18,24,(P18-O18)/100)))</f>
        <v>16</v>
      </c>
      <c r="R18" s="23">
        <v>2300</v>
      </c>
      <c r="S18" s="23">
        <v>1500</v>
      </c>
      <c r="T18" s="24">
        <f>IF(R18&gt;S18, (2400-R18+S18)/100, IF(AND(R18="",S18="",R18=S18), "", IF(R18=S18,24,(S18-R18)/100)))</f>
        <v>16</v>
      </c>
      <c r="U18" s="19">
        <v>39</v>
      </c>
      <c r="V18" s="19"/>
      <c r="W18" s="30"/>
      <c r="X18" s="31"/>
      <c r="Y18" s="19"/>
      <c r="Z18" s="19"/>
      <c r="AA18" s="19"/>
      <c r="AB18" s="19"/>
      <c r="AC18" s="19">
        <v>1.6</v>
      </c>
      <c r="AD18" s="19">
        <v>4</v>
      </c>
      <c r="AE18" s="19">
        <v>4</v>
      </c>
      <c r="AF18" s="19">
        <v>1.6</v>
      </c>
      <c r="AG18" s="19">
        <v>4</v>
      </c>
      <c r="AH18" s="19">
        <v>1.6</v>
      </c>
      <c r="AI18" s="19">
        <v>4</v>
      </c>
      <c r="AJ18" s="27"/>
      <c r="AK18" s="27"/>
      <c r="AL18" s="28" t="s">
        <v>61</v>
      </c>
      <c r="AM18" s="27"/>
      <c r="AN18" s="19"/>
      <c r="AO18" s="19"/>
      <c r="AP18" s="27"/>
    </row>
    <row r="19" spans="1:42" ht="24.95" customHeight="1">
      <c r="A19" s="17">
        <f t="shared" si="4"/>
        <v>130.01900000000006</v>
      </c>
      <c r="B19" s="79" t="s">
        <v>172</v>
      </c>
      <c r="C19" s="86" t="s">
        <v>173</v>
      </c>
      <c r="D19" s="18" t="s">
        <v>69</v>
      </c>
      <c r="E19" s="18" t="s">
        <v>70</v>
      </c>
      <c r="F19" s="19" t="s">
        <v>50</v>
      </c>
      <c r="G19" s="50" t="s">
        <v>55</v>
      </c>
      <c r="H19" s="20">
        <v>44136</v>
      </c>
      <c r="I19" s="20">
        <v>44165</v>
      </c>
      <c r="J19" s="21" t="str">
        <f t="shared" si="3"/>
        <v>01.11.20 - 30.11.20 (1 months)</v>
      </c>
      <c r="K19" s="29" t="s">
        <v>48</v>
      </c>
      <c r="L19" s="23">
        <v>1900</v>
      </c>
      <c r="M19" s="23">
        <v>2300</v>
      </c>
      <c r="N19" s="24">
        <f t="shared" ref="N19:N21" si="8">IF(L19&gt;M19, (2400-L19+M19)/100, IF(AND(L19="",M19="",L19=M19), "", IF(L19=M19,24,(M19-L19)/100)))</f>
        <v>4</v>
      </c>
      <c r="O19" s="23">
        <v>1900</v>
      </c>
      <c r="P19" s="23">
        <v>2300</v>
      </c>
      <c r="Q19" s="24">
        <f t="shared" ref="Q19:Q21" si="9">IF(O19&gt;P19, (2400-O19+P19)/100, IF(AND(O19="",P19="",O19=P19), "", IF(O19=P19,24,(P19-O19)/100)))</f>
        <v>4</v>
      </c>
      <c r="R19" s="23">
        <v>1900</v>
      </c>
      <c r="S19" s="23">
        <v>2300</v>
      </c>
      <c r="T19" s="25">
        <f t="shared" ref="T19:T21" si="10">IF(R19&gt;S19, (2400-R19+S19)/100, IF(AND(R19="",S19="",R19=S19), "", IF(R19=S19,24,(S19-R19)/100)))</f>
        <v>4</v>
      </c>
      <c r="U19" s="19">
        <v>39</v>
      </c>
      <c r="V19" s="19"/>
      <c r="W19" s="30"/>
      <c r="X19" s="31"/>
      <c r="Y19" s="19"/>
      <c r="Z19" s="19"/>
      <c r="AA19" s="19"/>
      <c r="AB19" s="19"/>
      <c r="AC19" s="19">
        <v>1.6</v>
      </c>
      <c r="AD19" s="19">
        <v>4</v>
      </c>
      <c r="AE19" s="19">
        <v>4</v>
      </c>
      <c r="AF19" s="19">
        <v>1.6</v>
      </c>
      <c r="AG19" s="19">
        <v>4</v>
      </c>
      <c r="AH19" s="19">
        <v>1.6</v>
      </c>
      <c r="AI19" s="19">
        <v>4</v>
      </c>
      <c r="AJ19" s="27"/>
      <c r="AK19" s="27"/>
      <c r="AL19" s="33" t="s">
        <v>61</v>
      </c>
      <c r="AM19" s="27" t="s">
        <v>63</v>
      </c>
      <c r="AN19" s="18"/>
      <c r="AO19" s="18"/>
      <c r="AP19" s="32"/>
    </row>
    <row r="20" spans="1:42" ht="24.95" customHeight="1">
      <c r="A20" s="17">
        <f t="shared" si="4"/>
        <v>130.02000000000007</v>
      </c>
      <c r="B20" s="17" t="s">
        <v>171</v>
      </c>
      <c r="C20" s="86">
        <v>4</v>
      </c>
      <c r="D20" s="18" t="s">
        <v>69</v>
      </c>
      <c r="E20" s="18" t="s">
        <v>70</v>
      </c>
      <c r="F20" s="19" t="s">
        <v>50</v>
      </c>
      <c r="G20" s="50" t="s">
        <v>55</v>
      </c>
      <c r="H20" s="20">
        <v>44135</v>
      </c>
      <c r="I20" s="20">
        <v>44165</v>
      </c>
      <c r="J20" s="21" t="str">
        <f t="shared" si="3"/>
        <v>31.10.20 - 30.11.20 (1 months)</v>
      </c>
      <c r="K20" s="29" t="s">
        <v>48</v>
      </c>
      <c r="L20" s="23">
        <v>2300</v>
      </c>
      <c r="M20" s="23">
        <v>2300</v>
      </c>
      <c r="N20" s="24">
        <f t="shared" si="8"/>
        <v>24</v>
      </c>
      <c r="O20" s="23">
        <v>2300</v>
      </c>
      <c r="P20" s="23">
        <v>2300</v>
      </c>
      <c r="Q20" s="24">
        <f t="shared" si="9"/>
        <v>24</v>
      </c>
      <c r="R20" s="23">
        <v>2300</v>
      </c>
      <c r="S20" s="23">
        <v>2300</v>
      </c>
      <c r="T20" s="25">
        <f t="shared" si="10"/>
        <v>24</v>
      </c>
      <c r="U20" s="19">
        <v>47</v>
      </c>
      <c r="V20" s="19"/>
      <c r="W20" s="30"/>
      <c r="X20" s="31"/>
      <c r="Y20" s="19"/>
      <c r="Z20" s="19"/>
      <c r="AA20" s="19"/>
      <c r="AB20" s="19"/>
      <c r="AC20" s="19">
        <v>1.6</v>
      </c>
      <c r="AD20" s="19">
        <v>4</v>
      </c>
      <c r="AE20" s="19">
        <v>4</v>
      </c>
      <c r="AF20" s="19">
        <v>1.6</v>
      </c>
      <c r="AG20" s="19">
        <v>4</v>
      </c>
      <c r="AH20" s="19">
        <v>1.6</v>
      </c>
      <c r="AI20" s="19">
        <v>4</v>
      </c>
      <c r="AJ20" s="27"/>
      <c r="AK20" s="27"/>
      <c r="AL20" s="33" t="s">
        <v>62</v>
      </c>
      <c r="AM20" s="27" t="s">
        <v>71</v>
      </c>
      <c r="AN20" s="18"/>
      <c r="AO20" s="18"/>
      <c r="AP20" s="32"/>
    </row>
    <row r="21" spans="1:42" ht="24.95" customHeight="1">
      <c r="A21" s="17">
        <f>A20+0.001</f>
        <v>130.02100000000007</v>
      </c>
      <c r="B21" s="17" t="s">
        <v>171</v>
      </c>
      <c r="C21" s="86">
        <v>2</v>
      </c>
      <c r="D21" s="18" t="s">
        <v>69</v>
      </c>
      <c r="E21" s="18" t="s">
        <v>70</v>
      </c>
      <c r="F21" s="19" t="s">
        <v>50</v>
      </c>
      <c r="G21" s="50" t="s">
        <v>55</v>
      </c>
      <c r="H21" s="20">
        <v>44136</v>
      </c>
      <c r="I21" s="20">
        <v>44165</v>
      </c>
      <c r="J21" s="21" t="str">
        <f t="shared" si="3"/>
        <v>01.11.20 - 30.11.20 (1 months)</v>
      </c>
      <c r="K21" s="29" t="s">
        <v>48</v>
      </c>
      <c r="L21" s="23">
        <v>1500</v>
      </c>
      <c r="M21" s="23">
        <v>1900</v>
      </c>
      <c r="N21" s="24">
        <f t="shared" si="8"/>
        <v>4</v>
      </c>
      <c r="O21" s="23">
        <v>1500</v>
      </c>
      <c r="P21" s="23">
        <v>1900</v>
      </c>
      <c r="Q21" s="24">
        <f t="shared" si="9"/>
        <v>4</v>
      </c>
      <c r="R21" s="23">
        <v>1500</v>
      </c>
      <c r="S21" s="23">
        <v>1900</v>
      </c>
      <c r="T21" s="25">
        <f t="shared" si="10"/>
        <v>4</v>
      </c>
      <c r="U21" s="19">
        <v>90</v>
      </c>
      <c r="V21" s="19"/>
      <c r="W21" s="30"/>
      <c r="X21" s="31"/>
      <c r="Y21" s="19"/>
      <c r="Z21" s="19"/>
      <c r="AA21" s="19"/>
      <c r="AB21" s="19"/>
      <c r="AC21" s="19">
        <v>1.6</v>
      </c>
      <c r="AD21" s="19">
        <v>4</v>
      </c>
      <c r="AE21" s="19">
        <v>4</v>
      </c>
      <c r="AF21" s="19">
        <v>1.6</v>
      </c>
      <c r="AG21" s="19">
        <v>4</v>
      </c>
      <c r="AH21" s="19">
        <v>1.6</v>
      </c>
      <c r="AI21" s="19">
        <v>4</v>
      </c>
      <c r="AJ21" s="27"/>
      <c r="AK21" s="27"/>
      <c r="AL21" s="33" t="s">
        <v>64</v>
      </c>
      <c r="AM21" s="27"/>
      <c r="AN21" s="18"/>
      <c r="AO21" s="18"/>
      <c r="AP21" s="32"/>
    </row>
    <row r="22" spans="1:42" ht="24.95" customHeight="1">
      <c r="A22" s="17">
        <f>A21+0.001</f>
        <v>130.02200000000008</v>
      </c>
      <c r="B22" s="79" t="s">
        <v>172</v>
      </c>
      <c r="C22" s="86" t="s">
        <v>173</v>
      </c>
      <c r="D22" s="18" t="s">
        <v>72</v>
      </c>
      <c r="E22" s="18" t="s">
        <v>73</v>
      </c>
      <c r="F22" s="19" t="s">
        <v>50</v>
      </c>
      <c r="G22" s="19" t="s">
        <v>59</v>
      </c>
      <c r="H22" s="20">
        <v>44135</v>
      </c>
      <c r="I22" s="20">
        <v>44165</v>
      </c>
      <c r="J22" s="21" t="str">
        <f t="shared" si="3"/>
        <v>31.10.20 - 30.11.20 (1 months)</v>
      </c>
      <c r="K22" s="29" t="s">
        <v>48</v>
      </c>
      <c r="L22" s="23">
        <v>2300</v>
      </c>
      <c r="M22" s="23">
        <v>700</v>
      </c>
      <c r="N22" s="24">
        <f>IF(L22&gt;M22, (2400-L22+M22)/100, IF(AND(L22="",M22="",L22=M22), "", IF(L22=M22,24,(M22-L22)/100)))</f>
        <v>8</v>
      </c>
      <c r="O22" s="23">
        <v>2300</v>
      </c>
      <c r="P22" s="23">
        <v>700</v>
      </c>
      <c r="Q22" s="24">
        <f>IF(O22&gt;P22, (2400-O22+P22)/100, IF(AND(O22="",P22="",O22=P22), "", IF(O22=P22,24,(P22-O22)/100)))</f>
        <v>8</v>
      </c>
      <c r="R22" s="23">
        <v>2300</v>
      </c>
      <c r="S22" s="23">
        <v>700</v>
      </c>
      <c r="T22" s="24">
        <f>IF(R22&gt;S22, (2400-R22+S22)/100, IF(AND(R22="",S22="",R22=S22), "", IF(R22=S22,24,(S22-R22)/100)))</f>
        <v>8</v>
      </c>
      <c r="U22" s="19">
        <v>13.12</v>
      </c>
      <c r="V22" s="19"/>
      <c r="W22" s="30"/>
      <c r="X22" s="31"/>
      <c r="Y22" s="19"/>
      <c r="Z22" s="19"/>
      <c r="AA22" s="19"/>
      <c r="AB22" s="19"/>
      <c r="AC22" s="19">
        <v>0.8</v>
      </c>
      <c r="AD22" s="19">
        <v>2</v>
      </c>
      <c r="AE22" s="19">
        <v>2</v>
      </c>
      <c r="AF22" s="19">
        <v>0.8</v>
      </c>
      <c r="AG22" s="19">
        <v>2</v>
      </c>
      <c r="AH22" s="19">
        <v>0.8</v>
      </c>
      <c r="AI22" s="19">
        <v>2</v>
      </c>
      <c r="AJ22" s="27"/>
      <c r="AK22" s="27"/>
      <c r="AL22" s="28" t="s">
        <v>61</v>
      </c>
      <c r="AM22" s="27"/>
      <c r="AN22" s="19"/>
      <c r="AO22" s="19"/>
      <c r="AP22" s="27"/>
    </row>
    <row r="23" spans="1:42" ht="24.95" customHeight="1">
      <c r="A23" s="17">
        <f>A22+0.001</f>
        <v>130.02300000000008</v>
      </c>
      <c r="B23" s="79" t="s">
        <v>172</v>
      </c>
      <c r="C23" s="86" t="s">
        <v>173</v>
      </c>
      <c r="D23" s="18" t="s">
        <v>72</v>
      </c>
      <c r="E23" s="18" t="s">
        <v>73</v>
      </c>
      <c r="F23" s="19" t="s">
        <v>50</v>
      </c>
      <c r="G23" s="19" t="s">
        <v>59</v>
      </c>
      <c r="H23" s="20">
        <v>44136</v>
      </c>
      <c r="I23" s="20">
        <v>44165</v>
      </c>
      <c r="J23" s="21" t="str">
        <f t="shared" si="3"/>
        <v>01.11.20 - 30.11.20 (1 months)</v>
      </c>
      <c r="K23" s="29" t="s">
        <v>48</v>
      </c>
      <c r="L23" s="23">
        <v>700</v>
      </c>
      <c r="M23" s="23">
        <v>1500</v>
      </c>
      <c r="N23" s="24">
        <f t="shared" ref="N23:N28" si="11">IF(L23&gt;M23, (2400-L23+M23)/100, IF(AND(L23="",M23="",L23=M23), "", IF(L23=M23,24,(M23-L23)/100)))</f>
        <v>8</v>
      </c>
      <c r="O23" s="23">
        <v>700</v>
      </c>
      <c r="P23" s="23">
        <v>2300</v>
      </c>
      <c r="Q23" s="24">
        <f t="shared" ref="Q23:Q28" si="12">IF(O23&gt;P23, (2400-O23+P23)/100, IF(AND(O23="",P23="",O23=P23), "", IF(O23=P23,24,(P23-O23)/100)))</f>
        <v>16</v>
      </c>
      <c r="R23" s="23">
        <v>700</v>
      </c>
      <c r="S23" s="23">
        <v>2300</v>
      </c>
      <c r="T23" s="25">
        <f t="shared" ref="T23:T28" si="13">IF(R23&gt;S23, (2400-R23+S23)/100, IF(AND(R23="",S23="",R23=S23), "", IF(R23=S23,24,(S23-R23)/100)))</f>
        <v>16</v>
      </c>
      <c r="U23" s="19">
        <v>15.92</v>
      </c>
      <c r="V23" s="19"/>
      <c r="W23" s="30"/>
      <c r="X23" s="31"/>
      <c r="Y23" s="19"/>
      <c r="Z23" s="19"/>
      <c r="AA23" s="19"/>
      <c r="AB23" s="19"/>
      <c r="AC23" s="19">
        <v>0.8</v>
      </c>
      <c r="AD23" s="19">
        <v>2</v>
      </c>
      <c r="AE23" s="19">
        <v>2</v>
      </c>
      <c r="AF23" s="19">
        <v>0.8</v>
      </c>
      <c r="AG23" s="19">
        <v>2</v>
      </c>
      <c r="AH23" s="19">
        <v>0.8</v>
      </c>
      <c r="AI23" s="19">
        <v>2</v>
      </c>
      <c r="AJ23" s="27"/>
      <c r="AK23" s="27"/>
      <c r="AL23" s="33" t="s">
        <v>62</v>
      </c>
      <c r="AM23" s="27" t="s">
        <v>63</v>
      </c>
      <c r="AN23" s="18"/>
      <c r="AO23" s="18"/>
      <c r="AP23" s="32"/>
    </row>
    <row r="24" spans="1:42" ht="24.95" customHeight="1">
      <c r="A24" s="17">
        <f>A23+0.001</f>
        <v>130.02400000000009</v>
      </c>
      <c r="B24" s="79" t="s">
        <v>172</v>
      </c>
      <c r="C24" s="86" t="s">
        <v>173</v>
      </c>
      <c r="D24" s="18" t="s">
        <v>72</v>
      </c>
      <c r="E24" s="18" t="s">
        <v>73</v>
      </c>
      <c r="F24" s="19" t="s">
        <v>50</v>
      </c>
      <c r="G24" s="19" t="s">
        <v>59</v>
      </c>
      <c r="H24" s="20">
        <v>44136</v>
      </c>
      <c r="I24" s="20">
        <v>44165</v>
      </c>
      <c r="J24" s="21" t="str">
        <f t="shared" si="3"/>
        <v>01.11.20 - 30.11.20 (1 months)</v>
      </c>
      <c r="K24" s="29" t="s">
        <v>48</v>
      </c>
      <c r="L24" s="23">
        <v>1900</v>
      </c>
      <c r="M24" s="23">
        <v>2300</v>
      </c>
      <c r="N24" s="24">
        <f t="shared" si="11"/>
        <v>4</v>
      </c>
      <c r="O24" s="23"/>
      <c r="P24" s="23"/>
      <c r="Q24" s="24" t="str">
        <f t="shared" si="12"/>
        <v/>
      </c>
      <c r="R24" s="23"/>
      <c r="S24" s="23"/>
      <c r="T24" s="25" t="str">
        <f t="shared" si="13"/>
        <v/>
      </c>
      <c r="U24" s="19">
        <v>15.92</v>
      </c>
      <c r="V24" s="19"/>
      <c r="W24" s="30"/>
      <c r="X24" s="31"/>
      <c r="Y24" s="19"/>
      <c r="Z24" s="19"/>
      <c r="AA24" s="19"/>
      <c r="AB24" s="19"/>
      <c r="AC24" s="19">
        <v>0.8</v>
      </c>
      <c r="AD24" s="19">
        <v>2</v>
      </c>
      <c r="AE24" s="19">
        <v>2</v>
      </c>
      <c r="AF24" s="19">
        <v>0.8</v>
      </c>
      <c r="AG24" s="19">
        <v>2</v>
      </c>
      <c r="AH24" s="19">
        <v>0.8</v>
      </c>
      <c r="AI24" s="19">
        <v>2</v>
      </c>
      <c r="AJ24" s="27"/>
      <c r="AK24" s="27"/>
      <c r="AL24" s="33" t="s">
        <v>62</v>
      </c>
      <c r="AM24" s="27"/>
      <c r="AN24" s="18"/>
      <c r="AO24" s="18"/>
      <c r="AP24" s="32"/>
    </row>
    <row r="25" spans="1:42" ht="24.95" customHeight="1">
      <c r="A25" s="17">
        <f>A24+0.001</f>
        <v>130.02500000000009</v>
      </c>
      <c r="B25" s="79" t="s">
        <v>172</v>
      </c>
      <c r="C25" s="86" t="s">
        <v>173</v>
      </c>
      <c r="D25" s="18" t="s">
        <v>72</v>
      </c>
      <c r="E25" s="18" t="s">
        <v>74</v>
      </c>
      <c r="F25" s="19" t="s">
        <v>50</v>
      </c>
      <c r="G25" s="19" t="s">
        <v>75</v>
      </c>
      <c r="H25" s="20">
        <v>44135</v>
      </c>
      <c r="I25" s="20">
        <v>44165</v>
      </c>
      <c r="J25" s="21" t="str">
        <f t="shared" si="3"/>
        <v>31.10.20 - 30.11.20 (1 months)</v>
      </c>
      <c r="K25" s="22" t="s">
        <v>48</v>
      </c>
      <c r="L25" s="23">
        <v>2300</v>
      </c>
      <c r="M25" s="23">
        <v>700</v>
      </c>
      <c r="N25" s="24">
        <f t="shared" si="11"/>
        <v>8</v>
      </c>
      <c r="O25" s="23">
        <v>2300</v>
      </c>
      <c r="P25" s="23">
        <v>700</v>
      </c>
      <c r="Q25" s="24">
        <f t="shared" si="12"/>
        <v>8</v>
      </c>
      <c r="R25" s="23">
        <v>2300</v>
      </c>
      <c r="S25" s="23">
        <v>700</v>
      </c>
      <c r="T25" s="25">
        <f t="shared" si="13"/>
        <v>8</v>
      </c>
      <c r="U25" s="19">
        <v>23.88</v>
      </c>
      <c r="V25" s="18"/>
      <c r="W25" s="18"/>
      <c r="X25" s="26"/>
      <c r="Y25" s="18"/>
      <c r="Z25" s="18"/>
      <c r="AA25" s="18"/>
      <c r="AB25" s="18"/>
      <c r="AC25" s="18">
        <v>1.2</v>
      </c>
      <c r="AD25" s="18">
        <v>3</v>
      </c>
      <c r="AE25" s="18">
        <v>3</v>
      </c>
      <c r="AF25" s="18">
        <v>1.2</v>
      </c>
      <c r="AG25" s="18">
        <v>3</v>
      </c>
      <c r="AH25" s="18">
        <v>1.2</v>
      </c>
      <c r="AI25" s="18">
        <v>3</v>
      </c>
      <c r="AJ25" s="32"/>
      <c r="AK25" s="32"/>
      <c r="AL25" s="33" t="s">
        <v>64</v>
      </c>
      <c r="AM25" s="27"/>
      <c r="AN25" s="18"/>
      <c r="AO25" s="18"/>
      <c r="AP25" s="32"/>
    </row>
    <row r="26" spans="1:42" ht="24.95" customHeight="1">
      <c r="A26" s="17">
        <f t="shared" si="4"/>
        <v>130.0260000000001</v>
      </c>
      <c r="B26" s="79" t="s">
        <v>172</v>
      </c>
      <c r="C26" s="86" t="s">
        <v>173</v>
      </c>
      <c r="D26" s="18" t="s">
        <v>72</v>
      </c>
      <c r="E26" s="18" t="s">
        <v>74</v>
      </c>
      <c r="F26" s="19" t="s">
        <v>50</v>
      </c>
      <c r="G26" s="19" t="s">
        <v>75</v>
      </c>
      <c r="H26" s="20">
        <v>44136</v>
      </c>
      <c r="I26" s="20">
        <v>44165</v>
      </c>
      <c r="J26" s="21" t="str">
        <f t="shared" si="3"/>
        <v>01.11.20 - 30.11.20 (1 months)</v>
      </c>
      <c r="K26" s="29" t="s">
        <v>48</v>
      </c>
      <c r="L26" s="23">
        <v>700</v>
      </c>
      <c r="M26" s="23">
        <v>1500</v>
      </c>
      <c r="N26" s="24">
        <f t="shared" si="11"/>
        <v>8</v>
      </c>
      <c r="O26" s="23">
        <v>700</v>
      </c>
      <c r="P26" s="23">
        <v>2300</v>
      </c>
      <c r="Q26" s="24">
        <f t="shared" si="12"/>
        <v>16</v>
      </c>
      <c r="R26" s="23">
        <v>700</v>
      </c>
      <c r="S26" s="23">
        <v>2300</v>
      </c>
      <c r="T26" s="25">
        <f t="shared" si="13"/>
        <v>16</v>
      </c>
      <c r="U26" s="19">
        <v>29.880000000000003</v>
      </c>
      <c r="V26" s="18"/>
      <c r="W26" s="18"/>
      <c r="X26" s="26"/>
      <c r="Y26" s="18"/>
      <c r="Z26" s="18"/>
      <c r="AA26" s="18"/>
      <c r="AB26" s="18"/>
      <c r="AC26" s="18">
        <v>1.2</v>
      </c>
      <c r="AD26" s="19">
        <v>3</v>
      </c>
      <c r="AE26" s="19">
        <v>3</v>
      </c>
      <c r="AF26" s="18">
        <v>1.2</v>
      </c>
      <c r="AG26" s="19">
        <v>3</v>
      </c>
      <c r="AH26" s="18">
        <v>1.2</v>
      </c>
      <c r="AI26" s="19">
        <v>3</v>
      </c>
      <c r="AJ26" s="27"/>
      <c r="AK26" s="27"/>
      <c r="AL26" s="33" t="s">
        <v>76</v>
      </c>
      <c r="AM26" s="27"/>
      <c r="AN26" s="18"/>
      <c r="AO26" s="18"/>
      <c r="AP26" s="32"/>
    </row>
    <row r="27" spans="1:42" ht="24.95" customHeight="1">
      <c r="A27" s="17">
        <f t="shared" si="4"/>
        <v>130.0270000000001</v>
      </c>
      <c r="B27" s="17" t="s">
        <v>171</v>
      </c>
      <c r="C27" s="86">
        <v>2</v>
      </c>
      <c r="D27" s="18" t="s">
        <v>72</v>
      </c>
      <c r="E27" s="18" t="s">
        <v>74</v>
      </c>
      <c r="F27" s="19" t="s">
        <v>50</v>
      </c>
      <c r="G27" s="19" t="s">
        <v>75</v>
      </c>
      <c r="H27" s="20">
        <v>44136</v>
      </c>
      <c r="I27" s="20">
        <v>44165</v>
      </c>
      <c r="J27" s="21" t="str">
        <f t="shared" si="3"/>
        <v>01.11.20 - 30.11.20 (1 months)</v>
      </c>
      <c r="K27" s="29" t="s">
        <v>48</v>
      </c>
      <c r="L27" s="23">
        <v>1500</v>
      </c>
      <c r="M27" s="23">
        <v>1900</v>
      </c>
      <c r="N27" s="24">
        <f t="shared" si="11"/>
        <v>4</v>
      </c>
      <c r="O27" s="23"/>
      <c r="P27" s="23"/>
      <c r="Q27" s="24" t="str">
        <f t="shared" si="12"/>
        <v/>
      </c>
      <c r="R27" s="23"/>
      <c r="S27" s="23"/>
      <c r="T27" s="25" t="str">
        <f t="shared" si="13"/>
        <v/>
      </c>
      <c r="U27" s="19">
        <v>60</v>
      </c>
      <c r="V27" s="19"/>
      <c r="W27" s="19"/>
      <c r="X27" s="31"/>
      <c r="Y27" s="19"/>
      <c r="Z27" s="19"/>
      <c r="AA27" s="19"/>
      <c r="AB27" s="19"/>
      <c r="AC27" s="19">
        <v>0.8</v>
      </c>
      <c r="AD27" s="19">
        <v>2</v>
      </c>
      <c r="AE27" s="19">
        <v>2</v>
      </c>
      <c r="AF27" s="19">
        <v>0.8</v>
      </c>
      <c r="AG27" s="19">
        <v>2</v>
      </c>
      <c r="AH27" s="19">
        <v>0.8</v>
      </c>
      <c r="AI27" s="19">
        <v>2</v>
      </c>
      <c r="AJ27" s="27"/>
      <c r="AK27" s="27"/>
      <c r="AL27" s="33" t="s">
        <v>77</v>
      </c>
      <c r="AM27" s="27"/>
      <c r="AN27" s="18"/>
      <c r="AO27" s="18"/>
      <c r="AP27" s="32"/>
    </row>
    <row r="28" spans="1:42" ht="24.95" customHeight="1">
      <c r="A28" s="17">
        <f t="shared" si="4"/>
        <v>130.02800000000011</v>
      </c>
      <c r="B28" s="79" t="s">
        <v>172</v>
      </c>
      <c r="C28" s="86" t="s">
        <v>173</v>
      </c>
      <c r="D28" s="18" t="s">
        <v>72</v>
      </c>
      <c r="E28" s="18" t="s">
        <v>74</v>
      </c>
      <c r="F28" s="19" t="s">
        <v>50</v>
      </c>
      <c r="G28" s="19" t="s">
        <v>75</v>
      </c>
      <c r="H28" s="20">
        <v>44136</v>
      </c>
      <c r="I28" s="20">
        <v>44165</v>
      </c>
      <c r="J28" s="21" t="str">
        <f t="shared" si="3"/>
        <v>01.11.20 - 30.11.20 (1 months)</v>
      </c>
      <c r="K28" s="29" t="s">
        <v>48</v>
      </c>
      <c r="L28" s="23">
        <v>1900</v>
      </c>
      <c r="M28" s="23">
        <v>2300</v>
      </c>
      <c r="N28" s="24">
        <f t="shared" si="11"/>
        <v>4</v>
      </c>
      <c r="O28" s="23"/>
      <c r="P28" s="23"/>
      <c r="Q28" s="24" t="str">
        <f t="shared" si="12"/>
        <v/>
      </c>
      <c r="R28" s="23"/>
      <c r="S28" s="23"/>
      <c r="T28" s="25" t="str">
        <f t="shared" si="13"/>
        <v/>
      </c>
      <c r="U28" s="19">
        <v>29.880000000000003</v>
      </c>
      <c r="V28" s="19"/>
      <c r="W28" s="19"/>
      <c r="X28" s="31"/>
      <c r="Y28" s="19"/>
      <c r="Z28" s="19"/>
      <c r="AA28" s="19"/>
      <c r="AB28" s="19"/>
      <c r="AC28" s="18">
        <v>1.2</v>
      </c>
      <c r="AD28" s="19">
        <v>3</v>
      </c>
      <c r="AE28" s="19">
        <v>3</v>
      </c>
      <c r="AF28" s="18">
        <v>1.2</v>
      </c>
      <c r="AG28" s="19">
        <v>3</v>
      </c>
      <c r="AH28" s="18">
        <v>1.2</v>
      </c>
      <c r="AI28" s="19">
        <v>3</v>
      </c>
      <c r="AJ28" s="27"/>
      <c r="AK28" s="27"/>
      <c r="AL28" s="33" t="s">
        <v>76</v>
      </c>
      <c r="AM28" s="27"/>
      <c r="AN28" s="18"/>
      <c r="AO28" s="18"/>
      <c r="AP28" s="32"/>
    </row>
    <row r="29" spans="1:42" ht="24.95" customHeight="1">
      <c r="A29" s="17">
        <f t="shared" si="4"/>
        <v>130.02900000000011</v>
      </c>
      <c r="B29" s="17" t="s">
        <v>171</v>
      </c>
      <c r="C29" s="86">
        <v>2</v>
      </c>
      <c r="D29" s="18" t="s">
        <v>78</v>
      </c>
      <c r="E29" s="18" t="s">
        <v>79</v>
      </c>
      <c r="F29" s="19" t="s">
        <v>50</v>
      </c>
      <c r="G29" s="19" t="s">
        <v>80</v>
      </c>
      <c r="H29" s="20">
        <v>44135</v>
      </c>
      <c r="I29" s="20">
        <v>44165</v>
      </c>
      <c r="J29" s="21" t="str">
        <f t="shared" si="3"/>
        <v>31.10.20 - 30.11.20 (1 months)</v>
      </c>
      <c r="K29" s="22" t="s">
        <v>48</v>
      </c>
      <c r="L29" s="23">
        <v>2300</v>
      </c>
      <c r="M29" s="23">
        <v>2300</v>
      </c>
      <c r="N29" s="24">
        <f>IF(L29&gt;M29, (2400-L29+M29)/100, IF(AND(L29="",M29="",L29=M29), "", IF(L29=M29,24,(M29-L29)/100)))</f>
        <v>24</v>
      </c>
      <c r="O29" s="23">
        <v>2300</v>
      </c>
      <c r="P29" s="23">
        <v>2300</v>
      </c>
      <c r="Q29" s="24">
        <f>IF(O29&gt;P29, (2400-O29+P29)/100, IF(AND(O29="",P29="",O29=P29), "", IF(O29=P29,24,(P29-O29)/100)))</f>
        <v>24</v>
      </c>
      <c r="R29" s="23">
        <v>2300</v>
      </c>
      <c r="S29" s="23">
        <v>2300</v>
      </c>
      <c r="T29" s="24">
        <f>IF(R29&gt;S29, (2400-R29+S29)/100, IF(AND(R29="",S29="",R29=S29), "", IF(R29=S29,24,(S29-R29)/100)))</f>
        <v>24</v>
      </c>
      <c r="U29" s="19">
        <v>492.12</v>
      </c>
      <c r="V29" s="19">
        <v>0</v>
      </c>
      <c r="W29" s="30" t="s">
        <v>49</v>
      </c>
      <c r="X29" s="31" t="s">
        <v>49</v>
      </c>
      <c r="Y29" s="19"/>
      <c r="Z29" s="19"/>
      <c r="AA29" s="19"/>
      <c r="AB29" s="19"/>
      <c r="AC29" s="18">
        <v>14.4</v>
      </c>
      <c r="AD29" s="18">
        <v>36</v>
      </c>
      <c r="AE29" s="18">
        <v>36</v>
      </c>
      <c r="AF29" s="18">
        <v>14.4</v>
      </c>
      <c r="AG29" s="18">
        <v>36</v>
      </c>
      <c r="AH29" s="18">
        <v>14.4</v>
      </c>
      <c r="AI29" s="18">
        <v>36</v>
      </c>
      <c r="AJ29" s="27"/>
      <c r="AK29" s="27"/>
      <c r="AL29" s="28"/>
      <c r="AM29" s="27"/>
      <c r="AN29" s="19"/>
      <c r="AO29" s="19"/>
      <c r="AP29" s="27"/>
    </row>
    <row r="30" spans="1:42" ht="24.95" customHeight="1">
      <c r="A30" s="17">
        <f t="shared" si="4"/>
        <v>130.03000000000011</v>
      </c>
      <c r="B30" s="17" t="s">
        <v>171</v>
      </c>
      <c r="C30" s="86">
        <v>2</v>
      </c>
      <c r="D30" s="18" t="s">
        <v>78</v>
      </c>
      <c r="E30" s="18" t="s">
        <v>81</v>
      </c>
      <c r="F30" s="19" t="s">
        <v>50</v>
      </c>
      <c r="G30" s="19" t="s">
        <v>80</v>
      </c>
      <c r="H30" s="20">
        <v>44135</v>
      </c>
      <c r="I30" s="20">
        <v>44165</v>
      </c>
      <c r="J30" s="21" t="str">
        <f t="shared" si="3"/>
        <v>31.10.20 - 30.11.20 (1 months)</v>
      </c>
      <c r="K30" s="22" t="s">
        <v>48</v>
      </c>
      <c r="L30" s="23">
        <v>2300</v>
      </c>
      <c r="M30" s="23">
        <v>2300</v>
      </c>
      <c r="N30" s="24">
        <f t="shared" ref="N30:N33" si="14">IF(L30&gt;M30, (2400-L30+M30)/100, IF(AND(L30="",M30="",L30=M30), "", IF(L30=M30,24,(M30-L30)/100)))</f>
        <v>24</v>
      </c>
      <c r="O30" s="23">
        <v>2300</v>
      </c>
      <c r="P30" s="23">
        <v>2300</v>
      </c>
      <c r="Q30" s="24">
        <f t="shared" ref="Q30:Q33" si="15">IF(O30&gt;P30, (2400-O30+P30)/100, IF(AND(O30="",P30="",O30=P30), "", IF(O30=P30,24,(P30-O30)/100)))</f>
        <v>24</v>
      </c>
      <c r="R30" s="23">
        <v>2300</v>
      </c>
      <c r="S30" s="23">
        <v>2300</v>
      </c>
      <c r="T30" s="25">
        <f t="shared" ref="T30:T33" si="16">IF(R30&gt;S30, (2400-R30+S30)/100, IF(AND(R30="",S30="",R30=S30), "", IF(R30=S30,24,(S30-R30)/100)))</f>
        <v>24</v>
      </c>
      <c r="U30" s="19">
        <v>119.45</v>
      </c>
      <c r="V30" s="19">
        <v>0</v>
      </c>
      <c r="W30" s="30" t="s">
        <v>49</v>
      </c>
      <c r="X30" s="31" t="s">
        <v>49</v>
      </c>
      <c r="Y30" s="19"/>
      <c r="Z30" s="19"/>
      <c r="AA30" s="19"/>
      <c r="AB30" s="19"/>
      <c r="AC30" s="19">
        <v>2</v>
      </c>
      <c r="AD30" s="19">
        <v>5</v>
      </c>
      <c r="AE30" s="19">
        <v>5</v>
      </c>
      <c r="AF30" s="19">
        <v>2</v>
      </c>
      <c r="AG30" s="19">
        <v>5</v>
      </c>
      <c r="AH30" s="19">
        <v>2</v>
      </c>
      <c r="AI30" s="19">
        <v>5</v>
      </c>
      <c r="AJ30" s="27"/>
      <c r="AK30" s="27"/>
      <c r="AL30" s="33"/>
      <c r="AM30" s="27"/>
      <c r="AN30" s="18"/>
      <c r="AO30" s="18"/>
      <c r="AP30" s="32"/>
    </row>
    <row r="31" spans="1:42" ht="24.95" customHeight="1">
      <c r="A31" s="17">
        <f t="shared" si="4"/>
        <v>130.03100000000012</v>
      </c>
      <c r="B31" s="17" t="s">
        <v>171</v>
      </c>
      <c r="C31" s="86">
        <v>1.2</v>
      </c>
      <c r="D31" s="18" t="s">
        <v>78</v>
      </c>
      <c r="E31" s="18" t="s">
        <v>82</v>
      </c>
      <c r="F31" s="19" t="s">
        <v>50</v>
      </c>
      <c r="G31" s="19" t="s">
        <v>80</v>
      </c>
      <c r="H31" s="20">
        <v>44135</v>
      </c>
      <c r="I31" s="20">
        <v>44165</v>
      </c>
      <c r="J31" s="21" t="str">
        <f t="shared" si="3"/>
        <v>31.10.20 - 30.11.20 (1 months)</v>
      </c>
      <c r="K31" s="22" t="s">
        <v>48</v>
      </c>
      <c r="L31" s="23">
        <v>2300</v>
      </c>
      <c r="M31" s="23">
        <v>2300</v>
      </c>
      <c r="N31" s="24">
        <f t="shared" si="14"/>
        <v>24</v>
      </c>
      <c r="O31" s="23">
        <v>2300</v>
      </c>
      <c r="P31" s="23">
        <v>2300</v>
      </c>
      <c r="Q31" s="24">
        <f t="shared" si="15"/>
        <v>24</v>
      </c>
      <c r="R31" s="23">
        <v>2300</v>
      </c>
      <c r="S31" s="23">
        <v>2300</v>
      </c>
      <c r="T31" s="25">
        <f t="shared" si="16"/>
        <v>24</v>
      </c>
      <c r="U31" s="19">
        <v>350.1</v>
      </c>
      <c r="V31" s="19">
        <v>0</v>
      </c>
      <c r="W31" s="30" t="s">
        <v>49</v>
      </c>
      <c r="X31" s="31" t="s">
        <v>49</v>
      </c>
      <c r="Y31" s="19"/>
      <c r="Z31" s="19"/>
      <c r="AA31" s="19"/>
      <c r="AB31" s="19"/>
      <c r="AC31" s="18">
        <v>6</v>
      </c>
      <c r="AD31" s="18">
        <v>15</v>
      </c>
      <c r="AE31" s="18">
        <v>15</v>
      </c>
      <c r="AF31" s="18">
        <v>6</v>
      </c>
      <c r="AG31" s="18">
        <v>15</v>
      </c>
      <c r="AH31" s="18">
        <v>6</v>
      </c>
      <c r="AI31" s="18">
        <v>15</v>
      </c>
      <c r="AJ31" s="27"/>
      <c r="AK31" s="27"/>
      <c r="AL31" s="33"/>
      <c r="AM31" s="27"/>
      <c r="AN31" s="18"/>
      <c r="AO31" s="18"/>
      <c r="AP31" s="32"/>
    </row>
    <row r="32" spans="1:42" ht="24.95" customHeight="1">
      <c r="A32" s="17">
        <f t="shared" si="4"/>
        <v>130.03200000000012</v>
      </c>
      <c r="B32" s="17" t="s">
        <v>171</v>
      </c>
      <c r="C32" s="86">
        <v>1.1000000000000001</v>
      </c>
      <c r="D32" s="18" t="s">
        <v>78</v>
      </c>
      <c r="E32" s="18" t="s">
        <v>83</v>
      </c>
      <c r="F32" s="19" t="s">
        <v>50</v>
      </c>
      <c r="G32" s="19" t="s">
        <v>80</v>
      </c>
      <c r="H32" s="20">
        <v>44135</v>
      </c>
      <c r="I32" s="20">
        <v>44165</v>
      </c>
      <c r="J32" s="21" t="str">
        <f t="shared" si="3"/>
        <v>31.10.20 - 30.11.20 (1 months)</v>
      </c>
      <c r="K32" s="22" t="s">
        <v>48</v>
      </c>
      <c r="L32" s="23">
        <v>2300</v>
      </c>
      <c r="M32" s="23">
        <v>2300</v>
      </c>
      <c r="N32" s="24">
        <f t="shared" si="14"/>
        <v>24</v>
      </c>
      <c r="O32" s="23">
        <v>2300</v>
      </c>
      <c r="P32" s="23">
        <v>2300</v>
      </c>
      <c r="Q32" s="24">
        <f t="shared" si="15"/>
        <v>24</v>
      </c>
      <c r="R32" s="23">
        <v>2300</v>
      </c>
      <c r="S32" s="23">
        <v>2300</v>
      </c>
      <c r="T32" s="25">
        <f t="shared" si="16"/>
        <v>24</v>
      </c>
      <c r="U32" s="18">
        <v>979.51</v>
      </c>
      <c r="V32" s="19">
        <v>0</v>
      </c>
      <c r="W32" s="30" t="s">
        <v>49</v>
      </c>
      <c r="X32" s="26" t="s">
        <v>47</v>
      </c>
      <c r="Y32" s="19"/>
      <c r="Z32" s="19"/>
      <c r="AA32" s="19"/>
      <c r="AB32" s="19"/>
      <c r="AC32" s="19">
        <v>19.600000000000001</v>
      </c>
      <c r="AD32" s="19">
        <v>49</v>
      </c>
      <c r="AE32" s="19">
        <v>49</v>
      </c>
      <c r="AF32" s="19">
        <v>19.600000000000001</v>
      </c>
      <c r="AG32" s="19">
        <v>49</v>
      </c>
      <c r="AH32" s="19">
        <v>19.600000000000001</v>
      </c>
      <c r="AI32" s="19">
        <v>49</v>
      </c>
      <c r="AJ32" s="27"/>
      <c r="AK32" s="27"/>
      <c r="AL32" s="33"/>
      <c r="AM32" s="27"/>
      <c r="AN32" s="18"/>
      <c r="AO32" s="18"/>
      <c r="AP32" s="32"/>
    </row>
    <row r="33" spans="1:42" ht="24.95" customHeight="1">
      <c r="A33" s="17">
        <f t="shared" si="4"/>
        <v>130.03300000000013</v>
      </c>
      <c r="B33" s="17" t="s">
        <v>171</v>
      </c>
      <c r="C33" s="86">
        <v>1.2</v>
      </c>
      <c r="D33" s="18" t="s">
        <v>78</v>
      </c>
      <c r="E33" s="18" t="s">
        <v>84</v>
      </c>
      <c r="F33" s="19" t="s">
        <v>50</v>
      </c>
      <c r="G33" s="19" t="s">
        <v>80</v>
      </c>
      <c r="H33" s="20">
        <v>44135</v>
      </c>
      <c r="I33" s="20">
        <v>44165</v>
      </c>
      <c r="J33" s="21" t="str">
        <f t="shared" si="3"/>
        <v>31.10.20 - 30.11.20 (1 months)</v>
      </c>
      <c r="K33" s="22" t="s">
        <v>48</v>
      </c>
      <c r="L33" s="23">
        <v>2300</v>
      </c>
      <c r="M33" s="23">
        <v>2300</v>
      </c>
      <c r="N33" s="24">
        <f t="shared" si="14"/>
        <v>24</v>
      </c>
      <c r="O33" s="23">
        <v>2300</v>
      </c>
      <c r="P33" s="23">
        <v>2300</v>
      </c>
      <c r="Q33" s="24">
        <f t="shared" si="15"/>
        <v>24</v>
      </c>
      <c r="R33" s="23">
        <v>2300</v>
      </c>
      <c r="S33" s="23">
        <v>2300</v>
      </c>
      <c r="T33" s="25">
        <f t="shared" si="16"/>
        <v>24</v>
      </c>
      <c r="U33" s="19">
        <v>420.64</v>
      </c>
      <c r="V33" s="18">
        <v>0</v>
      </c>
      <c r="W33" s="18" t="s">
        <v>49</v>
      </c>
      <c r="X33" s="31" t="s">
        <v>47</v>
      </c>
      <c r="Y33" s="18"/>
      <c r="Z33" s="18"/>
      <c r="AA33" s="18"/>
      <c r="AB33" s="18"/>
      <c r="AC33" s="19">
        <v>6.4</v>
      </c>
      <c r="AD33" s="19">
        <v>16</v>
      </c>
      <c r="AE33" s="19">
        <v>16</v>
      </c>
      <c r="AF33" s="19">
        <v>6.4</v>
      </c>
      <c r="AG33" s="19">
        <v>16</v>
      </c>
      <c r="AH33" s="19">
        <v>6.4</v>
      </c>
      <c r="AI33" s="19">
        <v>16</v>
      </c>
      <c r="AJ33" s="32"/>
      <c r="AK33" s="32"/>
      <c r="AL33" s="33"/>
      <c r="AM33" s="27"/>
      <c r="AN33" s="18"/>
      <c r="AO33" s="18"/>
      <c r="AP33" s="32"/>
    </row>
    <row r="34" spans="1:42" ht="24.95" customHeight="1">
      <c r="A34" s="17">
        <f t="shared" si="4"/>
        <v>130.03400000000013</v>
      </c>
      <c r="B34" s="79" t="s">
        <v>172</v>
      </c>
      <c r="C34" s="87" t="s">
        <v>173</v>
      </c>
      <c r="D34" s="19" t="s">
        <v>85</v>
      </c>
      <c r="E34" s="19" t="s">
        <v>86</v>
      </c>
      <c r="F34" s="19" t="s">
        <v>50</v>
      </c>
      <c r="G34" s="19" t="s">
        <v>59</v>
      </c>
      <c r="H34" s="20">
        <v>44136</v>
      </c>
      <c r="I34" s="20">
        <v>44165</v>
      </c>
      <c r="J34" s="21" t="str">
        <f t="shared" si="3"/>
        <v>01.11.20 - 30.11.20 (1 months)</v>
      </c>
      <c r="K34" s="29" t="s">
        <v>48</v>
      </c>
      <c r="L34" s="23">
        <v>700</v>
      </c>
      <c r="M34" s="23">
        <v>1500</v>
      </c>
      <c r="N34" s="24">
        <f>IF(L34&gt;M34, (2400-L34+M34)/100, IF(AND(L34="",M34="",L34=M34), "", IF(L34=M34,24,(M34-L34)/100)))</f>
        <v>8</v>
      </c>
      <c r="O34" s="23">
        <v>700</v>
      </c>
      <c r="P34" s="23">
        <v>1500</v>
      </c>
      <c r="Q34" s="24">
        <f>IF(O34&gt;P34, (2400-O34+P34)/100, IF(AND(O34="",P34="",O34=P34), "", IF(O34=P34,24,(P34-O34)/100)))</f>
        <v>8</v>
      </c>
      <c r="R34" s="23">
        <v>700</v>
      </c>
      <c r="S34" s="23">
        <v>1500</v>
      </c>
      <c r="T34" s="24">
        <f>IF(R34&gt;S34, (2400-R34+S34)/100, IF(AND(R34="",S34="",R34=S34), "", IF(R34=S34,24,(S34-R34)/100)))</f>
        <v>8</v>
      </c>
      <c r="U34" s="19">
        <v>0.96</v>
      </c>
      <c r="V34" s="19"/>
      <c r="W34" s="30"/>
      <c r="X34" s="31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27"/>
      <c r="AK34" s="27"/>
      <c r="AL34" s="28"/>
      <c r="AM34" s="27"/>
      <c r="AN34" s="19"/>
      <c r="AO34" s="19">
        <v>1</v>
      </c>
      <c r="AP34" s="27"/>
    </row>
    <row r="35" spans="1:42" ht="24.95" customHeight="1">
      <c r="A35" s="17">
        <f t="shared" si="4"/>
        <v>130.03500000000014</v>
      </c>
      <c r="B35" s="79" t="s">
        <v>172</v>
      </c>
      <c r="C35" s="87" t="s">
        <v>173</v>
      </c>
      <c r="D35" s="19" t="s">
        <v>85</v>
      </c>
      <c r="E35" s="19" t="s">
        <v>86</v>
      </c>
      <c r="F35" s="19" t="s">
        <v>50</v>
      </c>
      <c r="G35" s="19" t="s">
        <v>59</v>
      </c>
      <c r="H35" s="20">
        <v>44136</v>
      </c>
      <c r="I35" s="20">
        <v>44165</v>
      </c>
      <c r="J35" s="21" t="str">
        <f t="shared" si="3"/>
        <v>01.11.20 - 30.11.20 (1 months)</v>
      </c>
      <c r="K35" s="29" t="s">
        <v>48</v>
      </c>
      <c r="L35" s="23">
        <v>1900</v>
      </c>
      <c r="M35" s="23">
        <v>2300</v>
      </c>
      <c r="N35" s="24">
        <f t="shared" ref="N35" si="17">IF(L35&gt;M35, (2400-L35+M35)/100, IF(AND(L35="",M35="",L35=M35), "", IF(L35=M35,24,(M35-L35)/100)))</f>
        <v>4</v>
      </c>
      <c r="O35" s="23">
        <v>1900</v>
      </c>
      <c r="P35" s="23">
        <v>2300</v>
      </c>
      <c r="Q35" s="24">
        <f t="shared" ref="Q35" si="18">IF(O35&gt;P35, (2400-O35+P35)/100, IF(AND(O35="",P35="",O35=P35), "", IF(O35=P35,24,(P35-O35)/100)))</f>
        <v>4</v>
      </c>
      <c r="R35" s="23">
        <v>1900</v>
      </c>
      <c r="S35" s="23">
        <v>2300</v>
      </c>
      <c r="T35" s="25">
        <f t="shared" ref="T35" si="19">IF(R35&gt;S35, (2400-R35+S35)/100, IF(AND(R35="",S35="",R35=S35), "", IF(R35=S35,24,(S35-R35)/100)))</f>
        <v>4</v>
      </c>
      <c r="U35" s="19">
        <v>0.96</v>
      </c>
      <c r="V35" s="19"/>
      <c r="W35" s="30"/>
      <c r="X35" s="31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27"/>
      <c r="AK35" s="27"/>
      <c r="AL35" s="33"/>
      <c r="AM35" s="27" t="s">
        <v>63</v>
      </c>
      <c r="AN35" s="18"/>
      <c r="AO35" s="18">
        <v>1</v>
      </c>
      <c r="AP35" s="32"/>
    </row>
    <row r="36" spans="1:42" ht="24.95" customHeight="1">
      <c r="A36" s="17">
        <f t="shared" si="4"/>
        <v>130.03600000000014</v>
      </c>
      <c r="B36" s="79" t="s">
        <v>172</v>
      </c>
      <c r="C36" s="87" t="s">
        <v>173</v>
      </c>
      <c r="D36" s="19" t="s">
        <v>87</v>
      </c>
      <c r="E36" s="19" t="s">
        <v>88</v>
      </c>
      <c r="F36" s="19" t="s">
        <v>45</v>
      </c>
      <c r="G36" s="19" t="s">
        <v>89</v>
      </c>
      <c r="H36" s="20">
        <v>44135</v>
      </c>
      <c r="I36" s="20">
        <v>44165</v>
      </c>
      <c r="J36" s="21" t="str">
        <f t="shared" si="3"/>
        <v>31.10.20 - 30.11.20 (1 months)</v>
      </c>
      <c r="K36" s="29" t="s">
        <v>48</v>
      </c>
      <c r="L36" s="23">
        <v>2300</v>
      </c>
      <c r="M36" s="23">
        <v>2300</v>
      </c>
      <c r="N36" s="24">
        <f>IF(L36&gt;M36, (2400-L36+M36)/100, IF(AND(L36="",M36="",L36=M36), "", IF(L36=M36,24,(M36-L36)/100)))</f>
        <v>24</v>
      </c>
      <c r="O36" s="23">
        <v>2300</v>
      </c>
      <c r="P36" s="23">
        <v>2300</v>
      </c>
      <c r="Q36" s="24">
        <f>IF(O36&gt;P36, (2400-O36+P36)/100, IF(AND(O36="",P36="",O36=P36), "", IF(O36=P36,24,(P36-O36)/100)))</f>
        <v>24</v>
      </c>
      <c r="R36" s="23">
        <v>2300</v>
      </c>
      <c r="S36" s="23">
        <v>2300</v>
      </c>
      <c r="T36" s="24">
        <f>IF(R36&gt;S36, (2400-R36+S36)/100, IF(AND(R36="",S36="",R36=S36), "", IF(R36=S36,24,(S36-R36)/100)))</f>
        <v>24</v>
      </c>
      <c r="U36" s="19">
        <v>194</v>
      </c>
      <c r="V36" s="19">
        <v>0</v>
      </c>
      <c r="W36" s="30"/>
      <c r="X36" s="31" t="s">
        <v>56</v>
      </c>
      <c r="Y36" s="19">
        <v>660</v>
      </c>
      <c r="Z36" s="19">
        <v>420</v>
      </c>
      <c r="AA36" s="19">
        <v>420</v>
      </c>
      <c r="AB36" s="19">
        <v>300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24</v>
      </c>
      <c r="AI36" s="19">
        <v>68</v>
      </c>
      <c r="AJ36" s="27" t="s">
        <v>52</v>
      </c>
      <c r="AK36" s="27" t="s">
        <v>90</v>
      </c>
      <c r="AL36" s="28"/>
      <c r="AM36" s="27" t="s">
        <v>90</v>
      </c>
      <c r="AN36" s="19"/>
      <c r="AO36" s="19"/>
      <c r="AP36" s="27"/>
    </row>
    <row r="37" spans="1:42" ht="24.95" customHeight="1">
      <c r="A37" s="17">
        <f t="shared" si="4"/>
        <v>130.03700000000015</v>
      </c>
      <c r="B37" s="17" t="s">
        <v>171</v>
      </c>
      <c r="C37" s="86">
        <v>2</v>
      </c>
      <c r="D37" s="18" t="s">
        <v>91</v>
      </c>
      <c r="E37" s="18" t="s">
        <v>92</v>
      </c>
      <c r="F37" s="19" t="s">
        <v>45</v>
      </c>
      <c r="G37" s="19" t="s">
        <v>93</v>
      </c>
      <c r="H37" s="20">
        <v>44136</v>
      </c>
      <c r="I37" s="20">
        <v>44165</v>
      </c>
      <c r="J37" s="21" t="str">
        <f t="shared" si="3"/>
        <v>01.11.20 - 30.11.20 (1 months)</v>
      </c>
      <c r="K37" s="29" t="s">
        <v>48</v>
      </c>
      <c r="L37" s="23">
        <v>1500</v>
      </c>
      <c r="M37" s="23">
        <v>1900</v>
      </c>
      <c r="N37" s="24">
        <f t="shared" ref="N37" si="20">IF(L37&gt;M37, (2400-L37+M37)/100, IF(AND(L37="",M37="",L37=M37), "", IF(L37=M37,24,(M37-L37)/100)))</f>
        <v>4</v>
      </c>
      <c r="O37" s="23">
        <v>1500</v>
      </c>
      <c r="P37" s="23">
        <v>1900</v>
      </c>
      <c r="Q37" s="24">
        <f t="shared" ref="Q37" si="21">IF(O37&gt;P37, (2400-O37+P37)/100, IF(AND(O37="",P37="",O37=P37), "", IF(O37=P37,24,(P37-O37)/100)))</f>
        <v>4</v>
      </c>
      <c r="R37" s="23">
        <v>1500</v>
      </c>
      <c r="S37" s="23">
        <v>1900</v>
      </c>
      <c r="T37" s="25">
        <f t="shared" ref="T37" si="22">IF(R37&gt;S37, (2400-R37+S37)/100, IF(AND(R37="",S37="",R37=S37), "", IF(R37=S37,24,(S37-R37)/100)))</f>
        <v>4</v>
      </c>
      <c r="U37" s="19">
        <v>7588</v>
      </c>
      <c r="V37" s="19">
        <v>0</v>
      </c>
      <c r="W37" s="30"/>
      <c r="X37" s="31" t="s">
        <v>94</v>
      </c>
      <c r="Y37" s="19">
        <v>40</v>
      </c>
      <c r="Z37" s="19">
        <v>40</v>
      </c>
      <c r="AA37" s="19">
        <v>120</v>
      </c>
      <c r="AB37" s="19">
        <v>40</v>
      </c>
      <c r="AC37" s="19">
        <v>45</v>
      </c>
      <c r="AD37" s="19">
        <v>80</v>
      </c>
      <c r="AE37" s="19">
        <v>80</v>
      </c>
      <c r="AF37" s="19">
        <v>48</v>
      </c>
      <c r="AG37" s="19">
        <v>80</v>
      </c>
      <c r="AH37" s="19">
        <v>0</v>
      </c>
      <c r="AI37" s="19">
        <v>0</v>
      </c>
      <c r="AJ37" s="27" t="s">
        <v>52</v>
      </c>
      <c r="AK37" s="27" t="s">
        <v>90</v>
      </c>
      <c r="AL37" s="33"/>
      <c r="AM37" s="27" t="s">
        <v>90</v>
      </c>
      <c r="AN37" s="18"/>
      <c r="AO37" s="18"/>
      <c r="AP37" s="32"/>
    </row>
    <row r="38" spans="1:42" ht="24.95" customHeight="1">
      <c r="A38" s="17">
        <f t="shared" si="4"/>
        <v>130.03800000000015</v>
      </c>
      <c r="B38" s="79" t="s">
        <v>172</v>
      </c>
      <c r="C38" s="87" t="s">
        <v>173</v>
      </c>
      <c r="D38" s="19" t="s">
        <v>95</v>
      </c>
      <c r="E38" s="19" t="s">
        <v>96</v>
      </c>
      <c r="F38" s="19" t="s">
        <v>50</v>
      </c>
      <c r="G38" s="19" t="s">
        <v>80</v>
      </c>
      <c r="H38" s="20">
        <v>44135</v>
      </c>
      <c r="I38" s="20">
        <v>44165</v>
      </c>
      <c r="J38" s="34" t="str">
        <f t="shared" si="3"/>
        <v>31.10.20 - 30.11.20 (1 months)</v>
      </c>
      <c r="K38" s="35" t="s">
        <v>48</v>
      </c>
      <c r="L38" s="36">
        <v>2300</v>
      </c>
      <c r="M38" s="36">
        <v>700</v>
      </c>
      <c r="N38" s="37">
        <f>IF(L38&gt;M38, (2400-L38+M38)/100, IF(AND(L38="",M38="",L38=M38), "", IF(L38=M38,24,(M38-L38)/100)))</f>
        <v>8</v>
      </c>
      <c r="O38" s="36">
        <v>2300</v>
      </c>
      <c r="P38" s="36">
        <v>700</v>
      </c>
      <c r="Q38" s="37">
        <f>IF(O38&gt;P38, (2400-O38+P38)/100, IF(AND(O38="",P38="",O38=P38), "", IF(O38=P38,24,(P38-O38)/100)))</f>
        <v>8</v>
      </c>
      <c r="R38" s="36">
        <v>2300</v>
      </c>
      <c r="S38" s="36">
        <v>700</v>
      </c>
      <c r="T38" s="37">
        <f>IF(R38&gt;S38, (2400-R38+S38)/100, IF(AND(R38="",S38="",R38=S38), "", IF(R38=S38,24,(S38-R38)/100)))</f>
        <v>8</v>
      </c>
      <c r="U38" s="19">
        <v>133.19</v>
      </c>
      <c r="V38" s="19">
        <v>0</v>
      </c>
      <c r="W38" s="30"/>
      <c r="X38" s="38" t="s">
        <v>56</v>
      </c>
      <c r="Y38" s="19"/>
      <c r="Z38" s="19"/>
      <c r="AA38" s="19"/>
      <c r="AB38" s="19"/>
      <c r="AC38" s="19">
        <v>7.6</v>
      </c>
      <c r="AD38" s="19">
        <v>19</v>
      </c>
      <c r="AE38" s="19">
        <v>19</v>
      </c>
      <c r="AF38" s="19">
        <v>7.6</v>
      </c>
      <c r="AG38" s="19">
        <v>19</v>
      </c>
      <c r="AH38" s="19">
        <v>7.6</v>
      </c>
      <c r="AI38" s="19">
        <v>19</v>
      </c>
      <c r="AJ38" s="27"/>
      <c r="AK38" s="27"/>
      <c r="AL38" s="39"/>
      <c r="AM38" s="27"/>
      <c r="AN38" s="19"/>
      <c r="AO38" s="19"/>
      <c r="AP38" s="27"/>
    </row>
    <row r="39" spans="1:42" ht="24.95" customHeight="1">
      <c r="A39" s="17">
        <f t="shared" si="4"/>
        <v>130.03900000000016</v>
      </c>
      <c r="B39" s="79" t="s">
        <v>172</v>
      </c>
      <c r="C39" s="87" t="s">
        <v>173</v>
      </c>
      <c r="D39" s="19" t="s">
        <v>95</v>
      </c>
      <c r="E39" s="19" t="s">
        <v>96</v>
      </c>
      <c r="F39" s="19" t="s">
        <v>50</v>
      </c>
      <c r="G39" s="19" t="s">
        <v>80</v>
      </c>
      <c r="H39" s="20">
        <v>44136</v>
      </c>
      <c r="I39" s="20">
        <v>44165</v>
      </c>
      <c r="J39" s="34" t="str">
        <f>IFERROR(TEXT(H39,"DD.MM.YY")&amp;" - "&amp;TEXT(I39,"DD.MM.YY")&amp;" ("&amp;DATEDIF(H39,I39+1,"m")&amp;" months)","Tender End Date is Before Start Date")</f>
        <v>01.11.20 - 30.11.20 (1 months)</v>
      </c>
      <c r="K39" s="35" t="s">
        <v>48</v>
      </c>
      <c r="L39" s="36">
        <v>700</v>
      </c>
      <c r="M39" s="36">
        <v>1500</v>
      </c>
      <c r="N39" s="37">
        <f t="shared" ref="N39:N57" si="23">IF(L39&gt;M39, (2400-L39+M39)/100, IF(AND(L39="",M39="",L39=M39), "", IF(L39=M39,24,(M39-L39)/100)))</f>
        <v>8</v>
      </c>
      <c r="O39" s="36">
        <v>700</v>
      </c>
      <c r="P39" s="36">
        <v>1500</v>
      </c>
      <c r="Q39" s="37">
        <f t="shared" ref="Q39:Q48" si="24">IF(O39&gt;P39, (2400-O39+P39)/100, IF(AND(O39="",P39="",O39=P39), "", IF(O39=P39,24,(P39-O39)/100)))</f>
        <v>8</v>
      </c>
      <c r="R39" s="36">
        <v>700</v>
      </c>
      <c r="S39" s="36">
        <v>1500</v>
      </c>
      <c r="T39" s="40">
        <f t="shared" ref="T39:T48" si="25">IF(R39&gt;S39, (2400-R39+S39)/100, IF(AND(R39="",S39="",R39=S39), "", IF(R39=S39,24,(S39-R39)/100)))</f>
        <v>8</v>
      </c>
      <c r="U39" s="19">
        <v>181.45</v>
      </c>
      <c r="V39" s="19">
        <v>0</v>
      </c>
      <c r="W39" s="30"/>
      <c r="X39" s="38" t="s">
        <v>56</v>
      </c>
      <c r="Y39" s="19"/>
      <c r="Z39" s="19"/>
      <c r="AA39" s="19"/>
      <c r="AB39" s="19"/>
      <c r="AC39" s="19">
        <v>7.6</v>
      </c>
      <c r="AD39" s="19">
        <v>19</v>
      </c>
      <c r="AE39" s="19">
        <v>19</v>
      </c>
      <c r="AF39" s="19">
        <v>7.6</v>
      </c>
      <c r="AG39" s="19">
        <v>19</v>
      </c>
      <c r="AH39" s="19">
        <v>7.6</v>
      </c>
      <c r="AI39" s="19">
        <v>19</v>
      </c>
      <c r="AJ39" s="27"/>
      <c r="AK39" s="27"/>
      <c r="AL39" s="41"/>
      <c r="AM39" s="27" t="s">
        <v>63</v>
      </c>
      <c r="AN39" s="18"/>
      <c r="AO39" s="18"/>
      <c r="AP39" s="32"/>
    </row>
    <row r="40" spans="1:42" ht="24.95" customHeight="1">
      <c r="A40" s="17">
        <f t="shared" si="4"/>
        <v>130.04000000000016</v>
      </c>
      <c r="B40" s="79" t="s">
        <v>172</v>
      </c>
      <c r="C40" s="87" t="s">
        <v>173</v>
      </c>
      <c r="D40" s="19" t="s">
        <v>95</v>
      </c>
      <c r="E40" s="19" t="s">
        <v>96</v>
      </c>
      <c r="F40" s="19" t="s">
        <v>50</v>
      </c>
      <c r="G40" s="19" t="s">
        <v>80</v>
      </c>
      <c r="H40" s="20">
        <v>44136</v>
      </c>
      <c r="I40" s="20">
        <v>44165</v>
      </c>
      <c r="J40" s="34" t="str">
        <f>IFERROR(TEXT(H40,"DD.MM.YY")&amp;" - "&amp;TEXT(I40,"DD.MM.YY")&amp;" ("&amp;DATEDIF(H40,I40+1,"m")&amp;" months)","Tender End Date is Before Start Date")</f>
        <v>01.11.20 - 30.11.20 (1 months)</v>
      </c>
      <c r="K40" s="35" t="s">
        <v>48</v>
      </c>
      <c r="L40" s="36">
        <v>1500</v>
      </c>
      <c r="M40" s="36">
        <v>2300</v>
      </c>
      <c r="N40" s="37">
        <f t="shared" si="23"/>
        <v>8</v>
      </c>
      <c r="O40" s="36">
        <v>1500</v>
      </c>
      <c r="P40" s="36">
        <v>2300</v>
      </c>
      <c r="Q40" s="37">
        <f t="shared" si="24"/>
        <v>8</v>
      </c>
      <c r="R40" s="36">
        <v>1500</v>
      </c>
      <c r="S40" s="36">
        <v>2300</v>
      </c>
      <c r="T40" s="40">
        <f t="shared" si="25"/>
        <v>8</v>
      </c>
      <c r="U40" s="19">
        <v>194.75</v>
      </c>
      <c r="V40" s="19">
        <v>0</v>
      </c>
      <c r="W40" s="30"/>
      <c r="X40" s="38" t="s">
        <v>56</v>
      </c>
      <c r="Y40" s="19"/>
      <c r="Z40" s="19"/>
      <c r="AA40" s="19"/>
      <c r="AB40" s="19"/>
      <c r="AC40" s="19">
        <v>7.6</v>
      </c>
      <c r="AD40" s="19">
        <v>19</v>
      </c>
      <c r="AE40" s="19">
        <v>19</v>
      </c>
      <c r="AF40" s="19">
        <v>7.6</v>
      </c>
      <c r="AG40" s="19">
        <v>19</v>
      </c>
      <c r="AH40" s="19">
        <v>7.6</v>
      </c>
      <c r="AI40" s="19">
        <v>19</v>
      </c>
      <c r="AJ40" s="27"/>
      <c r="AK40" s="27"/>
      <c r="AL40" s="41"/>
      <c r="AM40" s="27"/>
      <c r="AN40" s="18"/>
      <c r="AO40" s="18"/>
      <c r="AP40" s="32"/>
    </row>
    <row r="41" spans="1:42" ht="24.95" customHeight="1">
      <c r="A41" s="17">
        <f t="shared" si="4"/>
        <v>130.04100000000017</v>
      </c>
      <c r="B41" s="79" t="s">
        <v>172</v>
      </c>
      <c r="C41" s="86" t="s">
        <v>173</v>
      </c>
      <c r="D41" s="18" t="s">
        <v>95</v>
      </c>
      <c r="E41" s="18" t="s">
        <v>97</v>
      </c>
      <c r="F41" s="19" t="s">
        <v>50</v>
      </c>
      <c r="G41" s="19" t="s">
        <v>80</v>
      </c>
      <c r="H41" s="20">
        <v>44135</v>
      </c>
      <c r="I41" s="20">
        <v>44165</v>
      </c>
      <c r="J41" s="34" t="str">
        <f>IFERROR(TEXT(H41,"DD.MM.YY")&amp;" - "&amp;TEXT(I41,"DD.MM.YY")&amp;" ("&amp;DATEDIF(H41,I41+1,"m")&amp;" months)","Tender End Date is Before Start Date")</f>
        <v>31.10.20 - 30.11.20 (1 months)</v>
      </c>
      <c r="K41" s="35" t="s">
        <v>48</v>
      </c>
      <c r="L41" s="36">
        <v>2300</v>
      </c>
      <c r="M41" s="36">
        <v>700</v>
      </c>
      <c r="N41" s="37">
        <f t="shared" si="23"/>
        <v>8</v>
      </c>
      <c r="O41" s="36">
        <v>2300</v>
      </c>
      <c r="P41" s="36">
        <v>700</v>
      </c>
      <c r="Q41" s="37">
        <f t="shared" si="24"/>
        <v>8</v>
      </c>
      <c r="R41" s="36">
        <v>2300</v>
      </c>
      <c r="S41" s="36">
        <v>700</v>
      </c>
      <c r="T41" s="37">
        <f t="shared" si="25"/>
        <v>8</v>
      </c>
      <c r="U41" s="19">
        <v>50.75</v>
      </c>
      <c r="V41" s="19">
        <v>0</v>
      </c>
      <c r="W41" s="30"/>
      <c r="X41" s="38" t="s">
        <v>56</v>
      </c>
      <c r="Y41" s="19"/>
      <c r="Z41" s="19"/>
      <c r="AA41" s="19"/>
      <c r="AB41" s="19"/>
      <c r="AC41" s="19">
        <v>2.8</v>
      </c>
      <c r="AD41" s="19">
        <v>7</v>
      </c>
      <c r="AE41" s="19">
        <v>7</v>
      </c>
      <c r="AF41" s="19">
        <v>2.8</v>
      </c>
      <c r="AG41" s="19">
        <v>7</v>
      </c>
      <c r="AH41" s="19">
        <v>2.8</v>
      </c>
      <c r="AI41" s="19">
        <v>7</v>
      </c>
      <c r="AJ41" s="27"/>
      <c r="AK41" s="27"/>
      <c r="AL41" s="41"/>
      <c r="AM41" s="27"/>
      <c r="AN41" s="18"/>
      <c r="AO41" s="18"/>
      <c r="AP41" s="32"/>
    </row>
    <row r="42" spans="1:42" ht="24.95" customHeight="1">
      <c r="A42" s="17">
        <f t="shared" si="4"/>
        <v>130.04200000000017</v>
      </c>
      <c r="B42" s="79" t="s">
        <v>172</v>
      </c>
      <c r="C42" s="86" t="s">
        <v>173</v>
      </c>
      <c r="D42" s="18" t="s">
        <v>95</v>
      </c>
      <c r="E42" s="18" t="s">
        <v>97</v>
      </c>
      <c r="F42" s="19" t="s">
        <v>50</v>
      </c>
      <c r="G42" s="19" t="s">
        <v>80</v>
      </c>
      <c r="H42" s="20">
        <v>44136</v>
      </c>
      <c r="I42" s="20">
        <v>44165</v>
      </c>
      <c r="J42" s="34" t="str">
        <f t="shared" ref="J42:J43" si="26">IFERROR(TEXT(H42,"DD.MM.YY")&amp;" - "&amp;TEXT(I42,"DD.MM.YY")&amp;" ("&amp;DATEDIF(H42,I42+1,"m")&amp;" months)","Tender End Date is Before Start Date")</f>
        <v>01.11.20 - 30.11.20 (1 months)</v>
      </c>
      <c r="K42" s="35" t="s">
        <v>48</v>
      </c>
      <c r="L42" s="36">
        <v>700</v>
      </c>
      <c r="M42" s="36">
        <v>1500</v>
      </c>
      <c r="N42" s="37">
        <f t="shared" si="23"/>
        <v>8</v>
      </c>
      <c r="O42" s="36">
        <v>700</v>
      </c>
      <c r="P42" s="36">
        <v>1500</v>
      </c>
      <c r="Q42" s="37">
        <f t="shared" si="24"/>
        <v>8</v>
      </c>
      <c r="R42" s="36">
        <v>700</v>
      </c>
      <c r="S42" s="36">
        <v>1500</v>
      </c>
      <c r="T42" s="40">
        <f t="shared" si="25"/>
        <v>8</v>
      </c>
      <c r="U42" s="19">
        <v>67.2</v>
      </c>
      <c r="V42" s="19">
        <v>0</v>
      </c>
      <c r="W42" s="30"/>
      <c r="X42" s="38" t="s">
        <v>56</v>
      </c>
      <c r="Y42" s="19"/>
      <c r="Z42" s="19"/>
      <c r="AA42" s="19"/>
      <c r="AB42" s="19"/>
      <c r="AC42" s="19">
        <v>2.8</v>
      </c>
      <c r="AD42" s="19">
        <v>7</v>
      </c>
      <c r="AE42" s="19">
        <v>7</v>
      </c>
      <c r="AF42" s="19">
        <v>2.8</v>
      </c>
      <c r="AG42" s="19">
        <v>7</v>
      </c>
      <c r="AH42" s="19">
        <v>2.8</v>
      </c>
      <c r="AI42" s="19">
        <v>7</v>
      </c>
      <c r="AJ42" s="27"/>
      <c r="AK42" s="27"/>
      <c r="AL42" s="41"/>
      <c r="AM42" s="27"/>
      <c r="AN42" s="18"/>
      <c r="AO42" s="18"/>
      <c r="AP42" s="32"/>
    </row>
    <row r="43" spans="1:42" ht="24.95" customHeight="1">
      <c r="A43" s="17">
        <f t="shared" si="4"/>
        <v>130.04300000000018</v>
      </c>
      <c r="B43" s="79" t="s">
        <v>172</v>
      </c>
      <c r="C43" s="86" t="s">
        <v>173</v>
      </c>
      <c r="D43" s="18" t="s">
        <v>95</v>
      </c>
      <c r="E43" s="18" t="s">
        <v>97</v>
      </c>
      <c r="F43" s="19" t="s">
        <v>50</v>
      </c>
      <c r="G43" s="19" t="s">
        <v>80</v>
      </c>
      <c r="H43" s="20">
        <v>44136</v>
      </c>
      <c r="I43" s="20">
        <v>44165</v>
      </c>
      <c r="J43" s="34" t="str">
        <f t="shared" si="26"/>
        <v>01.11.20 - 30.11.20 (1 months)</v>
      </c>
      <c r="K43" s="35" t="s">
        <v>48</v>
      </c>
      <c r="L43" s="36">
        <v>1500</v>
      </c>
      <c r="M43" s="36">
        <v>2300</v>
      </c>
      <c r="N43" s="37">
        <f t="shared" si="23"/>
        <v>8</v>
      </c>
      <c r="O43" s="36">
        <v>1500</v>
      </c>
      <c r="P43" s="36">
        <v>2300</v>
      </c>
      <c r="Q43" s="37">
        <f t="shared" si="24"/>
        <v>8</v>
      </c>
      <c r="R43" s="36">
        <v>1500</v>
      </c>
      <c r="S43" s="36">
        <v>2300</v>
      </c>
      <c r="T43" s="40">
        <f t="shared" si="25"/>
        <v>8</v>
      </c>
      <c r="U43" s="19">
        <v>74.55</v>
      </c>
      <c r="V43" s="19">
        <v>0</v>
      </c>
      <c r="W43" s="30"/>
      <c r="X43" s="38" t="s">
        <v>56</v>
      </c>
      <c r="Y43" s="19"/>
      <c r="Z43" s="19"/>
      <c r="AA43" s="19"/>
      <c r="AB43" s="19"/>
      <c r="AC43" s="19">
        <v>2.8</v>
      </c>
      <c r="AD43" s="19">
        <v>7</v>
      </c>
      <c r="AE43" s="19">
        <v>7</v>
      </c>
      <c r="AF43" s="19">
        <v>2.8</v>
      </c>
      <c r="AG43" s="19">
        <v>7</v>
      </c>
      <c r="AH43" s="19">
        <v>2.8</v>
      </c>
      <c r="AI43" s="19">
        <v>7</v>
      </c>
      <c r="AJ43" s="27"/>
      <c r="AK43" s="27"/>
      <c r="AL43" s="41"/>
      <c r="AM43" s="27"/>
      <c r="AN43" s="18"/>
      <c r="AO43" s="18"/>
      <c r="AP43" s="32"/>
    </row>
    <row r="44" spans="1:42" ht="24.95" customHeight="1">
      <c r="A44" s="17">
        <f t="shared" si="4"/>
        <v>130.04400000000018</v>
      </c>
      <c r="B44" s="79" t="s">
        <v>172</v>
      </c>
      <c r="C44" s="86" t="s">
        <v>173</v>
      </c>
      <c r="D44" s="18" t="s">
        <v>95</v>
      </c>
      <c r="E44" s="18" t="s">
        <v>98</v>
      </c>
      <c r="F44" s="19" t="s">
        <v>50</v>
      </c>
      <c r="G44" s="19" t="s">
        <v>80</v>
      </c>
      <c r="H44" s="20">
        <v>44135</v>
      </c>
      <c r="I44" s="20">
        <v>44165</v>
      </c>
      <c r="J44" s="34" t="str">
        <f>IFERROR(TEXT(H44,"DD.MM.YY")&amp;" - "&amp;TEXT(I44,"DD.MM.YY")&amp;" ("&amp;DATEDIF(H44,I44+1,"m")&amp;" months)","Tender End Date is Before Start Date")</f>
        <v>31.10.20 - 30.11.20 (1 months)</v>
      </c>
      <c r="K44" s="35" t="s">
        <v>48</v>
      </c>
      <c r="L44" s="36">
        <v>2300</v>
      </c>
      <c r="M44" s="36">
        <v>700</v>
      </c>
      <c r="N44" s="37">
        <f t="shared" si="23"/>
        <v>8</v>
      </c>
      <c r="O44" s="36">
        <v>2300</v>
      </c>
      <c r="P44" s="36">
        <v>700</v>
      </c>
      <c r="Q44" s="37">
        <f t="shared" si="24"/>
        <v>8</v>
      </c>
      <c r="R44" s="36">
        <v>2300</v>
      </c>
      <c r="S44" s="36">
        <v>700</v>
      </c>
      <c r="T44" s="37">
        <f t="shared" si="25"/>
        <v>8</v>
      </c>
      <c r="U44" s="19">
        <v>32.04</v>
      </c>
      <c r="V44" s="19">
        <v>0</v>
      </c>
      <c r="W44" s="18"/>
      <c r="X44" s="38" t="s">
        <v>56</v>
      </c>
      <c r="Y44" s="18"/>
      <c r="Z44" s="18"/>
      <c r="AA44" s="18"/>
      <c r="AB44" s="18"/>
      <c r="AC44" s="19">
        <v>1.6</v>
      </c>
      <c r="AD44" s="19">
        <v>4</v>
      </c>
      <c r="AE44" s="19">
        <v>4</v>
      </c>
      <c r="AF44" s="19">
        <v>1.6</v>
      </c>
      <c r="AG44" s="19">
        <v>4</v>
      </c>
      <c r="AH44" s="19">
        <v>1.6</v>
      </c>
      <c r="AI44" s="19">
        <v>4</v>
      </c>
      <c r="AJ44" s="27"/>
      <c r="AK44" s="27"/>
      <c r="AL44" s="41"/>
      <c r="AM44" s="27"/>
      <c r="AN44" s="18"/>
      <c r="AO44" s="18"/>
      <c r="AP44" s="32"/>
    </row>
    <row r="45" spans="1:42" ht="24.95" customHeight="1">
      <c r="A45" s="17">
        <f t="shared" si="4"/>
        <v>130.04500000000019</v>
      </c>
      <c r="B45" s="79" t="s">
        <v>172</v>
      </c>
      <c r="C45" s="86" t="s">
        <v>173</v>
      </c>
      <c r="D45" s="18" t="s">
        <v>95</v>
      </c>
      <c r="E45" s="18" t="s">
        <v>98</v>
      </c>
      <c r="F45" s="19" t="s">
        <v>50</v>
      </c>
      <c r="G45" s="19" t="s">
        <v>80</v>
      </c>
      <c r="H45" s="20">
        <v>44136</v>
      </c>
      <c r="I45" s="20">
        <v>44165</v>
      </c>
      <c r="J45" s="34" t="str">
        <f>IFERROR(TEXT(H45,"DD.MM.YY")&amp;" - "&amp;TEXT(I45,"DD.MM.YY")&amp;" ("&amp;DATEDIF(H45,I45+1,"m")&amp;" months)","Tender End Date is Before Start Date")</f>
        <v>01.11.20 - 30.11.20 (1 months)</v>
      </c>
      <c r="K45" s="35" t="s">
        <v>48</v>
      </c>
      <c r="L45" s="36">
        <v>700</v>
      </c>
      <c r="M45" s="36">
        <v>1500</v>
      </c>
      <c r="N45" s="37">
        <f t="shared" si="23"/>
        <v>8</v>
      </c>
      <c r="O45" s="36">
        <v>700</v>
      </c>
      <c r="P45" s="36">
        <v>1500</v>
      </c>
      <c r="Q45" s="37">
        <f t="shared" si="24"/>
        <v>8</v>
      </c>
      <c r="R45" s="36">
        <v>700</v>
      </c>
      <c r="S45" s="36">
        <v>1500</v>
      </c>
      <c r="T45" s="40">
        <f t="shared" si="25"/>
        <v>8</v>
      </c>
      <c r="U45" s="19">
        <v>39.200000000000003</v>
      </c>
      <c r="V45" s="19">
        <v>0</v>
      </c>
      <c r="W45" s="19"/>
      <c r="X45" s="38" t="s">
        <v>56</v>
      </c>
      <c r="Y45" s="19"/>
      <c r="Z45" s="19"/>
      <c r="AA45" s="19"/>
      <c r="AB45" s="19"/>
      <c r="AC45" s="19">
        <v>1.6</v>
      </c>
      <c r="AD45" s="19">
        <v>4</v>
      </c>
      <c r="AE45" s="19">
        <v>4</v>
      </c>
      <c r="AF45" s="19">
        <v>1.6</v>
      </c>
      <c r="AG45" s="19">
        <v>4</v>
      </c>
      <c r="AH45" s="19">
        <v>1.6</v>
      </c>
      <c r="AI45" s="19">
        <v>4</v>
      </c>
      <c r="AJ45" s="27"/>
      <c r="AK45" s="27"/>
      <c r="AL45" s="41"/>
      <c r="AM45" s="27"/>
      <c r="AN45" s="18"/>
      <c r="AO45" s="18"/>
      <c r="AP45" s="32"/>
    </row>
    <row r="46" spans="1:42" ht="24.95" customHeight="1">
      <c r="A46" s="17">
        <f t="shared" si="4"/>
        <v>130.04600000000019</v>
      </c>
      <c r="B46" s="17" t="s">
        <v>171</v>
      </c>
      <c r="C46" s="86">
        <v>2</v>
      </c>
      <c r="D46" s="18" t="s">
        <v>95</v>
      </c>
      <c r="E46" s="18" t="s">
        <v>98</v>
      </c>
      <c r="F46" s="19" t="s">
        <v>50</v>
      </c>
      <c r="G46" s="19" t="s">
        <v>80</v>
      </c>
      <c r="H46" s="20">
        <v>44136</v>
      </c>
      <c r="I46" s="20">
        <v>44165</v>
      </c>
      <c r="J46" s="34" t="str">
        <f t="shared" si="3"/>
        <v>01.11.20 - 30.11.20 (1 months)</v>
      </c>
      <c r="K46" s="35" t="s">
        <v>48</v>
      </c>
      <c r="L46" s="36">
        <v>1500</v>
      </c>
      <c r="M46" s="36">
        <v>2300</v>
      </c>
      <c r="N46" s="37">
        <f t="shared" si="23"/>
        <v>8</v>
      </c>
      <c r="O46" s="36">
        <v>1500</v>
      </c>
      <c r="P46" s="36">
        <v>2300</v>
      </c>
      <c r="Q46" s="37">
        <f t="shared" si="24"/>
        <v>8</v>
      </c>
      <c r="R46" s="36">
        <v>1500</v>
      </c>
      <c r="S46" s="36">
        <v>2300</v>
      </c>
      <c r="T46" s="40">
        <f t="shared" si="25"/>
        <v>8</v>
      </c>
      <c r="U46" s="19">
        <v>59.96</v>
      </c>
      <c r="V46" s="19">
        <v>0</v>
      </c>
      <c r="W46" s="19"/>
      <c r="X46" s="38" t="s">
        <v>56</v>
      </c>
      <c r="Y46" s="19"/>
      <c r="Z46" s="19"/>
      <c r="AA46" s="19"/>
      <c r="AB46" s="19"/>
      <c r="AC46" s="19">
        <v>1.6</v>
      </c>
      <c r="AD46" s="19">
        <v>4</v>
      </c>
      <c r="AE46" s="19">
        <v>4</v>
      </c>
      <c r="AF46" s="19">
        <v>1.6</v>
      </c>
      <c r="AG46" s="19">
        <v>4</v>
      </c>
      <c r="AH46" s="19">
        <v>1.6</v>
      </c>
      <c r="AI46" s="19">
        <v>4</v>
      </c>
      <c r="AJ46" s="27"/>
      <c r="AK46" s="27"/>
      <c r="AL46" s="41"/>
      <c r="AM46" s="27"/>
      <c r="AN46" s="18"/>
      <c r="AO46" s="18"/>
      <c r="AP46" s="32"/>
    </row>
    <row r="47" spans="1:42" ht="24.95" customHeight="1">
      <c r="A47" s="17">
        <f t="shared" si="4"/>
        <v>130.0470000000002</v>
      </c>
      <c r="B47" s="17" t="s">
        <v>171</v>
      </c>
      <c r="C47" s="86">
        <v>2</v>
      </c>
      <c r="D47" s="18" t="s">
        <v>95</v>
      </c>
      <c r="E47" s="18" t="s">
        <v>99</v>
      </c>
      <c r="F47" s="19" t="s">
        <v>50</v>
      </c>
      <c r="G47" s="19" t="s">
        <v>80</v>
      </c>
      <c r="H47" s="20">
        <v>44135</v>
      </c>
      <c r="I47" s="20">
        <v>44165</v>
      </c>
      <c r="J47" s="34" t="str">
        <f t="shared" si="3"/>
        <v>31.10.20 - 30.11.20 (1 months)</v>
      </c>
      <c r="K47" s="35" t="s">
        <v>48</v>
      </c>
      <c r="L47" s="36">
        <v>2300</v>
      </c>
      <c r="M47" s="36">
        <v>2300</v>
      </c>
      <c r="N47" s="37">
        <f t="shared" si="23"/>
        <v>24</v>
      </c>
      <c r="O47" s="36">
        <v>2300</v>
      </c>
      <c r="P47" s="36">
        <v>2300</v>
      </c>
      <c r="Q47" s="37">
        <f t="shared" si="24"/>
        <v>24</v>
      </c>
      <c r="R47" s="36">
        <v>2300</v>
      </c>
      <c r="S47" s="36">
        <v>2300</v>
      </c>
      <c r="T47" s="40">
        <f t="shared" si="25"/>
        <v>24</v>
      </c>
      <c r="U47" s="19">
        <v>110.2</v>
      </c>
      <c r="V47" s="19">
        <v>0</v>
      </c>
      <c r="W47" s="19"/>
      <c r="X47" s="38" t="s">
        <v>56</v>
      </c>
      <c r="Y47" s="19"/>
      <c r="Z47" s="19"/>
      <c r="AA47" s="19"/>
      <c r="AB47" s="19"/>
      <c r="AC47" s="19">
        <v>4</v>
      </c>
      <c r="AD47" s="19">
        <v>10</v>
      </c>
      <c r="AE47" s="19">
        <v>10</v>
      </c>
      <c r="AF47" s="19">
        <v>4</v>
      </c>
      <c r="AG47" s="19">
        <v>10</v>
      </c>
      <c r="AH47" s="19">
        <v>0</v>
      </c>
      <c r="AI47" s="19">
        <v>0</v>
      </c>
      <c r="AJ47" s="27"/>
      <c r="AK47" s="27"/>
      <c r="AL47" s="41"/>
      <c r="AM47" s="27"/>
      <c r="AN47" s="18"/>
      <c r="AO47" s="18"/>
      <c r="AP47" s="32"/>
    </row>
    <row r="48" spans="1:42" ht="24.95" customHeight="1">
      <c r="A48" s="17">
        <f t="shared" si="4"/>
        <v>130.0480000000002</v>
      </c>
      <c r="B48" s="17" t="s">
        <v>171</v>
      </c>
      <c r="C48" s="86">
        <v>1.2</v>
      </c>
      <c r="D48" s="18" t="s">
        <v>95</v>
      </c>
      <c r="E48" s="18" t="s">
        <v>100</v>
      </c>
      <c r="F48" s="19" t="s">
        <v>50</v>
      </c>
      <c r="G48" s="19" t="s">
        <v>80</v>
      </c>
      <c r="H48" s="20">
        <v>44135</v>
      </c>
      <c r="I48" s="20">
        <v>44165</v>
      </c>
      <c r="J48" s="34" t="str">
        <f t="shared" si="3"/>
        <v>31.10.20 - 30.11.20 (1 months)</v>
      </c>
      <c r="K48" s="42" t="s">
        <v>48</v>
      </c>
      <c r="L48" s="36">
        <v>2300</v>
      </c>
      <c r="M48" s="36">
        <v>2300</v>
      </c>
      <c r="N48" s="37">
        <f t="shared" si="23"/>
        <v>24</v>
      </c>
      <c r="O48" s="36">
        <v>2300</v>
      </c>
      <c r="P48" s="36">
        <v>2300</v>
      </c>
      <c r="Q48" s="37">
        <f t="shared" si="24"/>
        <v>24</v>
      </c>
      <c r="R48" s="36">
        <v>2300</v>
      </c>
      <c r="S48" s="36">
        <v>2300</v>
      </c>
      <c r="T48" s="40">
        <f t="shared" si="25"/>
        <v>24</v>
      </c>
      <c r="U48" s="18">
        <v>979.02</v>
      </c>
      <c r="V48" s="18">
        <v>0</v>
      </c>
      <c r="W48" s="18"/>
      <c r="X48" s="38" t="s">
        <v>56</v>
      </c>
      <c r="Y48" s="18"/>
      <c r="Z48" s="18"/>
      <c r="AA48" s="18"/>
      <c r="AB48" s="18"/>
      <c r="AC48" s="18">
        <v>19.96</v>
      </c>
      <c r="AD48" s="18">
        <v>49</v>
      </c>
      <c r="AE48" s="18">
        <v>49</v>
      </c>
      <c r="AF48" s="18">
        <v>19.96</v>
      </c>
      <c r="AG48" s="18">
        <v>49</v>
      </c>
      <c r="AH48" s="18">
        <v>19.96</v>
      </c>
      <c r="AI48" s="18">
        <v>39</v>
      </c>
      <c r="AJ48" s="32"/>
      <c r="AK48" s="32"/>
      <c r="AL48" s="41"/>
      <c r="AM48" s="27"/>
      <c r="AN48" s="18"/>
      <c r="AO48" s="18"/>
      <c r="AP48" s="32"/>
    </row>
    <row r="49" spans="1:42" ht="24.95" customHeight="1">
      <c r="A49" s="17">
        <f t="shared" si="4"/>
        <v>130.04900000000021</v>
      </c>
      <c r="B49" s="79" t="s">
        <v>172</v>
      </c>
      <c r="C49" s="87" t="s">
        <v>173</v>
      </c>
      <c r="D49" s="19" t="s">
        <v>101</v>
      </c>
      <c r="E49" s="19" t="s">
        <v>102</v>
      </c>
      <c r="F49" s="19" t="s">
        <v>50</v>
      </c>
      <c r="G49" s="19" t="s">
        <v>80</v>
      </c>
      <c r="H49" s="20">
        <v>44135</v>
      </c>
      <c r="I49" s="20">
        <v>44165</v>
      </c>
      <c r="J49" s="21" t="str">
        <f t="shared" si="3"/>
        <v>31.10.20 - 30.11.20 (1 months)</v>
      </c>
      <c r="K49" s="29" t="s">
        <v>48</v>
      </c>
      <c r="L49" s="23">
        <v>2300</v>
      </c>
      <c r="M49" s="23">
        <v>2300</v>
      </c>
      <c r="N49" s="24">
        <f t="shared" si="23"/>
        <v>24</v>
      </c>
      <c r="O49" s="23">
        <v>2300</v>
      </c>
      <c r="P49" s="23">
        <v>2300</v>
      </c>
      <c r="Q49" s="24">
        <f>IF(O49&gt;P49, (2400-O49+P49)/100, IF(AND(O49="",P49="",O49=P49), "", IF(O49=P49,24,(P49-O49)/100)))</f>
        <v>24</v>
      </c>
      <c r="R49" s="23">
        <v>2300</v>
      </c>
      <c r="S49" s="23">
        <v>2300</v>
      </c>
      <c r="T49" s="24">
        <f>IF(R49&gt;S49, (2400-R49+S49)/100, IF(AND(R49="",S49="",R49=S49), "", IF(R49=S49,24,(S49-R49)/100)))</f>
        <v>24</v>
      </c>
      <c r="U49" s="19">
        <v>74.820000000000007</v>
      </c>
      <c r="V49" s="19"/>
      <c r="W49" s="30"/>
      <c r="X49" s="31"/>
      <c r="Y49" s="19"/>
      <c r="Z49" s="19"/>
      <c r="AA49" s="19"/>
      <c r="AB49" s="19"/>
      <c r="AC49" s="19">
        <v>2.4</v>
      </c>
      <c r="AD49" s="19">
        <v>6</v>
      </c>
      <c r="AE49" s="19">
        <v>6</v>
      </c>
      <c r="AF49" s="19">
        <v>2.4</v>
      </c>
      <c r="AG49" s="19">
        <v>6</v>
      </c>
      <c r="AH49" s="19">
        <v>2.4</v>
      </c>
      <c r="AI49" s="19">
        <v>6</v>
      </c>
      <c r="AJ49" s="27"/>
      <c r="AK49" s="27"/>
      <c r="AL49" s="28"/>
      <c r="AM49" s="27"/>
      <c r="AN49" s="19"/>
      <c r="AO49" s="19"/>
      <c r="AP49" s="27"/>
    </row>
    <row r="50" spans="1:42" ht="24.95" customHeight="1">
      <c r="A50" s="17">
        <f t="shared" si="4"/>
        <v>130.05000000000021</v>
      </c>
      <c r="B50" s="79" t="s">
        <v>172</v>
      </c>
      <c r="C50" s="86" t="s">
        <v>173</v>
      </c>
      <c r="D50" s="18" t="s">
        <v>101</v>
      </c>
      <c r="E50" s="18" t="s">
        <v>103</v>
      </c>
      <c r="F50" s="19" t="s">
        <v>50</v>
      </c>
      <c r="G50" s="19" t="s">
        <v>80</v>
      </c>
      <c r="H50" s="20">
        <v>44135</v>
      </c>
      <c r="I50" s="20">
        <v>44165</v>
      </c>
      <c r="J50" s="21" t="str">
        <f t="shared" si="3"/>
        <v>31.10.20 - 30.11.20 (1 months)</v>
      </c>
      <c r="K50" s="29" t="s">
        <v>48</v>
      </c>
      <c r="L50" s="23">
        <v>2300</v>
      </c>
      <c r="M50" s="23">
        <v>700</v>
      </c>
      <c r="N50" s="24">
        <f t="shared" si="23"/>
        <v>8</v>
      </c>
      <c r="O50" s="23">
        <v>2300</v>
      </c>
      <c r="P50" s="23">
        <v>700</v>
      </c>
      <c r="Q50" s="24">
        <f t="shared" ref="Q50:Q57" si="27">IF(O50&gt;P50, (2400-O50+P50)/100, IF(AND(O50="",P50="",O50=P50), "", IF(O50=P50,24,(P50-O50)/100)))</f>
        <v>8</v>
      </c>
      <c r="R50" s="23">
        <v>2300</v>
      </c>
      <c r="S50" s="23">
        <v>700</v>
      </c>
      <c r="T50" s="25">
        <f t="shared" ref="T50:T57" si="28">IF(R50&gt;S50, (2400-R50+S50)/100, IF(AND(R50="",S50="",R50=S50), "", IF(R50=S50,24,(S50-R50)/100)))</f>
        <v>8</v>
      </c>
      <c r="U50" s="19">
        <v>159</v>
      </c>
      <c r="V50" s="19"/>
      <c r="W50" s="30"/>
      <c r="X50" s="31"/>
      <c r="Y50" s="19"/>
      <c r="Z50" s="19"/>
      <c r="AA50" s="19"/>
      <c r="AB50" s="19"/>
      <c r="AC50" s="19">
        <v>8</v>
      </c>
      <c r="AD50" s="19">
        <v>20</v>
      </c>
      <c r="AE50" s="19">
        <v>20</v>
      </c>
      <c r="AF50" s="19">
        <v>8</v>
      </c>
      <c r="AG50" s="19">
        <v>20</v>
      </c>
      <c r="AH50" s="19">
        <v>8</v>
      </c>
      <c r="AI50" s="19">
        <v>20</v>
      </c>
      <c r="AJ50" s="27"/>
      <c r="AK50" s="27"/>
      <c r="AL50" s="33"/>
      <c r="AM50" s="27" t="s">
        <v>63</v>
      </c>
      <c r="AN50" s="18"/>
      <c r="AO50" s="18"/>
      <c r="AP50" s="32"/>
    </row>
    <row r="51" spans="1:42" ht="24.95" customHeight="1">
      <c r="A51" s="17">
        <f t="shared" si="4"/>
        <v>130.05100000000022</v>
      </c>
      <c r="B51" s="79" t="s">
        <v>172</v>
      </c>
      <c r="C51" s="86" t="s">
        <v>173</v>
      </c>
      <c r="D51" s="18" t="s">
        <v>101</v>
      </c>
      <c r="E51" s="18" t="s">
        <v>103</v>
      </c>
      <c r="F51" s="19" t="s">
        <v>50</v>
      </c>
      <c r="G51" s="19" t="s">
        <v>80</v>
      </c>
      <c r="H51" s="20">
        <v>44136</v>
      </c>
      <c r="I51" s="20">
        <v>44165</v>
      </c>
      <c r="J51" s="21" t="str">
        <f t="shared" si="3"/>
        <v>01.11.20 - 30.11.20 (1 months)</v>
      </c>
      <c r="K51" s="29" t="s">
        <v>48</v>
      </c>
      <c r="L51" s="23">
        <v>700</v>
      </c>
      <c r="M51" s="23">
        <v>1500</v>
      </c>
      <c r="N51" s="24">
        <f t="shared" si="23"/>
        <v>8</v>
      </c>
      <c r="O51" s="23">
        <v>700</v>
      </c>
      <c r="P51" s="23">
        <v>1500</v>
      </c>
      <c r="Q51" s="24">
        <f t="shared" si="27"/>
        <v>8</v>
      </c>
      <c r="R51" s="23">
        <v>700</v>
      </c>
      <c r="S51" s="23">
        <v>1500</v>
      </c>
      <c r="T51" s="25">
        <f t="shared" si="28"/>
        <v>8</v>
      </c>
      <c r="U51" s="19">
        <v>179</v>
      </c>
      <c r="V51" s="19"/>
      <c r="W51" s="30"/>
      <c r="X51" s="31"/>
      <c r="Y51" s="19"/>
      <c r="Z51" s="19"/>
      <c r="AA51" s="19"/>
      <c r="AB51" s="19"/>
      <c r="AC51" s="19">
        <v>8</v>
      </c>
      <c r="AD51" s="19">
        <v>20</v>
      </c>
      <c r="AE51" s="19">
        <v>20</v>
      </c>
      <c r="AF51" s="19">
        <v>8</v>
      </c>
      <c r="AG51" s="19">
        <v>20</v>
      </c>
      <c r="AH51" s="19">
        <v>8</v>
      </c>
      <c r="AI51" s="19">
        <v>20</v>
      </c>
      <c r="AJ51" s="27"/>
      <c r="AK51" s="27"/>
      <c r="AL51" s="33"/>
      <c r="AM51" s="27"/>
      <c r="AN51" s="18"/>
      <c r="AO51" s="18"/>
      <c r="AP51" s="32"/>
    </row>
    <row r="52" spans="1:42" ht="24.95" customHeight="1">
      <c r="A52" s="17">
        <f t="shared" si="4"/>
        <v>130.05200000000022</v>
      </c>
      <c r="B52" s="79" t="s">
        <v>172</v>
      </c>
      <c r="C52" s="86" t="s">
        <v>173</v>
      </c>
      <c r="D52" s="18" t="s">
        <v>101</v>
      </c>
      <c r="E52" s="18" t="s">
        <v>104</v>
      </c>
      <c r="F52" s="19" t="s">
        <v>50</v>
      </c>
      <c r="G52" s="19" t="s">
        <v>80</v>
      </c>
      <c r="H52" s="20">
        <v>44136</v>
      </c>
      <c r="I52" s="20">
        <v>44165</v>
      </c>
      <c r="J52" s="21" t="str">
        <f t="shared" si="3"/>
        <v>01.11.20 - 30.11.20 (1 months)</v>
      </c>
      <c r="K52" s="29" t="s">
        <v>48</v>
      </c>
      <c r="L52" s="23">
        <v>1500</v>
      </c>
      <c r="M52" s="23">
        <v>2300</v>
      </c>
      <c r="N52" s="24">
        <f t="shared" si="23"/>
        <v>8</v>
      </c>
      <c r="O52" s="23">
        <v>1500</v>
      </c>
      <c r="P52" s="23">
        <v>2300</v>
      </c>
      <c r="Q52" s="24">
        <f t="shared" si="27"/>
        <v>8</v>
      </c>
      <c r="R52" s="23">
        <v>1500</v>
      </c>
      <c r="S52" s="23">
        <v>2300</v>
      </c>
      <c r="T52" s="25">
        <f t="shared" si="28"/>
        <v>8</v>
      </c>
      <c r="U52" s="18">
        <v>219</v>
      </c>
      <c r="V52" s="19"/>
      <c r="W52" s="30"/>
      <c r="X52" s="31"/>
      <c r="Y52" s="19"/>
      <c r="Z52" s="19"/>
      <c r="AA52" s="19"/>
      <c r="AB52" s="19"/>
      <c r="AC52" s="18">
        <v>8</v>
      </c>
      <c r="AD52" s="18">
        <v>20</v>
      </c>
      <c r="AE52" s="18">
        <v>20</v>
      </c>
      <c r="AF52" s="18">
        <v>8</v>
      </c>
      <c r="AG52" s="18">
        <v>20</v>
      </c>
      <c r="AH52" s="18">
        <v>8</v>
      </c>
      <c r="AI52" s="18">
        <v>20</v>
      </c>
      <c r="AJ52" s="27"/>
      <c r="AK52" s="27"/>
      <c r="AL52" s="33"/>
      <c r="AM52" s="27"/>
      <c r="AN52" s="18"/>
      <c r="AO52" s="18"/>
      <c r="AP52" s="32"/>
    </row>
    <row r="53" spans="1:42" ht="24.95" customHeight="1">
      <c r="A53" s="17">
        <f t="shared" si="4"/>
        <v>130.05300000000022</v>
      </c>
      <c r="B53" s="79" t="s">
        <v>172</v>
      </c>
      <c r="C53" s="86" t="s">
        <v>173</v>
      </c>
      <c r="D53" s="18" t="s">
        <v>101</v>
      </c>
      <c r="E53" s="18" t="s">
        <v>105</v>
      </c>
      <c r="F53" s="19" t="s">
        <v>50</v>
      </c>
      <c r="G53" s="19" t="s">
        <v>80</v>
      </c>
      <c r="H53" s="20">
        <v>44135</v>
      </c>
      <c r="I53" s="20">
        <v>44165</v>
      </c>
      <c r="J53" s="21" t="str">
        <f t="shared" si="3"/>
        <v>31.10.20 - 30.11.20 (1 months)</v>
      </c>
      <c r="K53" s="22" t="s">
        <v>48</v>
      </c>
      <c r="L53" s="23">
        <v>2300</v>
      </c>
      <c r="M53" s="23">
        <v>700</v>
      </c>
      <c r="N53" s="24">
        <f t="shared" si="23"/>
        <v>8</v>
      </c>
      <c r="O53" s="23">
        <v>2300</v>
      </c>
      <c r="P53" s="23">
        <v>700</v>
      </c>
      <c r="Q53" s="24">
        <f t="shared" si="27"/>
        <v>8</v>
      </c>
      <c r="R53" s="23">
        <v>2300</v>
      </c>
      <c r="S53" s="23">
        <v>700</v>
      </c>
      <c r="T53" s="25">
        <f t="shared" si="28"/>
        <v>8</v>
      </c>
      <c r="U53" s="19">
        <v>169.4</v>
      </c>
      <c r="V53" s="19"/>
      <c r="W53" s="18"/>
      <c r="X53" s="26"/>
      <c r="Y53" s="18"/>
      <c r="Z53" s="18"/>
      <c r="AA53" s="18"/>
      <c r="AB53" s="18"/>
      <c r="AC53" s="19">
        <v>8</v>
      </c>
      <c r="AD53" s="19">
        <v>20</v>
      </c>
      <c r="AE53" s="19">
        <v>20</v>
      </c>
      <c r="AF53" s="19">
        <v>8</v>
      </c>
      <c r="AG53" s="19">
        <v>20</v>
      </c>
      <c r="AH53" s="19">
        <v>8</v>
      </c>
      <c r="AI53" s="19">
        <v>20</v>
      </c>
      <c r="AJ53" s="32"/>
      <c r="AK53" s="32"/>
      <c r="AL53" s="33"/>
      <c r="AM53" s="27"/>
      <c r="AN53" s="18"/>
      <c r="AO53" s="18"/>
      <c r="AP53" s="32"/>
    </row>
    <row r="54" spans="1:42" ht="24.95" customHeight="1">
      <c r="A54" s="17">
        <f t="shared" si="4"/>
        <v>130.05400000000023</v>
      </c>
      <c r="B54" s="79" t="s">
        <v>172</v>
      </c>
      <c r="C54" s="86" t="s">
        <v>173</v>
      </c>
      <c r="D54" s="18" t="s">
        <v>101</v>
      </c>
      <c r="E54" s="18" t="s">
        <v>105</v>
      </c>
      <c r="F54" s="19" t="s">
        <v>50</v>
      </c>
      <c r="G54" s="19" t="s">
        <v>80</v>
      </c>
      <c r="H54" s="20">
        <v>44136</v>
      </c>
      <c r="I54" s="20">
        <v>44165</v>
      </c>
      <c r="J54" s="21" t="str">
        <f t="shared" si="3"/>
        <v>01.11.20 - 30.11.20 (1 months)</v>
      </c>
      <c r="K54" s="29" t="s">
        <v>48</v>
      </c>
      <c r="L54" s="23">
        <v>700</v>
      </c>
      <c r="M54" s="23">
        <v>1500</v>
      </c>
      <c r="N54" s="24">
        <f t="shared" si="23"/>
        <v>8</v>
      </c>
      <c r="O54" s="23">
        <v>700</v>
      </c>
      <c r="P54" s="23">
        <v>1500</v>
      </c>
      <c r="Q54" s="24">
        <f t="shared" si="27"/>
        <v>8</v>
      </c>
      <c r="R54" s="23">
        <v>700</v>
      </c>
      <c r="S54" s="23">
        <v>1500</v>
      </c>
      <c r="T54" s="25">
        <f t="shared" si="28"/>
        <v>8</v>
      </c>
      <c r="U54" s="19">
        <v>189.4</v>
      </c>
      <c r="V54" s="19"/>
      <c r="W54" s="18"/>
      <c r="X54" s="26"/>
      <c r="Y54" s="18"/>
      <c r="Z54" s="18"/>
      <c r="AA54" s="18"/>
      <c r="AB54" s="18"/>
      <c r="AC54" s="19">
        <v>8</v>
      </c>
      <c r="AD54" s="19">
        <v>20</v>
      </c>
      <c r="AE54" s="19">
        <v>20</v>
      </c>
      <c r="AF54" s="19">
        <v>8</v>
      </c>
      <c r="AG54" s="19">
        <v>20</v>
      </c>
      <c r="AH54" s="19">
        <v>8</v>
      </c>
      <c r="AI54" s="19">
        <v>20</v>
      </c>
      <c r="AJ54" s="27"/>
      <c r="AK54" s="27"/>
      <c r="AL54" s="33"/>
      <c r="AM54" s="27"/>
      <c r="AN54" s="18"/>
      <c r="AO54" s="18"/>
      <c r="AP54" s="32"/>
    </row>
    <row r="55" spans="1:42" ht="24.95" customHeight="1">
      <c r="A55" s="17">
        <f t="shared" si="4"/>
        <v>130.05500000000023</v>
      </c>
      <c r="B55" s="79" t="s">
        <v>172</v>
      </c>
      <c r="C55" s="86" t="s">
        <v>173</v>
      </c>
      <c r="D55" s="18" t="s">
        <v>101</v>
      </c>
      <c r="E55" s="18" t="s">
        <v>105</v>
      </c>
      <c r="F55" s="19" t="s">
        <v>50</v>
      </c>
      <c r="G55" s="19" t="s">
        <v>80</v>
      </c>
      <c r="H55" s="20">
        <v>44136</v>
      </c>
      <c r="I55" s="20">
        <v>44165</v>
      </c>
      <c r="J55" s="21" t="str">
        <f t="shared" si="3"/>
        <v>01.11.20 - 30.11.20 (1 months)</v>
      </c>
      <c r="K55" s="29" t="s">
        <v>48</v>
      </c>
      <c r="L55" s="23">
        <v>1500</v>
      </c>
      <c r="M55" s="23">
        <v>2300</v>
      </c>
      <c r="N55" s="24">
        <f t="shared" si="23"/>
        <v>8</v>
      </c>
      <c r="O55" s="23">
        <v>1500</v>
      </c>
      <c r="P55" s="23">
        <v>2300</v>
      </c>
      <c r="Q55" s="24">
        <f t="shared" si="27"/>
        <v>8</v>
      </c>
      <c r="R55" s="23">
        <v>1500</v>
      </c>
      <c r="S55" s="23">
        <v>2300</v>
      </c>
      <c r="T55" s="25">
        <f t="shared" si="28"/>
        <v>8</v>
      </c>
      <c r="U55" s="19">
        <v>229.4</v>
      </c>
      <c r="V55" s="19"/>
      <c r="W55" s="19"/>
      <c r="X55" s="31"/>
      <c r="Y55" s="19"/>
      <c r="Z55" s="19"/>
      <c r="AA55" s="19"/>
      <c r="AB55" s="19"/>
      <c r="AC55" s="19">
        <v>8</v>
      </c>
      <c r="AD55" s="19">
        <v>20</v>
      </c>
      <c r="AE55" s="19">
        <v>20</v>
      </c>
      <c r="AF55" s="19">
        <v>8</v>
      </c>
      <c r="AG55" s="19">
        <v>20</v>
      </c>
      <c r="AH55" s="19">
        <v>8</v>
      </c>
      <c r="AI55" s="19">
        <v>20</v>
      </c>
      <c r="AJ55" s="27"/>
      <c r="AK55" s="27"/>
      <c r="AL55" s="33"/>
      <c r="AM55" s="27"/>
      <c r="AN55" s="18"/>
      <c r="AO55" s="18"/>
      <c r="AP55" s="32"/>
    </row>
    <row r="56" spans="1:42" ht="24.95" customHeight="1">
      <c r="A56" s="17">
        <f t="shared" si="4"/>
        <v>130.05600000000024</v>
      </c>
      <c r="B56" s="17" t="s">
        <v>171</v>
      </c>
      <c r="C56" s="86">
        <v>2</v>
      </c>
      <c r="D56" s="18" t="s">
        <v>101</v>
      </c>
      <c r="E56" s="18" t="s">
        <v>106</v>
      </c>
      <c r="F56" s="19" t="s">
        <v>50</v>
      </c>
      <c r="G56" s="19" t="s">
        <v>80</v>
      </c>
      <c r="H56" s="20">
        <v>44135</v>
      </c>
      <c r="I56" s="20">
        <v>44165</v>
      </c>
      <c r="J56" s="21" t="str">
        <f t="shared" si="3"/>
        <v>31.10.20 - 30.11.20 (1 months)</v>
      </c>
      <c r="K56" s="29" t="s">
        <v>48</v>
      </c>
      <c r="L56" s="23">
        <v>2300</v>
      </c>
      <c r="M56" s="23">
        <v>2300</v>
      </c>
      <c r="N56" s="24">
        <f t="shared" si="23"/>
        <v>24</v>
      </c>
      <c r="O56" s="23">
        <v>2300</v>
      </c>
      <c r="P56" s="23">
        <v>2300</v>
      </c>
      <c r="Q56" s="24">
        <f t="shared" si="27"/>
        <v>24</v>
      </c>
      <c r="R56" s="23">
        <v>2300</v>
      </c>
      <c r="S56" s="23">
        <v>2300</v>
      </c>
      <c r="T56" s="25">
        <f t="shared" si="28"/>
        <v>24</v>
      </c>
      <c r="U56" s="19">
        <v>162.47999999999999</v>
      </c>
      <c r="V56" s="19"/>
      <c r="W56" s="19"/>
      <c r="X56" s="31"/>
      <c r="Y56" s="19"/>
      <c r="Z56" s="19"/>
      <c r="AA56" s="19"/>
      <c r="AB56" s="19"/>
      <c r="AC56" s="19">
        <v>3.2</v>
      </c>
      <c r="AD56" s="19">
        <v>8</v>
      </c>
      <c r="AE56" s="19">
        <v>8</v>
      </c>
      <c r="AF56" s="19">
        <v>3.2</v>
      </c>
      <c r="AG56" s="19">
        <v>8</v>
      </c>
      <c r="AH56" s="19">
        <v>3.2</v>
      </c>
      <c r="AI56" s="19">
        <v>8</v>
      </c>
      <c r="AJ56" s="27"/>
      <c r="AK56" s="27"/>
      <c r="AL56" s="33"/>
      <c r="AM56" s="27"/>
      <c r="AN56" s="18"/>
      <c r="AO56" s="18"/>
      <c r="AP56" s="32"/>
    </row>
    <row r="57" spans="1:42" ht="24.95" customHeight="1">
      <c r="A57" s="17">
        <f t="shared" si="4"/>
        <v>130.05700000000024</v>
      </c>
      <c r="B57" s="17" t="s">
        <v>171</v>
      </c>
      <c r="C57" s="86">
        <v>2</v>
      </c>
      <c r="D57" s="18" t="s">
        <v>101</v>
      </c>
      <c r="E57" s="18" t="s">
        <v>107</v>
      </c>
      <c r="F57" s="19" t="s">
        <v>50</v>
      </c>
      <c r="G57" s="19" t="s">
        <v>80</v>
      </c>
      <c r="H57" s="20">
        <v>44135</v>
      </c>
      <c r="I57" s="20">
        <v>44165</v>
      </c>
      <c r="J57" s="21" t="str">
        <f t="shared" si="3"/>
        <v>31.10.20 - 30.11.20 (1 months)</v>
      </c>
      <c r="K57" s="29" t="s">
        <v>48</v>
      </c>
      <c r="L57" s="23">
        <v>2300</v>
      </c>
      <c r="M57" s="23">
        <v>2300</v>
      </c>
      <c r="N57" s="24">
        <f t="shared" si="23"/>
        <v>24</v>
      </c>
      <c r="O57" s="23">
        <v>2300</v>
      </c>
      <c r="P57" s="23">
        <v>2300</v>
      </c>
      <c r="Q57" s="24">
        <f t="shared" si="27"/>
        <v>24</v>
      </c>
      <c r="R57" s="23">
        <v>2300</v>
      </c>
      <c r="S57" s="23">
        <v>2300</v>
      </c>
      <c r="T57" s="25">
        <f t="shared" si="28"/>
        <v>24</v>
      </c>
      <c r="U57" s="19">
        <v>158.20000000000002</v>
      </c>
      <c r="V57" s="19"/>
      <c r="W57" s="19"/>
      <c r="X57" s="31"/>
      <c r="Y57" s="19"/>
      <c r="Z57" s="19"/>
      <c r="AA57" s="19"/>
      <c r="AB57" s="19"/>
      <c r="AC57" s="18">
        <v>2.8</v>
      </c>
      <c r="AD57" s="18">
        <v>7</v>
      </c>
      <c r="AE57" s="18">
        <v>7</v>
      </c>
      <c r="AF57" s="18">
        <v>2.8</v>
      </c>
      <c r="AG57" s="18">
        <v>7</v>
      </c>
      <c r="AH57" s="18">
        <v>2.8</v>
      </c>
      <c r="AI57" s="18">
        <v>7</v>
      </c>
      <c r="AJ57" s="27"/>
      <c r="AK57" s="27"/>
      <c r="AL57" s="33"/>
      <c r="AM57" s="27"/>
      <c r="AN57" s="18"/>
      <c r="AO57" s="18"/>
      <c r="AP57" s="32"/>
    </row>
    <row r="58" spans="1:42" ht="24.95" customHeight="1">
      <c r="A58" s="17">
        <f>A57+0.002</f>
        <v>130.05900000000025</v>
      </c>
      <c r="B58" s="79" t="s">
        <v>172</v>
      </c>
      <c r="C58" s="87" t="s">
        <v>173</v>
      </c>
      <c r="D58" s="19" t="s">
        <v>108</v>
      </c>
      <c r="E58" s="19" t="s">
        <v>109</v>
      </c>
      <c r="F58" s="19" t="s">
        <v>50</v>
      </c>
      <c r="G58" s="19" t="s">
        <v>75</v>
      </c>
      <c r="H58" s="20">
        <v>44135</v>
      </c>
      <c r="I58" s="20">
        <v>44165</v>
      </c>
      <c r="J58" s="21" t="str">
        <f t="shared" si="3"/>
        <v>31.10.20 - 30.11.20 (1 months)</v>
      </c>
      <c r="K58" s="29" t="s">
        <v>48</v>
      </c>
      <c r="L58" s="23">
        <v>2300</v>
      </c>
      <c r="M58" s="23">
        <v>700</v>
      </c>
      <c r="N58" s="24">
        <f>IF(L58&gt;M58, (2400-L58+M58)/100, IF(AND(L58="",M58="",L58=M58), "", IF(L58=M58,24,(M58-L58)/100)))</f>
        <v>8</v>
      </c>
      <c r="O58" s="23">
        <v>2300</v>
      </c>
      <c r="P58" s="23">
        <v>700</v>
      </c>
      <c r="Q58" s="24">
        <f>IF(O58&gt;P58, (2400-O58+P58)/100, IF(AND(O58="",P58="",O58=P58), "", IF(O58=P58,24,(P58-O58)/100)))</f>
        <v>8</v>
      </c>
      <c r="R58" s="23">
        <v>2300</v>
      </c>
      <c r="S58" s="23">
        <v>700</v>
      </c>
      <c r="T58" s="24">
        <f>IF(R58&gt;S58, (2400-R58+S58)/100, IF(AND(R58="",S58="",R58=S58), "", IF(R58=S58,24,(S58-R58)/100)))</f>
        <v>8</v>
      </c>
      <c r="U58" s="19">
        <v>29.720000000000002</v>
      </c>
      <c r="V58" s="19"/>
      <c r="W58" s="30"/>
      <c r="X58" s="31"/>
      <c r="Y58" s="19"/>
      <c r="Z58" s="19"/>
      <c r="AA58" s="19"/>
      <c r="AB58" s="19"/>
      <c r="AC58" s="19">
        <v>1.6</v>
      </c>
      <c r="AD58" s="19">
        <v>4</v>
      </c>
      <c r="AE58" s="19">
        <v>4</v>
      </c>
      <c r="AF58" s="19">
        <v>1.6</v>
      </c>
      <c r="AG58" s="19">
        <v>4</v>
      </c>
      <c r="AH58" s="19">
        <v>1.6</v>
      </c>
      <c r="AI58" s="19">
        <v>4</v>
      </c>
      <c r="AJ58" s="27"/>
      <c r="AK58" s="27"/>
      <c r="AL58" s="28"/>
      <c r="AM58" s="27"/>
      <c r="AN58" s="19"/>
      <c r="AO58" s="19"/>
      <c r="AP58" s="27"/>
    </row>
    <row r="59" spans="1:42" ht="24.95" customHeight="1">
      <c r="A59" s="17">
        <f>A58+0.001</f>
        <v>130.06000000000026</v>
      </c>
      <c r="B59" s="79" t="s">
        <v>172</v>
      </c>
      <c r="C59" s="86" t="s">
        <v>173</v>
      </c>
      <c r="D59" s="18" t="s">
        <v>108</v>
      </c>
      <c r="E59" s="18" t="s">
        <v>109</v>
      </c>
      <c r="F59" s="19" t="s">
        <v>50</v>
      </c>
      <c r="G59" s="19" t="s">
        <v>75</v>
      </c>
      <c r="H59" s="20">
        <v>44136</v>
      </c>
      <c r="I59" s="20">
        <v>44165</v>
      </c>
      <c r="J59" s="21" t="str">
        <f t="shared" si="3"/>
        <v>01.11.20 - 30.11.20 (1 months)</v>
      </c>
      <c r="K59" s="29" t="s">
        <v>48</v>
      </c>
      <c r="L59" s="23">
        <v>700</v>
      </c>
      <c r="M59" s="23">
        <v>1500</v>
      </c>
      <c r="N59" s="24">
        <f t="shared" ref="N59:N66" si="29">IF(L59&gt;M59, (2400-L59+M59)/100, IF(AND(L59="",M59="",L59=M59), "", IF(L59=M59,24,(M59-L59)/100)))</f>
        <v>8</v>
      </c>
      <c r="O59" s="23">
        <v>700</v>
      </c>
      <c r="P59" s="23">
        <v>1500</v>
      </c>
      <c r="Q59" s="24">
        <f t="shared" ref="Q59:Q66" si="30">IF(O59&gt;P59, (2400-O59+P59)/100, IF(AND(O59="",P59="",O59=P59), "", IF(O59=P59,24,(P59-O59)/100)))</f>
        <v>8</v>
      </c>
      <c r="R59" s="23">
        <v>700</v>
      </c>
      <c r="S59" s="23">
        <v>1500</v>
      </c>
      <c r="T59" s="25">
        <f t="shared" ref="T59:T66" si="31">IF(R59&gt;S59, (2400-R59+S59)/100, IF(AND(R59="",S59="",R59=S59), "", IF(R59=S59,24,(S59-R59)/100)))</f>
        <v>8</v>
      </c>
      <c r="U59" s="19">
        <v>34.68</v>
      </c>
      <c r="V59" s="19"/>
      <c r="W59" s="30"/>
      <c r="X59" s="31"/>
      <c r="Y59" s="19"/>
      <c r="Z59" s="19"/>
      <c r="AA59" s="19"/>
      <c r="AB59" s="19"/>
      <c r="AC59" s="19">
        <v>1.6</v>
      </c>
      <c r="AD59" s="19">
        <v>4</v>
      </c>
      <c r="AE59" s="19">
        <v>4</v>
      </c>
      <c r="AF59" s="19">
        <v>1.6</v>
      </c>
      <c r="AG59" s="19">
        <v>4</v>
      </c>
      <c r="AH59" s="19">
        <v>1.6</v>
      </c>
      <c r="AI59" s="19">
        <v>4</v>
      </c>
      <c r="AJ59" s="27"/>
      <c r="AK59" s="27"/>
      <c r="AL59" s="33"/>
      <c r="AM59" s="27" t="s">
        <v>63</v>
      </c>
      <c r="AN59" s="18"/>
      <c r="AO59" s="18"/>
      <c r="AP59" s="32"/>
    </row>
    <row r="60" spans="1:42" ht="24.95" customHeight="1">
      <c r="A60" s="17">
        <f>A59+0.001</f>
        <v>130.06100000000026</v>
      </c>
      <c r="B60" s="79" t="s">
        <v>172</v>
      </c>
      <c r="C60" s="86" t="s">
        <v>173</v>
      </c>
      <c r="D60" s="18" t="s">
        <v>108</v>
      </c>
      <c r="E60" s="18" t="s">
        <v>109</v>
      </c>
      <c r="F60" s="19" t="s">
        <v>50</v>
      </c>
      <c r="G60" s="19" t="s">
        <v>75</v>
      </c>
      <c r="H60" s="20">
        <v>44136</v>
      </c>
      <c r="I60" s="20">
        <v>44165</v>
      </c>
      <c r="J60" s="21" t="str">
        <f t="shared" si="3"/>
        <v>01.11.20 - 30.11.20 (1 months)</v>
      </c>
      <c r="K60" s="29" t="s">
        <v>48</v>
      </c>
      <c r="L60" s="23">
        <v>1500</v>
      </c>
      <c r="M60" s="23">
        <v>2300</v>
      </c>
      <c r="N60" s="24">
        <f t="shared" si="29"/>
        <v>8</v>
      </c>
      <c r="O60" s="23">
        <v>1500</v>
      </c>
      <c r="P60" s="23">
        <v>2300</v>
      </c>
      <c r="Q60" s="24">
        <f t="shared" si="30"/>
        <v>8</v>
      </c>
      <c r="R60" s="23">
        <v>1500</v>
      </c>
      <c r="S60" s="23">
        <v>2300</v>
      </c>
      <c r="T60" s="25">
        <f t="shared" si="31"/>
        <v>8</v>
      </c>
      <c r="U60" s="19">
        <v>39.520000000000003</v>
      </c>
      <c r="V60" s="19"/>
      <c r="W60" s="30"/>
      <c r="X60" s="31"/>
      <c r="Y60" s="19"/>
      <c r="Z60" s="19"/>
      <c r="AA60" s="19"/>
      <c r="AB60" s="19"/>
      <c r="AC60" s="19">
        <v>1.6</v>
      </c>
      <c r="AD60" s="19">
        <v>4</v>
      </c>
      <c r="AE60" s="19">
        <v>4</v>
      </c>
      <c r="AF60" s="19">
        <v>1.6</v>
      </c>
      <c r="AG60" s="19">
        <v>4</v>
      </c>
      <c r="AH60" s="19">
        <v>1.6</v>
      </c>
      <c r="AI60" s="19">
        <v>4</v>
      </c>
      <c r="AJ60" s="27"/>
      <c r="AK60" s="27"/>
      <c r="AL60" s="33"/>
      <c r="AM60" s="27"/>
      <c r="AN60" s="18"/>
      <c r="AO60" s="18"/>
      <c r="AP60" s="32"/>
    </row>
    <row r="61" spans="1:42" ht="24.95" customHeight="1">
      <c r="A61" s="17">
        <f>A58+0.003</f>
        <v>130.06200000000024</v>
      </c>
      <c r="B61" s="79" t="s">
        <v>172</v>
      </c>
      <c r="C61" s="86" t="s">
        <v>173</v>
      </c>
      <c r="D61" s="18" t="s">
        <v>108</v>
      </c>
      <c r="E61" s="18" t="s">
        <v>110</v>
      </c>
      <c r="F61" s="19" t="s">
        <v>50</v>
      </c>
      <c r="G61" s="19" t="s">
        <v>75</v>
      </c>
      <c r="H61" s="20">
        <v>44135</v>
      </c>
      <c r="I61" s="20">
        <v>44165</v>
      </c>
      <c r="J61" s="21" t="str">
        <f>IFERROR(TEXT(H61,"DD.MM.YY")&amp;" - "&amp;TEXT(I61,"DD.MM.YY")&amp;" ("&amp;DATEDIF(H61,I61+1,"m")&amp;" months)","Tender End Date is Before Start Date")</f>
        <v>31.10.20 - 30.11.20 (1 months)</v>
      </c>
      <c r="K61" s="29" t="s">
        <v>48</v>
      </c>
      <c r="L61" s="23">
        <v>2300</v>
      </c>
      <c r="M61" s="23">
        <v>700</v>
      </c>
      <c r="N61" s="24">
        <f t="shared" si="29"/>
        <v>8</v>
      </c>
      <c r="O61" s="23">
        <v>2300</v>
      </c>
      <c r="P61" s="23">
        <v>700</v>
      </c>
      <c r="Q61" s="24">
        <f t="shared" si="30"/>
        <v>8</v>
      </c>
      <c r="R61" s="23">
        <v>2300</v>
      </c>
      <c r="S61" s="23">
        <v>700</v>
      </c>
      <c r="T61" s="25">
        <f t="shared" si="31"/>
        <v>8</v>
      </c>
      <c r="U61" s="18">
        <v>14.9</v>
      </c>
      <c r="V61" s="18"/>
      <c r="W61" s="18"/>
      <c r="X61" s="26"/>
      <c r="Y61" s="18"/>
      <c r="Z61" s="18"/>
      <c r="AA61" s="18"/>
      <c r="AB61" s="18"/>
      <c r="AC61" s="19">
        <v>0.8</v>
      </c>
      <c r="AD61" s="19">
        <v>2</v>
      </c>
      <c r="AE61" s="19">
        <v>2</v>
      </c>
      <c r="AF61" s="19">
        <v>0.8</v>
      </c>
      <c r="AG61" s="19">
        <v>2</v>
      </c>
      <c r="AH61" s="19">
        <v>0.8</v>
      </c>
      <c r="AI61" s="19">
        <v>2</v>
      </c>
      <c r="AJ61" s="32"/>
      <c r="AK61" s="32"/>
      <c r="AL61" s="33"/>
      <c r="AM61" s="27"/>
      <c r="AN61" s="18"/>
      <c r="AO61" s="18"/>
      <c r="AP61" s="32"/>
    </row>
    <row r="62" spans="1:42" ht="24.95" customHeight="1">
      <c r="A62" s="17">
        <f t="shared" ref="A62:A125" si="32">A61+0.001</f>
        <v>130.06300000000024</v>
      </c>
      <c r="B62" s="79" t="s">
        <v>172</v>
      </c>
      <c r="C62" s="86" t="s">
        <v>173</v>
      </c>
      <c r="D62" s="18" t="s">
        <v>108</v>
      </c>
      <c r="E62" s="18" t="s">
        <v>110</v>
      </c>
      <c r="F62" s="19" t="s">
        <v>50</v>
      </c>
      <c r="G62" s="19" t="s">
        <v>75</v>
      </c>
      <c r="H62" s="20">
        <v>44136</v>
      </c>
      <c r="I62" s="20">
        <v>44165</v>
      </c>
      <c r="J62" s="21" t="str">
        <f>IFERROR(TEXT(H62,"DD.MM.YY")&amp;" - "&amp;TEXT(I62,"DD.MM.YY")&amp;" ("&amp;DATEDIF(H62,I62+1,"m")&amp;" months)","Tender End Date is Before Start Date")</f>
        <v>01.11.20 - 30.11.20 (1 months)</v>
      </c>
      <c r="K62" s="29" t="s">
        <v>48</v>
      </c>
      <c r="L62" s="23">
        <v>700</v>
      </c>
      <c r="M62" s="23">
        <v>1500</v>
      </c>
      <c r="N62" s="24">
        <f t="shared" si="29"/>
        <v>8</v>
      </c>
      <c r="O62" s="23">
        <v>700</v>
      </c>
      <c r="P62" s="23">
        <v>1500</v>
      </c>
      <c r="Q62" s="24">
        <f t="shared" si="30"/>
        <v>8</v>
      </c>
      <c r="R62" s="23">
        <v>700</v>
      </c>
      <c r="S62" s="23">
        <v>1500</v>
      </c>
      <c r="T62" s="25">
        <f t="shared" si="31"/>
        <v>8</v>
      </c>
      <c r="U62" s="19">
        <v>17.400000000000002</v>
      </c>
      <c r="V62" s="18"/>
      <c r="W62" s="18"/>
      <c r="X62" s="26"/>
      <c r="Y62" s="18"/>
      <c r="Z62" s="18"/>
      <c r="AA62" s="18"/>
      <c r="AB62" s="18"/>
      <c r="AC62" s="19">
        <v>0.8</v>
      </c>
      <c r="AD62" s="19">
        <v>2</v>
      </c>
      <c r="AE62" s="19">
        <v>2</v>
      </c>
      <c r="AF62" s="19">
        <v>0.8</v>
      </c>
      <c r="AG62" s="19">
        <v>2</v>
      </c>
      <c r="AH62" s="19">
        <v>0.8</v>
      </c>
      <c r="AI62" s="19">
        <v>2</v>
      </c>
      <c r="AJ62" s="27"/>
      <c r="AK62" s="27"/>
      <c r="AL62" s="33"/>
      <c r="AM62" s="27"/>
      <c r="AN62" s="18"/>
      <c r="AO62" s="18"/>
      <c r="AP62" s="32"/>
    </row>
    <row r="63" spans="1:42" ht="24.95" customHeight="1">
      <c r="A63" s="17">
        <f>A62+0.001</f>
        <v>130.06400000000025</v>
      </c>
      <c r="B63" s="79" t="s">
        <v>172</v>
      </c>
      <c r="C63" s="86" t="s">
        <v>173</v>
      </c>
      <c r="D63" s="18" t="s">
        <v>108</v>
      </c>
      <c r="E63" s="18" t="s">
        <v>110</v>
      </c>
      <c r="F63" s="19" t="s">
        <v>50</v>
      </c>
      <c r="G63" s="19" t="s">
        <v>75</v>
      </c>
      <c r="H63" s="20">
        <v>44136</v>
      </c>
      <c r="I63" s="20">
        <v>44165</v>
      </c>
      <c r="J63" s="21" t="str">
        <f t="shared" ref="J63:J112" si="33">IFERROR(TEXT(H63,"DD.MM.YY")&amp;" - "&amp;TEXT(I63,"DD.MM.YY")&amp;" ("&amp;DATEDIF(H63,I63+1,"m")&amp;" months)","Tender End Date is Before Start Date")</f>
        <v>01.11.20 - 30.11.20 (1 months)</v>
      </c>
      <c r="K63" s="22" t="s">
        <v>48</v>
      </c>
      <c r="L63" s="23">
        <v>1500</v>
      </c>
      <c r="M63" s="23">
        <v>2300</v>
      </c>
      <c r="N63" s="24">
        <f t="shared" si="29"/>
        <v>8</v>
      </c>
      <c r="O63" s="23">
        <v>1500</v>
      </c>
      <c r="P63" s="23">
        <v>2300</v>
      </c>
      <c r="Q63" s="24">
        <f t="shared" si="30"/>
        <v>8</v>
      </c>
      <c r="R63" s="23">
        <v>1500</v>
      </c>
      <c r="S63" s="23">
        <v>2300</v>
      </c>
      <c r="T63" s="25">
        <f t="shared" si="31"/>
        <v>8</v>
      </c>
      <c r="U63" s="19">
        <v>19.600000000000001</v>
      </c>
      <c r="V63" s="19"/>
      <c r="W63" s="19"/>
      <c r="X63" s="31"/>
      <c r="Y63" s="19"/>
      <c r="Z63" s="19"/>
      <c r="AA63" s="19"/>
      <c r="AB63" s="19"/>
      <c r="AC63" s="18">
        <v>0.8</v>
      </c>
      <c r="AD63" s="18">
        <v>2</v>
      </c>
      <c r="AE63" s="18">
        <v>2</v>
      </c>
      <c r="AF63" s="18">
        <v>0.8</v>
      </c>
      <c r="AG63" s="18">
        <v>2</v>
      </c>
      <c r="AH63" s="18">
        <v>0.8</v>
      </c>
      <c r="AI63" s="18">
        <v>2</v>
      </c>
      <c r="AJ63" s="27"/>
      <c r="AK63" s="27"/>
      <c r="AL63" s="33"/>
      <c r="AM63" s="27"/>
      <c r="AN63" s="18"/>
      <c r="AO63" s="18"/>
      <c r="AP63" s="32"/>
    </row>
    <row r="64" spans="1:42" ht="24.95" customHeight="1">
      <c r="A64" s="17">
        <f>A63+0.001</f>
        <v>130.06500000000025</v>
      </c>
      <c r="B64" s="79" t="s">
        <v>172</v>
      </c>
      <c r="C64" s="86" t="s">
        <v>173</v>
      </c>
      <c r="D64" s="18" t="s">
        <v>108</v>
      </c>
      <c r="E64" s="18" t="s">
        <v>111</v>
      </c>
      <c r="F64" s="19" t="s">
        <v>50</v>
      </c>
      <c r="G64" s="19" t="s">
        <v>75</v>
      </c>
      <c r="H64" s="20">
        <v>44135</v>
      </c>
      <c r="I64" s="20">
        <v>44165</v>
      </c>
      <c r="J64" s="21" t="str">
        <f t="shared" si="33"/>
        <v>31.10.20 - 30.11.20 (1 months)</v>
      </c>
      <c r="K64" s="22" t="s">
        <v>48</v>
      </c>
      <c r="L64" s="23">
        <v>2300</v>
      </c>
      <c r="M64" s="23">
        <v>700</v>
      </c>
      <c r="N64" s="24">
        <f t="shared" si="29"/>
        <v>8</v>
      </c>
      <c r="O64" s="23">
        <v>2300</v>
      </c>
      <c r="P64" s="23">
        <v>700</v>
      </c>
      <c r="Q64" s="24">
        <f t="shared" si="30"/>
        <v>8</v>
      </c>
      <c r="R64" s="23">
        <v>2300</v>
      </c>
      <c r="S64" s="23">
        <v>700</v>
      </c>
      <c r="T64" s="25">
        <f t="shared" si="31"/>
        <v>8</v>
      </c>
      <c r="U64" s="18">
        <v>154.35</v>
      </c>
      <c r="V64" s="18"/>
      <c r="W64" s="18"/>
      <c r="X64" s="26"/>
      <c r="Y64" s="18"/>
      <c r="Z64" s="18"/>
      <c r="AA64" s="18"/>
      <c r="AB64" s="18"/>
      <c r="AC64" s="18">
        <v>8.4</v>
      </c>
      <c r="AD64" s="18">
        <v>21</v>
      </c>
      <c r="AE64" s="18">
        <v>21</v>
      </c>
      <c r="AF64" s="18">
        <v>8.4</v>
      </c>
      <c r="AG64" s="18">
        <v>21</v>
      </c>
      <c r="AH64" s="18">
        <v>8.4</v>
      </c>
      <c r="AI64" s="18">
        <v>21</v>
      </c>
      <c r="AJ64" s="32"/>
      <c r="AK64" s="32"/>
      <c r="AL64" s="33"/>
      <c r="AM64" s="27"/>
      <c r="AN64" s="18"/>
      <c r="AO64" s="18"/>
      <c r="AP64" s="32"/>
    </row>
    <row r="65" spans="1:42" ht="24.95" customHeight="1">
      <c r="A65" s="17">
        <f>A64+0.001</f>
        <v>130.06600000000026</v>
      </c>
      <c r="B65" s="79" t="s">
        <v>172</v>
      </c>
      <c r="C65" s="86" t="s">
        <v>173</v>
      </c>
      <c r="D65" s="18" t="s">
        <v>108</v>
      </c>
      <c r="E65" s="18" t="s">
        <v>111</v>
      </c>
      <c r="F65" s="19" t="s">
        <v>50</v>
      </c>
      <c r="G65" s="19" t="s">
        <v>75</v>
      </c>
      <c r="H65" s="20">
        <v>44136</v>
      </c>
      <c r="I65" s="20">
        <v>44165</v>
      </c>
      <c r="J65" s="21" t="str">
        <f t="shared" si="33"/>
        <v>01.11.20 - 30.11.20 (1 months)</v>
      </c>
      <c r="K65" s="22" t="s">
        <v>48</v>
      </c>
      <c r="L65" s="23">
        <v>700</v>
      </c>
      <c r="M65" s="23">
        <v>1500</v>
      </c>
      <c r="N65" s="24">
        <f t="shared" si="29"/>
        <v>8</v>
      </c>
      <c r="O65" s="23">
        <v>700</v>
      </c>
      <c r="P65" s="23">
        <v>1500</v>
      </c>
      <c r="Q65" s="24">
        <f t="shared" si="30"/>
        <v>8</v>
      </c>
      <c r="R65" s="23">
        <v>700</v>
      </c>
      <c r="S65" s="23">
        <v>1500</v>
      </c>
      <c r="T65" s="25">
        <f t="shared" si="31"/>
        <v>8</v>
      </c>
      <c r="U65" s="18">
        <v>178.5</v>
      </c>
      <c r="V65" s="18"/>
      <c r="W65" s="18"/>
      <c r="X65" s="26"/>
      <c r="Y65" s="18"/>
      <c r="Z65" s="18"/>
      <c r="AA65" s="18"/>
      <c r="AB65" s="18"/>
      <c r="AC65" s="18">
        <v>8.4</v>
      </c>
      <c r="AD65" s="18">
        <v>21</v>
      </c>
      <c r="AE65" s="18">
        <v>21</v>
      </c>
      <c r="AF65" s="18">
        <v>8.4</v>
      </c>
      <c r="AG65" s="18">
        <v>21</v>
      </c>
      <c r="AH65" s="18">
        <v>8.4</v>
      </c>
      <c r="AI65" s="18">
        <v>21</v>
      </c>
      <c r="AJ65" s="32"/>
      <c r="AK65" s="32"/>
      <c r="AL65" s="33"/>
      <c r="AM65" s="27"/>
      <c r="AN65" s="18"/>
      <c r="AO65" s="18"/>
      <c r="AP65" s="32"/>
    </row>
    <row r="66" spans="1:42" ht="24.95" customHeight="1">
      <c r="A66" s="17">
        <f t="shared" si="32"/>
        <v>130.06700000000026</v>
      </c>
      <c r="B66" s="79" t="s">
        <v>172</v>
      </c>
      <c r="C66" s="86" t="s">
        <v>173</v>
      </c>
      <c r="D66" s="18" t="s">
        <v>108</v>
      </c>
      <c r="E66" s="18" t="s">
        <v>111</v>
      </c>
      <c r="F66" s="19" t="s">
        <v>50</v>
      </c>
      <c r="G66" s="19" t="s">
        <v>75</v>
      </c>
      <c r="H66" s="20">
        <v>44136</v>
      </c>
      <c r="I66" s="20">
        <v>44165</v>
      </c>
      <c r="J66" s="21" t="str">
        <f t="shared" si="33"/>
        <v>01.11.20 - 30.11.20 (1 months)</v>
      </c>
      <c r="K66" s="22" t="s">
        <v>48</v>
      </c>
      <c r="L66" s="23">
        <v>1500</v>
      </c>
      <c r="M66" s="23">
        <v>2300</v>
      </c>
      <c r="N66" s="24">
        <f t="shared" si="29"/>
        <v>8</v>
      </c>
      <c r="O66" s="23">
        <v>1500</v>
      </c>
      <c r="P66" s="23">
        <v>2300</v>
      </c>
      <c r="Q66" s="24">
        <f t="shared" si="30"/>
        <v>8</v>
      </c>
      <c r="R66" s="23">
        <v>1500</v>
      </c>
      <c r="S66" s="23">
        <v>2300</v>
      </c>
      <c r="T66" s="25">
        <f t="shared" si="31"/>
        <v>8</v>
      </c>
      <c r="U66" s="18">
        <v>199.5</v>
      </c>
      <c r="V66" s="18"/>
      <c r="W66" s="18"/>
      <c r="X66" s="26"/>
      <c r="Y66" s="18"/>
      <c r="Z66" s="18"/>
      <c r="AA66" s="18"/>
      <c r="AB66" s="18"/>
      <c r="AC66" s="18">
        <v>8.4</v>
      </c>
      <c r="AD66" s="18">
        <v>21</v>
      </c>
      <c r="AE66" s="18">
        <v>21</v>
      </c>
      <c r="AF66" s="18">
        <v>8.4</v>
      </c>
      <c r="AG66" s="18">
        <v>21</v>
      </c>
      <c r="AH66" s="18">
        <v>8.4</v>
      </c>
      <c r="AI66" s="18">
        <v>21</v>
      </c>
      <c r="AJ66" s="32"/>
      <c r="AK66" s="32"/>
      <c r="AL66" s="33"/>
      <c r="AM66" s="27"/>
      <c r="AN66" s="18"/>
      <c r="AO66" s="18"/>
      <c r="AP66" s="32"/>
    </row>
    <row r="67" spans="1:42" ht="24.95" customHeight="1">
      <c r="A67" s="17">
        <f t="shared" si="32"/>
        <v>130.06800000000027</v>
      </c>
      <c r="B67" s="79" t="s">
        <v>172</v>
      </c>
      <c r="C67" s="86" t="s">
        <v>173</v>
      </c>
      <c r="D67" s="43" t="s">
        <v>112</v>
      </c>
      <c r="E67" s="44" t="s">
        <v>113</v>
      </c>
      <c r="F67" s="44" t="s">
        <v>45</v>
      </c>
      <c r="G67" s="51" t="s">
        <v>80</v>
      </c>
      <c r="H67" s="20">
        <v>44135</v>
      </c>
      <c r="I67" s="20">
        <v>44165</v>
      </c>
      <c r="J67" s="21" t="str">
        <f t="shared" si="33"/>
        <v>31.10.20 - 30.11.20 (1 months)</v>
      </c>
      <c r="K67" s="45" t="s">
        <v>48</v>
      </c>
      <c r="L67" s="23">
        <v>2300</v>
      </c>
      <c r="M67" s="23">
        <v>700</v>
      </c>
      <c r="N67" s="24">
        <f>IF(L67&gt;M67, (2400-L67+M67)/100, IF(AND(L67="",M67="",L67=M67), "", IF(L67=M67,24,(M67-L67)/100)))</f>
        <v>8</v>
      </c>
      <c r="O67" s="23">
        <v>2300</v>
      </c>
      <c r="P67" s="23">
        <v>700</v>
      </c>
      <c r="Q67" s="24">
        <f>IF(O67&gt;P67, (2400-O67+P67)/100, IF(AND(O67="",P67="",O67=P67), "", IF(O67=P67,24,(P67-O67)/100)))</f>
        <v>8</v>
      </c>
      <c r="R67" s="23">
        <v>2300</v>
      </c>
      <c r="S67" s="23">
        <v>700</v>
      </c>
      <c r="T67" s="24">
        <f>IF(R67&gt;S67, (2400-R67+S67)/100, IF(AND(R67="",S67="",R67=S67), "", IF(R67=S67,24,(S67-R67)/100)))</f>
        <v>8</v>
      </c>
      <c r="U67" s="19">
        <v>101.53</v>
      </c>
      <c r="V67" s="19"/>
      <c r="W67" s="30"/>
      <c r="X67" s="31"/>
      <c r="Y67" s="19"/>
      <c r="Z67" s="19"/>
      <c r="AA67" s="19"/>
      <c r="AB67" s="19"/>
      <c r="AC67" s="44">
        <v>4.4000000000000004</v>
      </c>
      <c r="AD67" s="44">
        <v>11</v>
      </c>
      <c r="AE67" s="44">
        <v>11</v>
      </c>
      <c r="AF67" s="44">
        <v>4.4000000000000004</v>
      </c>
      <c r="AG67" s="44">
        <v>11</v>
      </c>
      <c r="AH67" s="44">
        <v>4.4000000000000004</v>
      </c>
      <c r="AI67" s="44">
        <v>11</v>
      </c>
      <c r="AJ67" s="46"/>
      <c r="AK67" s="46"/>
      <c r="AL67" s="47"/>
      <c r="AM67" s="48"/>
      <c r="AN67" s="43"/>
      <c r="AO67" s="43"/>
      <c r="AP67" s="48" t="s">
        <v>114</v>
      </c>
    </row>
    <row r="68" spans="1:42" ht="24.95" customHeight="1">
      <c r="A68" s="17">
        <f t="shared" si="32"/>
        <v>130.06900000000027</v>
      </c>
      <c r="B68" s="79" t="s">
        <v>172</v>
      </c>
      <c r="C68" s="86" t="s">
        <v>173</v>
      </c>
      <c r="D68" s="43" t="s">
        <v>112</v>
      </c>
      <c r="E68" s="43" t="s">
        <v>113</v>
      </c>
      <c r="F68" s="44" t="s">
        <v>45</v>
      </c>
      <c r="G68" s="51" t="s">
        <v>80</v>
      </c>
      <c r="H68" s="20">
        <v>44136</v>
      </c>
      <c r="I68" s="20">
        <v>44165</v>
      </c>
      <c r="J68" s="21" t="str">
        <f t="shared" si="33"/>
        <v>01.11.20 - 30.11.20 (1 months)</v>
      </c>
      <c r="K68" s="45" t="s">
        <v>48</v>
      </c>
      <c r="L68" s="23">
        <v>700</v>
      </c>
      <c r="M68" s="23">
        <v>1500</v>
      </c>
      <c r="N68" s="24">
        <f t="shared" ref="N68:N93" si="34">IF(L68&gt;M68, (2400-L68+M68)/100, IF(AND(L68="",M68="",L68=M68), "", IF(L68=M68,24,(M68-L68)/100)))</f>
        <v>8</v>
      </c>
      <c r="O68" s="23">
        <v>700</v>
      </c>
      <c r="P68" s="23">
        <v>1500</v>
      </c>
      <c r="Q68" s="24">
        <f t="shared" ref="Q68:Q93" si="35">IF(O68&gt;P68, (2400-O68+P68)/100, IF(AND(O68="",P68="",O68=P68), "", IF(O68=P68,24,(P68-O68)/100)))</f>
        <v>8</v>
      </c>
      <c r="R68" s="23">
        <v>700</v>
      </c>
      <c r="S68" s="23">
        <v>1500</v>
      </c>
      <c r="T68" s="25">
        <f t="shared" ref="T68:T93" si="36">IF(R68&gt;S68, (2400-R68+S68)/100, IF(AND(R68="",S68="",R68=S68), "", IF(R68=S68,24,(S68-R68)/100)))</f>
        <v>8</v>
      </c>
      <c r="U68" s="19">
        <v>102.30000000000001</v>
      </c>
      <c r="V68" s="19"/>
      <c r="W68" s="30"/>
      <c r="X68" s="31"/>
      <c r="Y68" s="19"/>
      <c r="Z68" s="19"/>
      <c r="AA68" s="19"/>
      <c r="AB68" s="19"/>
      <c r="AC68" s="44">
        <v>4</v>
      </c>
      <c r="AD68" s="44">
        <v>10</v>
      </c>
      <c r="AE68" s="44">
        <v>10</v>
      </c>
      <c r="AF68" s="44">
        <v>4</v>
      </c>
      <c r="AG68" s="44">
        <v>10</v>
      </c>
      <c r="AH68" s="44">
        <v>4</v>
      </c>
      <c r="AI68" s="44">
        <v>10</v>
      </c>
      <c r="AJ68" s="46"/>
      <c r="AK68" s="46"/>
      <c r="AL68" s="47"/>
      <c r="AM68" s="48"/>
      <c r="AN68" s="43"/>
      <c r="AO68" s="43"/>
      <c r="AP68" s="48" t="s">
        <v>114</v>
      </c>
    </row>
    <row r="69" spans="1:42" ht="24.95" customHeight="1">
      <c r="A69" s="17">
        <f t="shared" si="32"/>
        <v>130.07000000000028</v>
      </c>
      <c r="B69" s="79" t="s">
        <v>172</v>
      </c>
      <c r="C69" s="86" t="s">
        <v>173</v>
      </c>
      <c r="D69" s="43" t="s">
        <v>112</v>
      </c>
      <c r="E69" s="43" t="s">
        <v>113</v>
      </c>
      <c r="F69" s="44" t="s">
        <v>45</v>
      </c>
      <c r="G69" s="51" t="s">
        <v>80</v>
      </c>
      <c r="H69" s="20">
        <v>44136</v>
      </c>
      <c r="I69" s="20">
        <v>44165</v>
      </c>
      <c r="J69" s="21" t="str">
        <f t="shared" si="33"/>
        <v>01.11.20 - 30.11.20 (1 months)</v>
      </c>
      <c r="K69" s="45" t="s">
        <v>48</v>
      </c>
      <c r="L69" s="23">
        <v>1500</v>
      </c>
      <c r="M69" s="23">
        <v>2300</v>
      </c>
      <c r="N69" s="24">
        <f t="shared" si="34"/>
        <v>8</v>
      </c>
      <c r="O69" s="23">
        <v>1500</v>
      </c>
      <c r="P69" s="23">
        <v>2300</v>
      </c>
      <c r="Q69" s="24">
        <f t="shared" si="35"/>
        <v>8</v>
      </c>
      <c r="R69" s="23">
        <v>1500</v>
      </c>
      <c r="S69" s="23">
        <v>2300</v>
      </c>
      <c r="T69" s="25">
        <f t="shared" si="36"/>
        <v>8</v>
      </c>
      <c r="U69" s="19">
        <v>112.30000000000001</v>
      </c>
      <c r="V69" s="19"/>
      <c r="W69" s="30"/>
      <c r="X69" s="31"/>
      <c r="Y69" s="19"/>
      <c r="Z69" s="19"/>
      <c r="AA69" s="19"/>
      <c r="AB69" s="19"/>
      <c r="AC69" s="44">
        <v>4</v>
      </c>
      <c r="AD69" s="44">
        <v>10</v>
      </c>
      <c r="AE69" s="44">
        <v>10</v>
      </c>
      <c r="AF69" s="44">
        <v>4</v>
      </c>
      <c r="AG69" s="44">
        <v>10</v>
      </c>
      <c r="AH69" s="44">
        <v>4</v>
      </c>
      <c r="AI69" s="44">
        <v>10</v>
      </c>
      <c r="AJ69" s="46"/>
      <c r="AK69" s="46"/>
      <c r="AL69" s="47"/>
      <c r="AM69" s="48"/>
      <c r="AN69" s="43"/>
      <c r="AO69" s="43"/>
      <c r="AP69" s="48" t="s">
        <v>114</v>
      </c>
    </row>
    <row r="70" spans="1:42" ht="24.95" customHeight="1">
      <c r="A70" s="17">
        <f t="shared" si="32"/>
        <v>130.07100000000028</v>
      </c>
      <c r="B70" s="79" t="s">
        <v>172</v>
      </c>
      <c r="C70" s="86" t="s">
        <v>173</v>
      </c>
      <c r="D70" s="43" t="s">
        <v>112</v>
      </c>
      <c r="E70" s="43" t="s">
        <v>115</v>
      </c>
      <c r="F70" s="44" t="s">
        <v>45</v>
      </c>
      <c r="G70" s="51" t="s">
        <v>80</v>
      </c>
      <c r="H70" s="20">
        <v>44135</v>
      </c>
      <c r="I70" s="20">
        <v>44165</v>
      </c>
      <c r="J70" s="21" t="str">
        <f t="shared" si="33"/>
        <v>31.10.20 - 30.11.20 (1 months)</v>
      </c>
      <c r="K70" s="45" t="s">
        <v>48</v>
      </c>
      <c r="L70" s="23">
        <v>2300</v>
      </c>
      <c r="M70" s="23">
        <v>700</v>
      </c>
      <c r="N70" s="24">
        <f t="shared" si="34"/>
        <v>8</v>
      </c>
      <c r="O70" s="23">
        <v>2300</v>
      </c>
      <c r="P70" s="23">
        <v>700</v>
      </c>
      <c r="Q70" s="24">
        <f t="shared" si="35"/>
        <v>8</v>
      </c>
      <c r="R70" s="23">
        <v>2300</v>
      </c>
      <c r="S70" s="23">
        <v>700</v>
      </c>
      <c r="T70" s="25">
        <f t="shared" si="36"/>
        <v>8</v>
      </c>
      <c r="U70" s="19">
        <v>67.62</v>
      </c>
      <c r="V70" s="19"/>
      <c r="W70" s="30"/>
      <c r="X70" s="31"/>
      <c r="Y70" s="19"/>
      <c r="Z70" s="19"/>
      <c r="AA70" s="19"/>
      <c r="AB70" s="19"/>
      <c r="AC70" s="43">
        <v>2.8</v>
      </c>
      <c r="AD70" s="43">
        <v>7</v>
      </c>
      <c r="AE70" s="43">
        <v>7</v>
      </c>
      <c r="AF70" s="43">
        <v>2.8</v>
      </c>
      <c r="AG70" s="43">
        <v>7</v>
      </c>
      <c r="AH70" s="43">
        <v>2.8</v>
      </c>
      <c r="AI70" s="43">
        <v>7</v>
      </c>
      <c r="AJ70" s="46"/>
      <c r="AK70" s="46"/>
      <c r="AL70" s="47"/>
      <c r="AM70" s="48"/>
      <c r="AN70" s="43"/>
      <c r="AO70" s="43"/>
      <c r="AP70" s="48" t="s">
        <v>114</v>
      </c>
    </row>
    <row r="71" spans="1:42" ht="24.95" customHeight="1">
      <c r="A71" s="17">
        <f t="shared" si="32"/>
        <v>130.07200000000029</v>
      </c>
      <c r="B71" s="79" t="s">
        <v>172</v>
      </c>
      <c r="C71" s="86" t="s">
        <v>173</v>
      </c>
      <c r="D71" s="43" t="s">
        <v>112</v>
      </c>
      <c r="E71" s="43" t="s">
        <v>115</v>
      </c>
      <c r="F71" s="44" t="s">
        <v>45</v>
      </c>
      <c r="G71" s="51" t="s">
        <v>80</v>
      </c>
      <c r="H71" s="20">
        <v>44136</v>
      </c>
      <c r="I71" s="20">
        <v>44165</v>
      </c>
      <c r="J71" s="21" t="str">
        <f t="shared" si="33"/>
        <v>01.11.20 - 30.11.20 (1 months)</v>
      </c>
      <c r="K71" s="45" t="s">
        <v>48</v>
      </c>
      <c r="L71" s="23">
        <v>700</v>
      </c>
      <c r="M71" s="23">
        <v>1500</v>
      </c>
      <c r="N71" s="24">
        <f t="shared" si="34"/>
        <v>8</v>
      </c>
      <c r="O71" s="23">
        <v>700</v>
      </c>
      <c r="P71" s="23">
        <v>1500</v>
      </c>
      <c r="Q71" s="24">
        <f t="shared" si="35"/>
        <v>8</v>
      </c>
      <c r="R71" s="23">
        <v>700</v>
      </c>
      <c r="S71" s="23">
        <v>1500</v>
      </c>
      <c r="T71" s="25">
        <f t="shared" si="36"/>
        <v>8</v>
      </c>
      <c r="U71" s="18">
        <v>75.705000000000013</v>
      </c>
      <c r="V71" s="19"/>
      <c r="W71" s="18"/>
      <c r="X71" s="26"/>
      <c r="Y71" s="18"/>
      <c r="Z71" s="18"/>
      <c r="AA71" s="18"/>
      <c r="AB71" s="18"/>
      <c r="AC71" s="43">
        <v>2.8</v>
      </c>
      <c r="AD71" s="43">
        <v>7</v>
      </c>
      <c r="AE71" s="43">
        <v>7</v>
      </c>
      <c r="AF71" s="43">
        <v>2.8</v>
      </c>
      <c r="AG71" s="43">
        <v>7</v>
      </c>
      <c r="AH71" s="43">
        <v>2.8</v>
      </c>
      <c r="AI71" s="43">
        <v>7</v>
      </c>
      <c r="AJ71" s="46"/>
      <c r="AK71" s="46"/>
      <c r="AL71" s="47"/>
      <c r="AM71" s="48"/>
      <c r="AN71" s="43"/>
      <c r="AO71" s="43"/>
      <c r="AP71" s="48" t="s">
        <v>114</v>
      </c>
    </row>
    <row r="72" spans="1:42" ht="24.95" customHeight="1">
      <c r="A72" s="17">
        <f t="shared" si="32"/>
        <v>130.07300000000029</v>
      </c>
      <c r="B72" s="17" t="s">
        <v>171</v>
      </c>
      <c r="C72" s="86">
        <v>2</v>
      </c>
      <c r="D72" s="43" t="s">
        <v>112</v>
      </c>
      <c r="E72" s="43" t="s">
        <v>115</v>
      </c>
      <c r="F72" s="44" t="s">
        <v>45</v>
      </c>
      <c r="G72" s="51" t="s">
        <v>80</v>
      </c>
      <c r="H72" s="20">
        <v>44136</v>
      </c>
      <c r="I72" s="20">
        <v>44165</v>
      </c>
      <c r="J72" s="21" t="str">
        <f t="shared" si="33"/>
        <v>01.11.20 - 30.11.20 (1 months)</v>
      </c>
      <c r="K72" s="45" t="s">
        <v>48</v>
      </c>
      <c r="L72" s="23">
        <v>1500</v>
      </c>
      <c r="M72" s="23">
        <v>2300</v>
      </c>
      <c r="N72" s="24">
        <f t="shared" si="34"/>
        <v>8</v>
      </c>
      <c r="O72" s="23">
        <v>1500</v>
      </c>
      <c r="P72" s="23">
        <v>2300</v>
      </c>
      <c r="Q72" s="24">
        <f t="shared" si="35"/>
        <v>8</v>
      </c>
      <c r="R72" s="23">
        <v>1500</v>
      </c>
      <c r="S72" s="23">
        <v>2300</v>
      </c>
      <c r="T72" s="25">
        <f t="shared" si="36"/>
        <v>8</v>
      </c>
      <c r="U72" s="19">
        <v>118.09</v>
      </c>
      <c r="V72" s="19"/>
      <c r="W72" s="18"/>
      <c r="X72" s="26"/>
      <c r="Y72" s="18"/>
      <c r="Z72" s="18"/>
      <c r="AA72" s="18"/>
      <c r="AB72" s="18"/>
      <c r="AC72" s="43">
        <v>2.8</v>
      </c>
      <c r="AD72" s="43">
        <v>7</v>
      </c>
      <c r="AE72" s="43">
        <v>7</v>
      </c>
      <c r="AF72" s="43">
        <v>2.8</v>
      </c>
      <c r="AG72" s="43">
        <v>7</v>
      </c>
      <c r="AH72" s="43">
        <v>2.8</v>
      </c>
      <c r="AI72" s="43">
        <v>7</v>
      </c>
      <c r="AJ72" s="46"/>
      <c r="AK72" s="46"/>
      <c r="AL72" s="47"/>
      <c r="AM72" s="48"/>
      <c r="AN72" s="43"/>
      <c r="AO72" s="43"/>
      <c r="AP72" s="48" t="s">
        <v>114</v>
      </c>
    </row>
    <row r="73" spans="1:42" ht="24.95" customHeight="1">
      <c r="A73" s="17">
        <f t="shared" si="32"/>
        <v>130.0740000000003</v>
      </c>
      <c r="B73" s="79" t="s">
        <v>172</v>
      </c>
      <c r="C73" s="87" t="s">
        <v>173</v>
      </c>
      <c r="D73" s="44" t="s">
        <v>112</v>
      </c>
      <c r="E73" s="43" t="s">
        <v>116</v>
      </c>
      <c r="F73" s="44" t="s">
        <v>45</v>
      </c>
      <c r="G73" s="51" t="s">
        <v>80</v>
      </c>
      <c r="H73" s="20">
        <v>44135</v>
      </c>
      <c r="I73" s="20">
        <v>44165</v>
      </c>
      <c r="J73" s="21" t="str">
        <f t="shared" si="33"/>
        <v>31.10.20 - 30.11.20 (1 months)</v>
      </c>
      <c r="K73" s="45" t="s">
        <v>48</v>
      </c>
      <c r="L73" s="23">
        <v>2300</v>
      </c>
      <c r="M73" s="23">
        <v>700</v>
      </c>
      <c r="N73" s="24">
        <f t="shared" si="34"/>
        <v>8</v>
      </c>
      <c r="O73" s="23">
        <v>2300</v>
      </c>
      <c r="P73" s="23">
        <v>700</v>
      </c>
      <c r="Q73" s="24">
        <f t="shared" si="35"/>
        <v>8</v>
      </c>
      <c r="R73" s="23">
        <v>2300</v>
      </c>
      <c r="S73" s="23">
        <v>700</v>
      </c>
      <c r="T73" s="25">
        <f t="shared" si="36"/>
        <v>8</v>
      </c>
      <c r="U73" s="19">
        <v>18.760000000000002</v>
      </c>
      <c r="V73" s="19"/>
      <c r="W73" s="19"/>
      <c r="X73" s="31"/>
      <c r="Y73" s="19"/>
      <c r="Z73" s="19"/>
      <c r="AA73" s="19"/>
      <c r="AB73" s="19"/>
      <c r="AC73" s="44">
        <v>0.8</v>
      </c>
      <c r="AD73" s="44">
        <v>2</v>
      </c>
      <c r="AE73" s="44">
        <v>2</v>
      </c>
      <c r="AF73" s="44">
        <v>0.8</v>
      </c>
      <c r="AG73" s="44">
        <v>2</v>
      </c>
      <c r="AH73" s="44">
        <v>0.8</v>
      </c>
      <c r="AI73" s="44">
        <v>2</v>
      </c>
      <c r="AJ73" s="46"/>
      <c r="AK73" s="46"/>
      <c r="AL73" s="47"/>
      <c r="AM73" s="48"/>
      <c r="AN73" s="43"/>
      <c r="AO73" s="43"/>
      <c r="AP73" s="48" t="s">
        <v>114</v>
      </c>
    </row>
    <row r="74" spans="1:42" ht="24.95" customHeight="1">
      <c r="A74" s="17">
        <f t="shared" si="32"/>
        <v>130.0750000000003</v>
      </c>
      <c r="B74" s="79" t="s">
        <v>172</v>
      </c>
      <c r="C74" s="86" t="s">
        <v>173</v>
      </c>
      <c r="D74" s="43" t="s">
        <v>112</v>
      </c>
      <c r="E74" s="43" t="s">
        <v>116</v>
      </c>
      <c r="F74" s="44" t="s">
        <v>45</v>
      </c>
      <c r="G74" s="51" t="s">
        <v>80</v>
      </c>
      <c r="H74" s="20">
        <v>44136</v>
      </c>
      <c r="I74" s="20">
        <v>44165</v>
      </c>
      <c r="J74" s="21" t="str">
        <f t="shared" si="33"/>
        <v>01.11.20 - 30.11.20 (1 months)</v>
      </c>
      <c r="K74" s="45" t="s">
        <v>48</v>
      </c>
      <c r="L74" s="23">
        <v>700</v>
      </c>
      <c r="M74" s="23">
        <v>1500</v>
      </c>
      <c r="N74" s="24">
        <f t="shared" si="34"/>
        <v>8</v>
      </c>
      <c r="O74" s="23">
        <v>700</v>
      </c>
      <c r="P74" s="23">
        <v>1500</v>
      </c>
      <c r="Q74" s="24">
        <f t="shared" si="35"/>
        <v>8</v>
      </c>
      <c r="R74" s="23">
        <v>700</v>
      </c>
      <c r="S74" s="23">
        <v>1500</v>
      </c>
      <c r="T74" s="25">
        <f t="shared" si="36"/>
        <v>8</v>
      </c>
      <c r="U74" s="19">
        <v>20.76</v>
      </c>
      <c r="V74" s="19"/>
      <c r="W74" s="19"/>
      <c r="X74" s="31"/>
      <c r="Y74" s="19"/>
      <c r="Z74" s="19"/>
      <c r="AA74" s="19"/>
      <c r="AB74" s="19"/>
      <c r="AC74" s="44">
        <v>0.8</v>
      </c>
      <c r="AD74" s="44">
        <v>2</v>
      </c>
      <c r="AE74" s="44">
        <v>2</v>
      </c>
      <c r="AF74" s="44">
        <v>0.8</v>
      </c>
      <c r="AG74" s="44">
        <v>2</v>
      </c>
      <c r="AH74" s="44">
        <v>0.8</v>
      </c>
      <c r="AI74" s="44">
        <v>2</v>
      </c>
      <c r="AJ74" s="46"/>
      <c r="AK74" s="46"/>
      <c r="AL74" s="47"/>
      <c r="AM74" s="48"/>
      <c r="AN74" s="43"/>
      <c r="AO74" s="43"/>
      <c r="AP74" s="48" t="s">
        <v>114</v>
      </c>
    </row>
    <row r="75" spans="1:42" ht="24.95" customHeight="1">
      <c r="A75" s="17">
        <f t="shared" si="32"/>
        <v>130.07600000000031</v>
      </c>
      <c r="B75" s="79" t="s">
        <v>172</v>
      </c>
      <c r="C75" s="86" t="s">
        <v>173</v>
      </c>
      <c r="D75" s="43" t="s">
        <v>112</v>
      </c>
      <c r="E75" s="43" t="s">
        <v>116</v>
      </c>
      <c r="F75" s="44" t="s">
        <v>45</v>
      </c>
      <c r="G75" s="51" t="s">
        <v>80</v>
      </c>
      <c r="H75" s="20">
        <v>44136</v>
      </c>
      <c r="I75" s="20">
        <v>44165</v>
      </c>
      <c r="J75" s="21" t="str">
        <f t="shared" si="33"/>
        <v>01.11.20 - 30.11.20 (1 months)</v>
      </c>
      <c r="K75" s="45" t="s">
        <v>48</v>
      </c>
      <c r="L75" s="23">
        <v>1500</v>
      </c>
      <c r="M75" s="23">
        <v>2300</v>
      </c>
      <c r="N75" s="24">
        <f t="shared" si="34"/>
        <v>8</v>
      </c>
      <c r="O75" s="23">
        <v>1500</v>
      </c>
      <c r="P75" s="23">
        <v>2300</v>
      </c>
      <c r="Q75" s="24">
        <f t="shared" si="35"/>
        <v>8</v>
      </c>
      <c r="R75" s="23">
        <v>1500</v>
      </c>
      <c r="S75" s="23">
        <v>2300</v>
      </c>
      <c r="T75" s="25">
        <f t="shared" si="36"/>
        <v>8</v>
      </c>
      <c r="U75" s="19">
        <v>22.76</v>
      </c>
      <c r="V75" s="19"/>
      <c r="W75" s="19"/>
      <c r="X75" s="31"/>
      <c r="Y75" s="19"/>
      <c r="Z75" s="19"/>
      <c r="AA75" s="19"/>
      <c r="AB75" s="19"/>
      <c r="AC75" s="44">
        <v>0.8</v>
      </c>
      <c r="AD75" s="44">
        <v>2</v>
      </c>
      <c r="AE75" s="44">
        <v>2</v>
      </c>
      <c r="AF75" s="44">
        <v>0.8</v>
      </c>
      <c r="AG75" s="44">
        <v>2</v>
      </c>
      <c r="AH75" s="44">
        <v>0.8</v>
      </c>
      <c r="AI75" s="44">
        <v>2</v>
      </c>
      <c r="AJ75" s="46"/>
      <c r="AK75" s="46"/>
      <c r="AL75" s="47"/>
      <c r="AM75" s="48"/>
      <c r="AN75" s="43"/>
      <c r="AO75" s="43"/>
      <c r="AP75" s="48" t="s">
        <v>114</v>
      </c>
    </row>
    <row r="76" spans="1:42" ht="24.95" customHeight="1">
      <c r="A76" s="17">
        <f t="shared" si="32"/>
        <v>130.07700000000031</v>
      </c>
      <c r="B76" s="79" t="s">
        <v>172</v>
      </c>
      <c r="C76" s="86" t="s">
        <v>173</v>
      </c>
      <c r="D76" s="43" t="s">
        <v>112</v>
      </c>
      <c r="E76" s="44" t="s">
        <v>117</v>
      </c>
      <c r="F76" s="44" t="s">
        <v>45</v>
      </c>
      <c r="G76" s="51" t="s">
        <v>80</v>
      </c>
      <c r="H76" s="20">
        <v>44135</v>
      </c>
      <c r="I76" s="20">
        <v>44165</v>
      </c>
      <c r="J76" s="21" t="str">
        <f t="shared" si="33"/>
        <v>31.10.20 - 30.11.20 (1 months)</v>
      </c>
      <c r="K76" s="45" t="s">
        <v>48</v>
      </c>
      <c r="L76" s="23">
        <v>2300</v>
      </c>
      <c r="M76" s="23">
        <v>700</v>
      </c>
      <c r="N76" s="24">
        <f t="shared" si="34"/>
        <v>8</v>
      </c>
      <c r="O76" s="23">
        <v>2300</v>
      </c>
      <c r="P76" s="23">
        <v>700</v>
      </c>
      <c r="Q76" s="24">
        <f t="shared" si="35"/>
        <v>8</v>
      </c>
      <c r="R76" s="23">
        <v>2300</v>
      </c>
      <c r="S76" s="23">
        <v>700</v>
      </c>
      <c r="T76" s="25">
        <f t="shared" si="36"/>
        <v>8</v>
      </c>
      <c r="U76" s="18">
        <v>30.69</v>
      </c>
      <c r="V76" s="19"/>
      <c r="W76" s="18"/>
      <c r="X76" s="26"/>
      <c r="Y76" s="18"/>
      <c r="Z76" s="18"/>
      <c r="AA76" s="18"/>
      <c r="AB76" s="18"/>
      <c r="AC76" s="43">
        <v>1.2</v>
      </c>
      <c r="AD76" s="43">
        <v>3</v>
      </c>
      <c r="AE76" s="43">
        <v>3</v>
      </c>
      <c r="AF76" s="43">
        <v>1.2</v>
      </c>
      <c r="AG76" s="43">
        <v>3</v>
      </c>
      <c r="AH76" s="43">
        <v>1.2</v>
      </c>
      <c r="AI76" s="43">
        <v>3</v>
      </c>
      <c r="AJ76" s="46"/>
      <c r="AK76" s="46"/>
      <c r="AL76" s="47"/>
      <c r="AM76" s="48"/>
      <c r="AN76" s="43"/>
      <c r="AO76" s="43"/>
      <c r="AP76" s="48" t="s">
        <v>114</v>
      </c>
    </row>
    <row r="77" spans="1:42" ht="24.95" customHeight="1">
      <c r="A77" s="17">
        <f t="shared" si="32"/>
        <v>130.07800000000032</v>
      </c>
      <c r="B77" s="79" t="s">
        <v>172</v>
      </c>
      <c r="C77" s="86" t="s">
        <v>173</v>
      </c>
      <c r="D77" s="43" t="s">
        <v>112</v>
      </c>
      <c r="E77" s="44" t="s">
        <v>117</v>
      </c>
      <c r="F77" s="44" t="s">
        <v>45</v>
      </c>
      <c r="G77" s="51" t="s">
        <v>80</v>
      </c>
      <c r="H77" s="20">
        <v>44136</v>
      </c>
      <c r="I77" s="20">
        <v>44165</v>
      </c>
      <c r="J77" s="21" t="str">
        <f t="shared" si="33"/>
        <v>01.11.20 - 30.11.20 (1 months)</v>
      </c>
      <c r="K77" s="45" t="s">
        <v>48</v>
      </c>
      <c r="L77" s="23">
        <v>700</v>
      </c>
      <c r="M77" s="23">
        <v>1500</v>
      </c>
      <c r="N77" s="24">
        <f t="shared" si="34"/>
        <v>8</v>
      </c>
      <c r="O77" s="23">
        <v>700</v>
      </c>
      <c r="P77" s="23">
        <v>1500</v>
      </c>
      <c r="Q77" s="24">
        <f t="shared" si="35"/>
        <v>8</v>
      </c>
      <c r="R77" s="23">
        <v>700</v>
      </c>
      <c r="S77" s="23">
        <v>1500</v>
      </c>
      <c r="T77" s="25">
        <f t="shared" si="36"/>
        <v>8</v>
      </c>
      <c r="U77" s="18">
        <v>33.69</v>
      </c>
      <c r="V77" s="19"/>
      <c r="W77" s="18"/>
      <c r="X77" s="26"/>
      <c r="Y77" s="18"/>
      <c r="Z77" s="18"/>
      <c r="AA77" s="18"/>
      <c r="AB77" s="18"/>
      <c r="AC77" s="43">
        <v>1.2</v>
      </c>
      <c r="AD77" s="43">
        <v>3</v>
      </c>
      <c r="AE77" s="43">
        <v>3</v>
      </c>
      <c r="AF77" s="43">
        <v>1.2</v>
      </c>
      <c r="AG77" s="43">
        <v>3</v>
      </c>
      <c r="AH77" s="43">
        <v>1.2</v>
      </c>
      <c r="AI77" s="43">
        <v>3</v>
      </c>
      <c r="AJ77" s="46"/>
      <c r="AK77" s="46"/>
      <c r="AL77" s="47"/>
      <c r="AM77" s="48"/>
      <c r="AN77" s="43"/>
      <c r="AO77" s="43"/>
      <c r="AP77" s="48" t="s">
        <v>114</v>
      </c>
    </row>
    <row r="78" spans="1:42" ht="24.95" customHeight="1">
      <c r="A78" s="17">
        <f t="shared" si="32"/>
        <v>130.07900000000032</v>
      </c>
      <c r="B78" s="79" t="s">
        <v>172</v>
      </c>
      <c r="C78" s="86" t="s">
        <v>173</v>
      </c>
      <c r="D78" s="43" t="s">
        <v>112</v>
      </c>
      <c r="E78" s="44" t="s">
        <v>117</v>
      </c>
      <c r="F78" s="44" t="s">
        <v>45</v>
      </c>
      <c r="G78" s="51" t="s">
        <v>80</v>
      </c>
      <c r="H78" s="20">
        <v>44136</v>
      </c>
      <c r="I78" s="20">
        <v>44165</v>
      </c>
      <c r="J78" s="21" t="str">
        <f t="shared" si="33"/>
        <v>01.11.20 - 30.11.20 (1 months)</v>
      </c>
      <c r="K78" s="45" t="s">
        <v>48</v>
      </c>
      <c r="L78" s="23">
        <v>1500</v>
      </c>
      <c r="M78" s="23">
        <v>2300</v>
      </c>
      <c r="N78" s="24">
        <f t="shared" si="34"/>
        <v>8</v>
      </c>
      <c r="O78" s="23">
        <v>1500</v>
      </c>
      <c r="P78" s="23">
        <v>2300</v>
      </c>
      <c r="Q78" s="24">
        <f t="shared" si="35"/>
        <v>8</v>
      </c>
      <c r="R78" s="23">
        <v>1500</v>
      </c>
      <c r="S78" s="23">
        <v>2300</v>
      </c>
      <c r="T78" s="25">
        <f t="shared" si="36"/>
        <v>8</v>
      </c>
      <c r="U78" s="18">
        <v>36.69</v>
      </c>
      <c r="V78" s="19"/>
      <c r="W78" s="18"/>
      <c r="X78" s="26"/>
      <c r="Y78" s="18"/>
      <c r="Z78" s="18"/>
      <c r="AA78" s="18"/>
      <c r="AB78" s="18"/>
      <c r="AC78" s="43">
        <v>1.2</v>
      </c>
      <c r="AD78" s="43">
        <v>3</v>
      </c>
      <c r="AE78" s="43">
        <v>3</v>
      </c>
      <c r="AF78" s="43">
        <v>1.2</v>
      </c>
      <c r="AG78" s="43">
        <v>3</v>
      </c>
      <c r="AH78" s="43">
        <v>1.2</v>
      </c>
      <c r="AI78" s="43">
        <v>3</v>
      </c>
      <c r="AJ78" s="46"/>
      <c r="AK78" s="46"/>
      <c r="AL78" s="47"/>
      <c r="AM78" s="48"/>
      <c r="AN78" s="43"/>
      <c r="AO78" s="43"/>
      <c r="AP78" s="48" t="s">
        <v>114</v>
      </c>
    </row>
    <row r="79" spans="1:42" ht="24.95" customHeight="1">
      <c r="A79" s="17">
        <f t="shared" si="32"/>
        <v>130.08000000000033</v>
      </c>
      <c r="B79" s="79" t="s">
        <v>172</v>
      </c>
      <c r="C79" s="86" t="s">
        <v>173</v>
      </c>
      <c r="D79" s="43" t="s">
        <v>112</v>
      </c>
      <c r="E79" s="43" t="s">
        <v>118</v>
      </c>
      <c r="F79" s="44" t="s">
        <v>45</v>
      </c>
      <c r="G79" s="51" t="s">
        <v>80</v>
      </c>
      <c r="H79" s="20">
        <v>44135</v>
      </c>
      <c r="I79" s="20">
        <v>44165</v>
      </c>
      <c r="J79" s="21" t="str">
        <f t="shared" si="33"/>
        <v>31.10.20 - 30.11.20 (1 months)</v>
      </c>
      <c r="K79" s="45" t="s">
        <v>48</v>
      </c>
      <c r="L79" s="23">
        <v>2300</v>
      </c>
      <c r="M79" s="23">
        <v>700</v>
      </c>
      <c r="N79" s="24">
        <f t="shared" si="34"/>
        <v>8</v>
      </c>
      <c r="O79" s="23">
        <v>2300</v>
      </c>
      <c r="P79" s="23">
        <v>700</v>
      </c>
      <c r="Q79" s="24">
        <f t="shared" si="35"/>
        <v>8</v>
      </c>
      <c r="R79" s="23">
        <v>2300</v>
      </c>
      <c r="S79" s="23">
        <v>700</v>
      </c>
      <c r="T79" s="25">
        <f t="shared" si="36"/>
        <v>8</v>
      </c>
      <c r="U79" s="18">
        <v>28.44</v>
      </c>
      <c r="V79" s="19"/>
      <c r="W79" s="18"/>
      <c r="X79" s="26"/>
      <c r="Y79" s="18"/>
      <c r="Z79" s="18"/>
      <c r="AA79" s="18"/>
      <c r="AB79" s="18"/>
      <c r="AC79" s="43">
        <v>1.2</v>
      </c>
      <c r="AD79" s="43">
        <v>3</v>
      </c>
      <c r="AE79" s="43">
        <v>3</v>
      </c>
      <c r="AF79" s="43">
        <v>1.2</v>
      </c>
      <c r="AG79" s="43">
        <v>3</v>
      </c>
      <c r="AH79" s="43">
        <v>1.2</v>
      </c>
      <c r="AI79" s="43">
        <v>3</v>
      </c>
      <c r="AJ79" s="46"/>
      <c r="AK79" s="46"/>
      <c r="AL79" s="47"/>
      <c r="AM79" s="48"/>
      <c r="AN79" s="43"/>
      <c r="AO79" s="43"/>
      <c r="AP79" s="48" t="s">
        <v>114</v>
      </c>
    </row>
    <row r="80" spans="1:42" ht="24.95" customHeight="1">
      <c r="A80" s="17">
        <f t="shared" si="32"/>
        <v>130.08100000000033</v>
      </c>
      <c r="B80" s="79" t="s">
        <v>172</v>
      </c>
      <c r="C80" s="86" t="s">
        <v>173</v>
      </c>
      <c r="D80" s="43" t="s">
        <v>112</v>
      </c>
      <c r="E80" s="43" t="s">
        <v>118</v>
      </c>
      <c r="F80" s="44" t="s">
        <v>45</v>
      </c>
      <c r="G80" s="51" t="s">
        <v>80</v>
      </c>
      <c r="H80" s="20">
        <v>44136</v>
      </c>
      <c r="I80" s="20">
        <v>44165</v>
      </c>
      <c r="J80" s="21" t="str">
        <f t="shared" si="33"/>
        <v>01.11.20 - 30.11.20 (1 months)</v>
      </c>
      <c r="K80" s="45" t="s">
        <v>48</v>
      </c>
      <c r="L80" s="23">
        <v>700</v>
      </c>
      <c r="M80" s="23">
        <v>1500</v>
      </c>
      <c r="N80" s="24">
        <f t="shared" si="34"/>
        <v>8</v>
      </c>
      <c r="O80" s="23">
        <v>700</v>
      </c>
      <c r="P80" s="23">
        <v>1500</v>
      </c>
      <c r="Q80" s="24">
        <f t="shared" si="35"/>
        <v>8</v>
      </c>
      <c r="R80" s="23">
        <v>700</v>
      </c>
      <c r="S80" s="23">
        <v>1500</v>
      </c>
      <c r="T80" s="25">
        <f t="shared" si="36"/>
        <v>8</v>
      </c>
      <c r="U80" s="18">
        <v>31.44</v>
      </c>
      <c r="V80" s="19"/>
      <c r="W80" s="18"/>
      <c r="X80" s="26"/>
      <c r="Y80" s="18"/>
      <c r="Z80" s="18"/>
      <c r="AA80" s="18"/>
      <c r="AB80" s="18"/>
      <c r="AC80" s="43">
        <v>1.2</v>
      </c>
      <c r="AD80" s="43">
        <v>3</v>
      </c>
      <c r="AE80" s="43">
        <v>3</v>
      </c>
      <c r="AF80" s="43">
        <v>1.2</v>
      </c>
      <c r="AG80" s="43">
        <v>3</v>
      </c>
      <c r="AH80" s="43">
        <v>1.2</v>
      </c>
      <c r="AI80" s="43">
        <v>3</v>
      </c>
      <c r="AJ80" s="46"/>
      <c r="AK80" s="46"/>
      <c r="AL80" s="47"/>
      <c r="AM80" s="48"/>
      <c r="AN80" s="43"/>
      <c r="AO80" s="43"/>
      <c r="AP80" s="48" t="s">
        <v>114</v>
      </c>
    </row>
    <row r="81" spans="1:42" ht="24.95" customHeight="1">
      <c r="A81" s="17">
        <f t="shared" si="32"/>
        <v>130.08200000000033</v>
      </c>
      <c r="B81" s="79" t="s">
        <v>172</v>
      </c>
      <c r="C81" s="86" t="s">
        <v>173</v>
      </c>
      <c r="D81" s="43" t="s">
        <v>112</v>
      </c>
      <c r="E81" s="43" t="s">
        <v>118</v>
      </c>
      <c r="F81" s="44" t="s">
        <v>45</v>
      </c>
      <c r="G81" s="51" t="s">
        <v>80</v>
      </c>
      <c r="H81" s="20">
        <v>44136</v>
      </c>
      <c r="I81" s="20">
        <v>44165</v>
      </c>
      <c r="J81" s="21" t="str">
        <f t="shared" si="33"/>
        <v>01.11.20 - 30.11.20 (1 months)</v>
      </c>
      <c r="K81" s="45" t="s">
        <v>48</v>
      </c>
      <c r="L81" s="23">
        <v>1500</v>
      </c>
      <c r="M81" s="23">
        <v>2300</v>
      </c>
      <c r="N81" s="24">
        <f t="shared" si="34"/>
        <v>8</v>
      </c>
      <c r="O81" s="23">
        <v>1500</v>
      </c>
      <c r="P81" s="23">
        <v>2300</v>
      </c>
      <c r="Q81" s="24">
        <f t="shared" si="35"/>
        <v>8</v>
      </c>
      <c r="R81" s="23">
        <v>1500</v>
      </c>
      <c r="S81" s="23">
        <v>2300</v>
      </c>
      <c r="T81" s="25">
        <f t="shared" si="36"/>
        <v>8</v>
      </c>
      <c r="U81" s="18">
        <v>34.44</v>
      </c>
      <c r="V81" s="19"/>
      <c r="W81" s="18"/>
      <c r="X81" s="26"/>
      <c r="Y81" s="18"/>
      <c r="Z81" s="18"/>
      <c r="AA81" s="18"/>
      <c r="AB81" s="18"/>
      <c r="AC81" s="43">
        <v>1.2</v>
      </c>
      <c r="AD81" s="43">
        <v>3</v>
      </c>
      <c r="AE81" s="43">
        <v>3</v>
      </c>
      <c r="AF81" s="43">
        <v>1.2</v>
      </c>
      <c r="AG81" s="43">
        <v>3</v>
      </c>
      <c r="AH81" s="43">
        <v>1.2</v>
      </c>
      <c r="AI81" s="43">
        <v>3</v>
      </c>
      <c r="AJ81" s="46"/>
      <c r="AK81" s="46"/>
      <c r="AL81" s="47"/>
      <c r="AM81" s="48"/>
      <c r="AN81" s="43"/>
      <c r="AO81" s="43"/>
      <c r="AP81" s="48" t="s">
        <v>114</v>
      </c>
    </row>
    <row r="82" spans="1:42" ht="24.95" customHeight="1">
      <c r="A82" s="17">
        <f>A81+0.001</f>
        <v>130.08300000000034</v>
      </c>
      <c r="B82" s="17" t="s">
        <v>171</v>
      </c>
      <c r="C82" s="86">
        <v>1.2</v>
      </c>
      <c r="D82" s="43" t="s">
        <v>119</v>
      </c>
      <c r="E82" s="43" t="s">
        <v>120</v>
      </c>
      <c r="F82" s="44" t="s">
        <v>50</v>
      </c>
      <c r="G82" s="51" t="s">
        <v>80</v>
      </c>
      <c r="H82" s="20">
        <v>44135</v>
      </c>
      <c r="I82" s="20">
        <v>44165</v>
      </c>
      <c r="J82" s="21" t="str">
        <f t="shared" si="33"/>
        <v>31.10.20 - 30.11.20 (1 months)</v>
      </c>
      <c r="K82" s="45" t="s">
        <v>48</v>
      </c>
      <c r="L82" s="23">
        <v>2300</v>
      </c>
      <c r="M82" s="23">
        <v>700</v>
      </c>
      <c r="N82" s="24">
        <f t="shared" si="34"/>
        <v>8</v>
      </c>
      <c r="O82" s="23">
        <v>2300</v>
      </c>
      <c r="P82" s="23">
        <v>700</v>
      </c>
      <c r="Q82" s="24">
        <f t="shared" si="35"/>
        <v>8</v>
      </c>
      <c r="R82" s="23">
        <v>2300</v>
      </c>
      <c r="S82" s="23">
        <v>700</v>
      </c>
      <c r="T82" s="25">
        <f t="shared" si="36"/>
        <v>8</v>
      </c>
      <c r="U82" s="18">
        <v>66.150000000000006</v>
      </c>
      <c r="V82" s="19"/>
      <c r="W82" s="18"/>
      <c r="X82" s="26"/>
      <c r="Y82" s="18"/>
      <c r="Z82" s="18"/>
      <c r="AA82" s="18"/>
      <c r="AB82" s="18"/>
      <c r="AC82" s="43">
        <v>2</v>
      </c>
      <c r="AD82" s="43">
        <v>5</v>
      </c>
      <c r="AE82" s="43">
        <v>5</v>
      </c>
      <c r="AF82" s="43">
        <v>2</v>
      </c>
      <c r="AG82" s="43">
        <v>5</v>
      </c>
      <c r="AH82" s="43">
        <v>2</v>
      </c>
      <c r="AI82" s="43">
        <v>5</v>
      </c>
      <c r="AJ82" s="46"/>
      <c r="AK82" s="46"/>
      <c r="AL82" s="47"/>
      <c r="AM82" s="48"/>
      <c r="AN82" s="43"/>
      <c r="AO82" s="43"/>
      <c r="AP82" s="46" t="s">
        <v>114</v>
      </c>
    </row>
    <row r="83" spans="1:42" ht="24.95" customHeight="1">
      <c r="A83" s="17">
        <f t="shared" si="32"/>
        <v>130.08400000000034</v>
      </c>
      <c r="B83" s="17" t="s">
        <v>171</v>
      </c>
      <c r="C83" s="86">
        <v>2</v>
      </c>
      <c r="D83" s="43" t="s">
        <v>119</v>
      </c>
      <c r="E83" s="43" t="s">
        <v>120</v>
      </c>
      <c r="F83" s="44" t="s">
        <v>50</v>
      </c>
      <c r="G83" s="51" t="s">
        <v>80</v>
      </c>
      <c r="H83" s="20">
        <v>44136</v>
      </c>
      <c r="I83" s="20">
        <v>44165</v>
      </c>
      <c r="J83" s="21" t="str">
        <f t="shared" si="33"/>
        <v>01.11.20 - 30.11.20 (1 months)</v>
      </c>
      <c r="K83" s="45" t="s">
        <v>48</v>
      </c>
      <c r="L83" s="23">
        <v>700</v>
      </c>
      <c r="M83" s="23">
        <v>1500</v>
      </c>
      <c r="N83" s="24">
        <f t="shared" si="34"/>
        <v>8</v>
      </c>
      <c r="O83" s="23">
        <v>700</v>
      </c>
      <c r="P83" s="23">
        <v>1500</v>
      </c>
      <c r="Q83" s="24">
        <f t="shared" si="35"/>
        <v>8</v>
      </c>
      <c r="R83" s="23">
        <v>700</v>
      </c>
      <c r="S83" s="23">
        <v>1500</v>
      </c>
      <c r="T83" s="25">
        <f t="shared" si="36"/>
        <v>8</v>
      </c>
      <c r="U83" s="18">
        <v>71.150000000000006</v>
      </c>
      <c r="V83" s="19"/>
      <c r="W83" s="18"/>
      <c r="X83" s="26"/>
      <c r="Y83" s="18"/>
      <c r="Z83" s="18"/>
      <c r="AA83" s="18"/>
      <c r="AB83" s="18"/>
      <c r="AC83" s="43">
        <v>2</v>
      </c>
      <c r="AD83" s="43">
        <v>5</v>
      </c>
      <c r="AE83" s="43">
        <v>5</v>
      </c>
      <c r="AF83" s="43">
        <v>2</v>
      </c>
      <c r="AG83" s="43">
        <v>5</v>
      </c>
      <c r="AH83" s="43">
        <v>2</v>
      </c>
      <c r="AI83" s="43">
        <v>5</v>
      </c>
      <c r="AJ83" s="46"/>
      <c r="AK83" s="46"/>
      <c r="AL83" s="47"/>
      <c r="AM83" s="48"/>
      <c r="AN83" s="43"/>
      <c r="AO83" s="43"/>
      <c r="AP83" s="46" t="s">
        <v>114</v>
      </c>
    </row>
    <row r="84" spans="1:42" ht="24.95" customHeight="1">
      <c r="A84" s="17">
        <f t="shared" si="32"/>
        <v>130.08500000000035</v>
      </c>
      <c r="B84" s="17" t="s">
        <v>171</v>
      </c>
      <c r="C84" s="86">
        <v>2</v>
      </c>
      <c r="D84" s="43" t="s">
        <v>119</v>
      </c>
      <c r="E84" s="43" t="s">
        <v>120</v>
      </c>
      <c r="F84" s="44" t="s">
        <v>50</v>
      </c>
      <c r="G84" s="51" t="s">
        <v>80</v>
      </c>
      <c r="H84" s="20">
        <v>44136</v>
      </c>
      <c r="I84" s="20">
        <v>44165</v>
      </c>
      <c r="J84" s="21" t="str">
        <f t="shared" si="33"/>
        <v>01.11.20 - 30.11.20 (1 months)</v>
      </c>
      <c r="K84" s="45" t="s">
        <v>48</v>
      </c>
      <c r="L84" s="23">
        <v>1500</v>
      </c>
      <c r="M84" s="23">
        <v>2300</v>
      </c>
      <c r="N84" s="24">
        <f t="shared" si="34"/>
        <v>8</v>
      </c>
      <c r="O84" s="23">
        <v>1500</v>
      </c>
      <c r="P84" s="23">
        <v>2300</v>
      </c>
      <c r="Q84" s="24">
        <f t="shared" si="35"/>
        <v>8</v>
      </c>
      <c r="R84" s="23">
        <v>1500</v>
      </c>
      <c r="S84" s="23">
        <v>2300</v>
      </c>
      <c r="T84" s="25">
        <f t="shared" si="36"/>
        <v>8</v>
      </c>
      <c r="U84" s="18">
        <v>76.150000000000006</v>
      </c>
      <c r="V84" s="19"/>
      <c r="W84" s="18"/>
      <c r="X84" s="26"/>
      <c r="Y84" s="18"/>
      <c r="Z84" s="18"/>
      <c r="AA84" s="18"/>
      <c r="AB84" s="18"/>
      <c r="AC84" s="43">
        <v>2</v>
      </c>
      <c r="AD84" s="43">
        <v>5</v>
      </c>
      <c r="AE84" s="43">
        <v>5</v>
      </c>
      <c r="AF84" s="43">
        <v>2</v>
      </c>
      <c r="AG84" s="43">
        <v>5</v>
      </c>
      <c r="AH84" s="43">
        <v>2</v>
      </c>
      <c r="AI84" s="43">
        <v>5</v>
      </c>
      <c r="AJ84" s="46"/>
      <c r="AK84" s="46"/>
      <c r="AL84" s="47"/>
      <c r="AM84" s="48"/>
      <c r="AN84" s="43"/>
      <c r="AO84" s="43"/>
      <c r="AP84" s="46" t="s">
        <v>114</v>
      </c>
    </row>
    <row r="85" spans="1:42" ht="24.95" customHeight="1">
      <c r="A85" s="17">
        <f t="shared" si="32"/>
        <v>130.08600000000035</v>
      </c>
      <c r="B85" s="79" t="s">
        <v>172</v>
      </c>
      <c r="C85" s="86" t="s">
        <v>173</v>
      </c>
      <c r="D85" s="43" t="s">
        <v>112</v>
      </c>
      <c r="E85" s="18" t="s">
        <v>121</v>
      </c>
      <c r="F85" s="44" t="s">
        <v>45</v>
      </c>
      <c r="G85" s="51" t="s">
        <v>80</v>
      </c>
      <c r="H85" s="20">
        <v>44135</v>
      </c>
      <c r="I85" s="20">
        <v>44165</v>
      </c>
      <c r="J85" s="21" t="str">
        <f t="shared" si="33"/>
        <v>31.10.20 - 30.11.20 (1 months)</v>
      </c>
      <c r="K85" s="45" t="s">
        <v>48</v>
      </c>
      <c r="L85" s="23">
        <v>2300</v>
      </c>
      <c r="M85" s="23">
        <v>700</v>
      </c>
      <c r="N85" s="24">
        <f t="shared" si="34"/>
        <v>8</v>
      </c>
      <c r="O85" s="23">
        <v>2300</v>
      </c>
      <c r="P85" s="23">
        <v>700</v>
      </c>
      <c r="Q85" s="24">
        <f t="shared" si="35"/>
        <v>8</v>
      </c>
      <c r="R85" s="23">
        <v>2300</v>
      </c>
      <c r="S85" s="23">
        <v>700</v>
      </c>
      <c r="T85" s="25">
        <f t="shared" si="36"/>
        <v>8</v>
      </c>
      <c r="U85" s="18">
        <v>116.09</v>
      </c>
      <c r="V85" s="18"/>
      <c r="W85" s="18"/>
      <c r="X85" s="26"/>
      <c r="Y85" s="18"/>
      <c r="Z85" s="18"/>
      <c r="AA85" s="18"/>
      <c r="AB85" s="18"/>
      <c r="AC85" s="18">
        <v>7.6</v>
      </c>
      <c r="AD85" s="18">
        <v>19</v>
      </c>
      <c r="AE85" s="18">
        <v>19</v>
      </c>
      <c r="AF85" s="18">
        <v>7.6</v>
      </c>
      <c r="AG85" s="18">
        <v>19</v>
      </c>
      <c r="AH85" s="18">
        <v>7.6</v>
      </c>
      <c r="AI85" s="18">
        <v>19</v>
      </c>
      <c r="AJ85" s="32"/>
      <c r="AK85" s="32"/>
      <c r="AL85" s="33"/>
      <c r="AM85" s="27"/>
      <c r="AN85" s="18"/>
      <c r="AO85" s="18"/>
      <c r="AP85" s="46" t="s">
        <v>114</v>
      </c>
    </row>
    <row r="86" spans="1:42" ht="24.95" customHeight="1">
      <c r="A86" s="17">
        <f>A85+0.001</f>
        <v>130.08700000000036</v>
      </c>
      <c r="B86" s="79" t="s">
        <v>172</v>
      </c>
      <c r="C86" s="86" t="s">
        <v>173</v>
      </c>
      <c r="D86" s="43" t="s">
        <v>112</v>
      </c>
      <c r="E86" s="18" t="s">
        <v>121</v>
      </c>
      <c r="F86" s="44" t="s">
        <v>45</v>
      </c>
      <c r="G86" s="51" t="s">
        <v>80</v>
      </c>
      <c r="H86" s="20">
        <v>44136</v>
      </c>
      <c r="I86" s="20">
        <v>44165</v>
      </c>
      <c r="J86" s="21" t="str">
        <f t="shared" si="33"/>
        <v>01.11.20 - 30.11.20 (1 months)</v>
      </c>
      <c r="K86" s="45" t="s">
        <v>48</v>
      </c>
      <c r="L86" s="23">
        <v>700</v>
      </c>
      <c r="M86" s="23">
        <v>1500</v>
      </c>
      <c r="N86" s="24">
        <f t="shared" si="34"/>
        <v>8</v>
      </c>
      <c r="O86" s="23">
        <v>700</v>
      </c>
      <c r="P86" s="23">
        <v>1500</v>
      </c>
      <c r="Q86" s="24">
        <f t="shared" si="35"/>
        <v>8</v>
      </c>
      <c r="R86" s="23">
        <v>700</v>
      </c>
      <c r="S86" s="23">
        <v>1500</v>
      </c>
      <c r="T86" s="25">
        <f t="shared" si="36"/>
        <v>8</v>
      </c>
      <c r="U86" s="18">
        <v>129.19999999999999</v>
      </c>
      <c r="V86" s="18"/>
      <c r="W86" s="18"/>
      <c r="X86" s="26"/>
      <c r="Y86" s="18"/>
      <c r="Z86" s="18"/>
      <c r="AA86" s="18"/>
      <c r="AB86" s="18"/>
      <c r="AC86" s="18">
        <v>7.6</v>
      </c>
      <c r="AD86" s="18">
        <v>19</v>
      </c>
      <c r="AE86" s="18">
        <v>19</v>
      </c>
      <c r="AF86" s="18">
        <v>7.6</v>
      </c>
      <c r="AG86" s="18">
        <v>19</v>
      </c>
      <c r="AH86" s="18">
        <v>7.6</v>
      </c>
      <c r="AI86" s="18">
        <v>19</v>
      </c>
      <c r="AJ86" s="32"/>
      <c r="AK86" s="32"/>
      <c r="AL86" s="33"/>
      <c r="AM86" s="27"/>
      <c r="AN86" s="18"/>
      <c r="AO86" s="18"/>
      <c r="AP86" s="46" t="s">
        <v>114</v>
      </c>
    </row>
    <row r="87" spans="1:42" ht="24.95" customHeight="1">
      <c r="A87" s="17">
        <f t="shared" si="32"/>
        <v>130.08800000000036</v>
      </c>
      <c r="B87" s="79" t="s">
        <v>172</v>
      </c>
      <c r="C87" s="86" t="s">
        <v>173</v>
      </c>
      <c r="D87" s="43" t="s">
        <v>112</v>
      </c>
      <c r="E87" s="18" t="s">
        <v>121</v>
      </c>
      <c r="F87" s="44" t="s">
        <v>45</v>
      </c>
      <c r="G87" s="51" t="s">
        <v>80</v>
      </c>
      <c r="H87" s="20">
        <v>44136</v>
      </c>
      <c r="I87" s="20">
        <v>44165</v>
      </c>
      <c r="J87" s="21" t="str">
        <f t="shared" si="33"/>
        <v>01.11.20 - 30.11.20 (1 months)</v>
      </c>
      <c r="K87" s="45" t="s">
        <v>48</v>
      </c>
      <c r="L87" s="23">
        <v>1500</v>
      </c>
      <c r="M87" s="23">
        <v>2300</v>
      </c>
      <c r="N87" s="24">
        <f t="shared" si="34"/>
        <v>8</v>
      </c>
      <c r="O87" s="23">
        <v>1500</v>
      </c>
      <c r="P87" s="23">
        <v>2300</v>
      </c>
      <c r="Q87" s="24">
        <f t="shared" si="35"/>
        <v>8</v>
      </c>
      <c r="R87" s="23">
        <v>1500</v>
      </c>
      <c r="S87" s="23">
        <v>2300</v>
      </c>
      <c r="T87" s="25">
        <f t="shared" si="36"/>
        <v>8</v>
      </c>
      <c r="U87" s="18">
        <v>222.10999999999999</v>
      </c>
      <c r="V87" s="18"/>
      <c r="W87" s="18"/>
      <c r="X87" s="26"/>
      <c r="Y87" s="18"/>
      <c r="Z87" s="18"/>
      <c r="AA87" s="18"/>
      <c r="AB87" s="18"/>
      <c r="AC87" s="18">
        <v>7.6</v>
      </c>
      <c r="AD87" s="18">
        <v>19</v>
      </c>
      <c r="AE87" s="18">
        <v>19</v>
      </c>
      <c r="AF87" s="18">
        <v>7.6</v>
      </c>
      <c r="AG87" s="18">
        <v>19</v>
      </c>
      <c r="AH87" s="18">
        <v>7.6</v>
      </c>
      <c r="AI87" s="18">
        <v>19</v>
      </c>
      <c r="AJ87" s="32"/>
      <c r="AK87" s="32"/>
      <c r="AL87" s="33"/>
      <c r="AM87" s="27"/>
      <c r="AN87" s="18"/>
      <c r="AO87" s="18"/>
      <c r="AP87" s="46" t="s">
        <v>114</v>
      </c>
    </row>
    <row r="88" spans="1:42" ht="24.95" customHeight="1">
      <c r="A88" s="17">
        <f t="shared" si="32"/>
        <v>130.08900000000037</v>
      </c>
      <c r="B88" s="17" t="s">
        <v>171</v>
      </c>
      <c r="C88" s="86">
        <v>4</v>
      </c>
      <c r="D88" s="18" t="s">
        <v>119</v>
      </c>
      <c r="E88" s="19" t="s">
        <v>122</v>
      </c>
      <c r="F88" s="19" t="s">
        <v>50</v>
      </c>
      <c r="G88" s="50" t="s">
        <v>80</v>
      </c>
      <c r="H88" s="20">
        <v>44136</v>
      </c>
      <c r="I88" s="20">
        <v>44165</v>
      </c>
      <c r="J88" s="21" t="str">
        <f t="shared" si="33"/>
        <v>01.11.20 - 30.11.20 (1 months)</v>
      </c>
      <c r="K88" s="45" t="s">
        <v>48</v>
      </c>
      <c r="L88" s="23">
        <v>700</v>
      </c>
      <c r="M88" s="23">
        <v>1500</v>
      </c>
      <c r="N88" s="24">
        <f t="shared" si="34"/>
        <v>8</v>
      </c>
      <c r="O88" s="23">
        <v>700</v>
      </c>
      <c r="P88" s="23">
        <v>1500</v>
      </c>
      <c r="Q88" s="24">
        <f t="shared" si="35"/>
        <v>8</v>
      </c>
      <c r="R88" s="23">
        <v>700</v>
      </c>
      <c r="S88" s="23">
        <v>1500</v>
      </c>
      <c r="T88" s="25">
        <f t="shared" si="36"/>
        <v>8</v>
      </c>
      <c r="U88" s="19">
        <v>239.8</v>
      </c>
      <c r="V88" s="18"/>
      <c r="W88" s="18"/>
      <c r="X88" s="26"/>
      <c r="Y88" s="18"/>
      <c r="Z88" s="18"/>
      <c r="AA88" s="18"/>
      <c r="AB88" s="18"/>
      <c r="AC88" s="19">
        <v>8</v>
      </c>
      <c r="AD88" s="19">
        <v>20</v>
      </c>
      <c r="AE88" s="19">
        <v>20</v>
      </c>
      <c r="AF88" s="19">
        <v>8</v>
      </c>
      <c r="AG88" s="19">
        <v>20</v>
      </c>
      <c r="AH88" s="19">
        <v>8</v>
      </c>
      <c r="AI88" s="19">
        <v>20</v>
      </c>
      <c r="AJ88" s="32"/>
      <c r="AK88" s="32"/>
      <c r="AL88" s="28" t="s">
        <v>61</v>
      </c>
      <c r="AM88" s="27" t="s">
        <v>123</v>
      </c>
      <c r="AN88" s="18"/>
      <c r="AO88" s="18"/>
      <c r="AP88" s="48" t="s">
        <v>114</v>
      </c>
    </row>
    <row r="89" spans="1:42" ht="24.95" customHeight="1">
      <c r="A89" s="17">
        <f t="shared" si="32"/>
        <v>130.09000000000037</v>
      </c>
      <c r="B89" s="17" t="s">
        <v>171</v>
      </c>
      <c r="C89" s="86">
        <v>4</v>
      </c>
      <c r="D89" s="18" t="s">
        <v>119</v>
      </c>
      <c r="E89" s="19" t="s">
        <v>122</v>
      </c>
      <c r="F89" s="19" t="s">
        <v>50</v>
      </c>
      <c r="G89" s="50" t="s">
        <v>80</v>
      </c>
      <c r="H89" s="20">
        <v>44136</v>
      </c>
      <c r="I89" s="20">
        <v>44165</v>
      </c>
      <c r="J89" s="21" t="str">
        <f t="shared" si="33"/>
        <v>01.11.20 - 30.11.20 (1 months)</v>
      </c>
      <c r="K89" s="45" t="s">
        <v>48</v>
      </c>
      <c r="L89" s="23">
        <v>1500</v>
      </c>
      <c r="M89" s="23">
        <v>2300</v>
      </c>
      <c r="N89" s="24">
        <f t="shared" si="34"/>
        <v>8</v>
      </c>
      <c r="O89" s="23">
        <v>1500</v>
      </c>
      <c r="P89" s="23">
        <v>2300</v>
      </c>
      <c r="Q89" s="24">
        <f t="shared" si="35"/>
        <v>8</v>
      </c>
      <c r="R89" s="23">
        <v>1500</v>
      </c>
      <c r="S89" s="23">
        <v>2300</v>
      </c>
      <c r="T89" s="25">
        <f t="shared" si="36"/>
        <v>8</v>
      </c>
      <c r="U89" s="19">
        <v>249.8</v>
      </c>
      <c r="V89" s="18"/>
      <c r="W89" s="18"/>
      <c r="X89" s="26"/>
      <c r="Y89" s="18"/>
      <c r="Z89" s="18"/>
      <c r="AA89" s="18"/>
      <c r="AB89" s="18"/>
      <c r="AC89" s="19">
        <v>8</v>
      </c>
      <c r="AD89" s="19">
        <v>20</v>
      </c>
      <c r="AE89" s="19">
        <v>20</v>
      </c>
      <c r="AF89" s="19">
        <v>8</v>
      </c>
      <c r="AG89" s="19">
        <v>20</v>
      </c>
      <c r="AH89" s="19">
        <v>8</v>
      </c>
      <c r="AI89" s="19">
        <v>20</v>
      </c>
      <c r="AJ89" s="32"/>
      <c r="AK89" s="32"/>
      <c r="AL89" s="33" t="s">
        <v>62</v>
      </c>
      <c r="AM89" s="27" t="s">
        <v>123</v>
      </c>
      <c r="AN89" s="18"/>
      <c r="AO89" s="18"/>
      <c r="AP89" s="48" t="s">
        <v>114</v>
      </c>
    </row>
    <row r="90" spans="1:42" ht="24.95" customHeight="1">
      <c r="A90" s="17">
        <f t="shared" si="32"/>
        <v>130.09100000000038</v>
      </c>
      <c r="B90" s="79" t="s">
        <v>172</v>
      </c>
      <c r="C90" s="86" t="s">
        <v>173</v>
      </c>
      <c r="D90" s="18" t="s">
        <v>119</v>
      </c>
      <c r="E90" s="19" t="s">
        <v>122</v>
      </c>
      <c r="F90" s="19" t="s">
        <v>50</v>
      </c>
      <c r="G90" s="50" t="s">
        <v>80</v>
      </c>
      <c r="H90" s="20">
        <v>44136</v>
      </c>
      <c r="I90" s="20">
        <v>44165</v>
      </c>
      <c r="J90" s="21" t="str">
        <f t="shared" si="33"/>
        <v>01.11.20 - 30.11.20 (1 months)</v>
      </c>
      <c r="K90" s="45" t="s">
        <v>48</v>
      </c>
      <c r="L90" s="23">
        <v>700</v>
      </c>
      <c r="M90" s="23">
        <v>2300</v>
      </c>
      <c r="N90" s="24">
        <f t="shared" si="34"/>
        <v>16</v>
      </c>
      <c r="O90" s="23">
        <v>700</v>
      </c>
      <c r="P90" s="23">
        <v>2300</v>
      </c>
      <c r="Q90" s="24">
        <f t="shared" si="35"/>
        <v>16</v>
      </c>
      <c r="R90" s="23">
        <v>700</v>
      </c>
      <c r="S90" s="23">
        <v>2300</v>
      </c>
      <c r="T90" s="25">
        <f t="shared" si="36"/>
        <v>16</v>
      </c>
      <c r="U90" s="19">
        <v>244</v>
      </c>
      <c r="V90" s="18"/>
      <c r="W90" s="18"/>
      <c r="X90" s="26"/>
      <c r="Y90" s="18"/>
      <c r="Z90" s="18"/>
      <c r="AA90" s="18"/>
      <c r="AB90" s="18"/>
      <c r="AC90" s="19">
        <v>8</v>
      </c>
      <c r="AD90" s="19">
        <v>20</v>
      </c>
      <c r="AE90" s="19">
        <v>20</v>
      </c>
      <c r="AF90" s="19">
        <v>8</v>
      </c>
      <c r="AG90" s="19">
        <v>20</v>
      </c>
      <c r="AH90" s="19">
        <v>8</v>
      </c>
      <c r="AI90" s="19">
        <v>20</v>
      </c>
      <c r="AJ90" s="32"/>
      <c r="AK90" s="32"/>
      <c r="AL90" s="33" t="s">
        <v>64</v>
      </c>
      <c r="AM90" s="27" t="s">
        <v>124</v>
      </c>
      <c r="AN90" s="18"/>
      <c r="AO90" s="18"/>
      <c r="AP90" s="48" t="s">
        <v>114</v>
      </c>
    </row>
    <row r="91" spans="1:42" ht="24.95" customHeight="1">
      <c r="A91" s="17">
        <f t="shared" si="32"/>
        <v>130.09200000000038</v>
      </c>
      <c r="B91" s="17" t="s">
        <v>171</v>
      </c>
      <c r="C91" s="86">
        <v>4</v>
      </c>
      <c r="D91" s="18" t="s">
        <v>119</v>
      </c>
      <c r="E91" s="18" t="s">
        <v>125</v>
      </c>
      <c r="F91" s="19" t="s">
        <v>50</v>
      </c>
      <c r="G91" s="50" t="s">
        <v>80</v>
      </c>
      <c r="H91" s="20">
        <v>44136</v>
      </c>
      <c r="I91" s="20">
        <v>44165</v>
      </c>
      <c r="J91" s="21" t="str">
        <f t="shared" si="33"/>
        <v>01.11.20 - 30.11.20 (1 months)</v>
      </c>
      <c r="K91" s="45" t="s">
        <v>48</v>
      </c>
      <c r="L91" s="23">
        <v>700</v>
      </c>
      <c r="M91" s="23">
        <v>1500</v>
      </c>
      <c r="N91" s="24">
        <f t="shared" si="34"/>
        <v>8</v>
      </c>
      <c r="O91" s="23">
        <v>700</v>
      </c>
      <c r="P91" s="23">
        <v>1500</v>
      </c>
      <c r="Q91" s="24">
        <f t="shared" si="35"/>
        <v>8</v>
      </c>
      <c r="R91" s="23">
        <v>700</v>
      </c>
      <c r="S91" s="23">
        <v>1500</v>
      </c>
      <c r="T91" s="25">
        <f t="shared" si="36"/>
        <v>8</v>
      </c>
      <c r="U91" s="19">
        <v>57.96</v>
      </c>
      <c r="V91" s="18"/>
      <c r="W91" s="18"/>
      <c r="X91" s="26"/>
      <c r="Y91" s="18"/>
      <c r="Z91" s="18"/>
      <c r="AA91" s="18"/>
      <c r="AB91" s="18"/>
      <c r="AC91" s="19">
        <v>1.6</v>
      </c>
      <c r="AD91" s="19">
        <v>4</v>
      </c>
      <c r="AE91" s="19">
        <v>4</v>
      </c>
      <c r="AF91" s="19">
        <v>1.6</v>
      </c>
      <c r="AG91" s="19">
        <v>4</v>
      </c>
      <c r="AH91" s="19">
        <v>1.6</v>
      </c>
      <c r="AI91" s="19">
        <v>4</v>
      </c>
      <c r="AJ91" s="32"/>
      <c r="AK91" s="32"/>
      <c r="AL91" s="33" t="s">
        <v>76</v>
      </c>
      <c r="AM91" s="27" t="s">
        <v>126</v>
      </c>
      <c r="AN91" s="18"/>
      <c r="AO91" s="18"/>
      <c r="AP91" s="48" t="s">
        <v>114</v>
      </c>
    </row>
    <row r="92" spans="1:42" ht="24.95" customHeight="1">
      <c r="A92" s="17">
        <f t="shared" si="32"/>
        <v>130.09300000000039</v>
      </c>
      <c r="B92" s="17" t="s">
        <v>171</v>
      </c>
      <c r="C92" s="86">
        <v>4</v>
      </c>
      <c r="D92" s="18" t="s">
        <v>119</v>
      </c>
      <c r="E92" s="18" t="s">
        <v>125</v>
      </c>
      <c r="F92" s="19" t="s">
        <v>50</v>
      </c>
      <c r="G92" s="50" t="s">
        <v>80</v>
      </c>
      <c r="H92" s="20">
        <v>44136</v>
      </c>
      <c r="I92" s="20">
        <v>44165</v>
      </c>
      <c r="J92" s="21" t="str">
        <f t="shared" si="33"/>
        <v>01.11.20 - 30.11.20 (1 months)</v>
      </c>
      <c r="K92" s="45" t="s">
        <v>48</v>
      </c>
      <c r="L92" s="23">
        <v>1500</v>
      </c>
      <c r="M92" s="23">
        <v>2300</v>
      </c>
      <c r="N92" s="24">
        <f t="shared" si="34"/>
        <v>8</v>
      </c>
      <c r="O92" s="23">
        <v>1500</v>
      </c>
      <c r="P92" s="23">
        <v>2300</v>
      </c>
      <c r="Q92" s="24">
        <f t="shared" si="35"/>
        <v>8</v>
      </c>
      <c r="R92" s="23">
        <v>1500</v>
      </c>
      <c r="S92" s="23">
        <v>2300</v>
      </c>
      <c r="T92" s="25">
        <f t="shared" si="36"/>
        <v>8</v>
      </c>
      <c r="U92" s="18">
        <v>59.96</v>
      </c>
      <c r="V92" s="18"/>
      <c r="W92" s="18"/>
      <c r="X92" s="26"/>
      <c r="Y92" s="18"/>
      <c r="Z92" s="18"/>
      <c r="AA92" s="18"/>
      <c r="AB92" s="18"/>
      <c r="AC92" s="19">
        <v>1.6</v>
      </c>
      <c r="AD92" s="19">
        <v>4</v>
      </c>
      <c r="AE92" s="19">
        <v>4</v>
      </c>
      <c r="AF92" s="19">
        <v>1.6</v>
      </c>
      <c r="AG92" s="19">
        <v>4</v>
      </c>
      <c r="AH92" s="19">
        <v>1.6</v>
      </c>
      <c r="AI92" s="19">
        <v>4</v>
      </c>
      <c r="AJ92" s="32"/>
      <c r="AK92" s="32"/>
      <c r="AL92" s="33" t="s">
        <v>77</v>
      </c>
      <c r="AM92" s="27" t="s">
        <v>126</v>
      </c>
      <c r="AN92" s="18"/>
      <c r="AO92" s="18"/>
      <c r="AP92" s="48" t="s">
        <v>114</v>
      </c>
    </row>
    <row r="93" spans="1:42" ht="24.95" customHeight="1">
      <c r="A93" s="17">
        <f t="shared" si="32"/>
        <v>130.09400000000039</v>
      </c>
      <c r="B93" s="17" t="s">
        <v>171</v>
      </c>
      <c r="C93" s="86">
        <v>2</v>
      </c>
      <c r="D93" s="18" t="s">
        <v>119</v>
      </c>
      <c r="E93" s="18" t="s">
        <v>125</v>
      </c>
      <c r="F93" s="19" t="s">
        <v>50</v>
      </c>
      <c r="G93" s="50" t="s">
        <v>80</v>
      </c>
      <c r="H93" s="20">
        <v>44136</v>
      </c>
      <c r="I93" s="20">
        <v>44165</v>
      </c>
      <c r="J93" s="21" t="str">
        <f t="shared" si="33"/>
        <v>01.11.20 - 30.11.20 (1 months)</v>
      </c>
      <c r="K93" s="45" t="s">
        <v>48</v>
      </c>
      <c r="L93" s="23">
        <v>700</v>
      </c>
      <c r="M93" s="23">
        <v>2300</v>
      </c>
      <c r="N93" s="24">
        <f t="shared" si="34"/>
        <v>16</v>
      </c>
      <c r="O93" s="23">
        <v>700</v>
      </c>
      <c r="P93" s="23">
        <v>2300</v>
      </c>
      <c r="Q93" s="24">
        <f t="shared" si="35"/>
        <v>16</v>
      </c>
      <c r="R93" s="23">
        <v>700</v>
      </c>
      <c r="S93" s="23">
        <v>2300</v>
      </c>
      <c r="T93" s="25">
        <f t="shared" si="36"/>
        <v>16</v>
      </c>
      <c r="U93" s="19">
        <v>58.8</v>
      </c>
      <c r="V93" s="18"/>
      <c r="W93" s="18"/>
      <c r="X93" s="26"/>
      <c r="Y93" s="18"/>
      <c r="Z93" s="18"/>
      <c r="AA93" s="18"/>
      <c r="AB93" s="18"/>
      <c r="AC93" s="19">
        <v>1.6</v>
      </c>
      <c r="AD93" s="19">
        <v>4</v>
      </c>
      <c r="AE93" s="19">
        <v>4</v>
      </c>
      <c r="AF93" s="19">
        <v>1.6</v>
      </c>
      <c r="AG93" s="19">
        <v>4</v>
      </c>
      <c r="AH93" s="19">
        <v>1.6</v>
      </c>
      <c r="AI93" s="19">
        <v>4</v>
      </c>
      <c r="AJ93" s="32"/>
      <c r="AK93" s="32"/>
      <c r="AL93" s="33" t="s">
        <v>127</v>
      </c>
      <c r="AM93" s="27" t="s">
        <v>128</v>
      </c>
      <c r="AN93" s="18"/>
      <c r="AO93" s="18"/>
      <c r="AP93" s="48" t="s">
        <v>114</v>
      </c>
    </row>
    <row r="94" spans="1:42" ht="24.95" customHeight="1">
      <c r="A94" s="17">
        <f t="shared" si="32"/>
        <v>130.0950000000004</v>
      </c>
      <c r="B94" s="79" t="s">
        <v>172</v>
      </c>
      <c r="C94" s="86" t="s">
        <v>173</v>
      </c>
      <c r="D94" s="18" t="s">
        <v>129</v>
      </c>
      <c r="E94" s="18" t="s">
        <v>130</v>
      </c>
      <c r="F94" s="19" t="s">
        <v>50</v>
      </c>
      <c r="G94" s="50" t="s">
        <v>55</v>
      </c>
      <c r="H94" s="20">
        <v>44135</v>
      </c>
      <c r="I94" s="20">
        <v>44165</v>
      </c>
      <c r="J94" s="21" t="str">
        <f t="shared" si="33"/>
        <v>31.10.20 - 30.11.20 (1 months)</v>
      </c>
      <c r="K94" s="22" t="s">
        <v>48</v>
      </c>
      <c r="L94" s="23">
        <v>2300</v>
      </c>
      <c r="M94" s="23">
        <v>700</v>
      </c>
      <c r="N94" s="24">
        <v>8</v>
      </c>
      <c r="O94" s="23">
        <v>2300</v>
      </c>
      <c r="P94" s="23">
        <v>700</v>
      </c>
      <c r="Q94" s="24">
        <v>8</v>
      </c>
      <c r="R94" s="23">
        <v>2300</v>
      </c>
      <c r="S94" s="23">
        <v>700</v>
      </c>
      <c r="T94" s="25">
        <v>8</v>
      </c>
      <c r="U94" s="18">
        <v>54</v>
      </c>
      <c r="V94" s="18"/>
      <c r="W94" s="18"/>
      <c r="X94" s="26"/>
      <c r="Y94" s="18"/>
      <c r="Z94" s="18"/>
      <c r="AA94" s="18"/>
      <c r="AB94" s="18"/>
      <c r="AC94" s="18">
        <v>3.6</v>
      </c>
      <c r="AD94" s="18">
        <v>9</v>
      </c>
      <c r="AE94" s="18">
        <v>9</v>
      </c>
      <c r="AF94" s="18">
        <v>3.6</v>
      </c>
      <c r="AG94" s="18">
        <v>9</v>
      </c>
      <c r="AH94" s="18">
        <v>3.6</v>
      </c>
      <c r="AI94" s="18">
        <v>9</v>
      </c>
      <c r="AJ94" s="32"/>
      <c r="AK94" s="32"/>
      <c r="AL94" s="33"/>
      <c r="AM94" s="27"/>
      <c r="AN94" s="18"/>
      <c r="AO94" s="18"/>
      <c r="AP94" s="32"/>
    </row>
    <row r="95" spans="1:42" ht="24.95" customHeight="1">
      <c r="A95" s="17">
        <f t="shared" si="32"/>
        <v>130.0960000000004</v>
      </c>
      <c r="B95" s="79" t="s">
        <v>172</v>
      </c>
      <c r="C95" s="86" t="s">
        <v>173</v>
      </c>
      <c r="D95" s="18" t="s">
        <v>129</v>
      </c>
      <c r="E95" s="18" t="s">
        <v>130</v>
      </c>
      <c r="F95" s="19" t="s">
        <v>50</v>
      </c>
      <c r="G95" s="50" t="s">
        <v>55</v>
      </c>
      <c r="H95" s="20">
        <v>44136</v>
      </c>
      <c r="I95" s="20">
        <v>44165</v>
      </c>
      <c r="J95" s="21" t="str">
        <f t="shared" si="33"/>
        <v>01.11.20 - 30.11.20 (1 months)</v>
      </c>
      <c r="K95" s="22" t="s">
        <v>48</v>
      </c>
      <c r="L95" s="23">
        <v>700</v>
      </c>
      <c r="M95" s="23">
        <v>1500</v>
      </c>
      <c r="N95" s="24">
        <v>8</v>
      </c>
      <c r="O95" s="23">
        <v>700</v>
      </c>
      <c r="P95" s="23">
        <v>1500</v>
      </c>
      <c r="Q95" s="24">
        <v>8</v>
      </c>
      <c r="R95" s="23">
        <v>700</v>
      </c>
      <c r="S95" s="23">
        <v>1500</v>
      </c>
      <c r="T95" s="25">
        <v>8</v>
      </c>
      <c r="U95" s="18">
        <v>58.5</v>
      </c>
      <c r="V95" s="18"/>
      <c r="W95" s="18"/>
      <c r="X95" s="26"/>
      <c r="Y95" s="18"/>
      <c r="Z95" s="18"/>
      <c r="AA95" s="18"/>
      <c r="AB95" s="18"/>
      <c r="AC95" s="18">
        <v>3.6</v>
      </c>
      <c r="AD95" s="18">
        <v>9</v>
      </c>
      <c r="AE95" s="18">
        <v>9</v>
      </c>
      <c r="AF95" s="18">
        <v>3.6</v>
      </c>
      <c r="AG95" s="18">
        <v>9</v>
      </c>
      <c r="AH95" s="18">
        <v>3.6</v>
      </c>
      <c r="AI95" s="18">
        <v>9</v>
      </c>
      <c r="AJ95" s="32"/>
      <c r="AK95" s="32"/>
      <c r="AL95" s="33"/>
      <c r="AM95" s="27"/>
      <c r="AN95" s="18"/>
      <c r="AO95" s="18"/>
      <c r="AP95" s="32"/>
    </row>
    <row r="96" spans="1:42" ht="24.95" customHeight="1">
      <c r="A96" s="17">
        <f t="shared" si="32"/>
        <v>130.09700000000041</v>
      </c>
      <c r="B96" s="79" t="s">
        <v>172</v>
      </c>
      <c r="C96" s="86" t="s">
        <v>173</v>
      </c>
      <c r="D96" s="18" t="s">
        <v>129</v>
      </c>
      <c r="E96" s="18" t="s">
        <v>130</v>
      </c>
      <c r="F96" s="19" t="s">
        <v>50</v>
      </c>
      <c r="G96" s="50" t="s">
        <v>55</v>
      </c>
      <c r="H96" s="20">
        <v>44136</v>
      </c>
      <c r="I96" s="20">
        <v>44165</v>
      </c>
      <c r="J96" s="21" t="str">
        <f t="shared" si="33"/>
        <v>01.11.20 - 30.11.20 (1 months)</v>
      </c>
      <c r="K96" s="22" t="s">
        <v>48</v>
      </c>
      <c r="L96" s="23">
        <v>1900</v>
      </c>
      <c r="M96" s="23">
        <v>2300</v>
      </c>
      <c r="N96" s="24">
        <v>4</v>
      </c>
      <c r="O96" s="23">
        <v>1900</v>
      </c>
      <c r="P96" s="23">
        <v>2300</v>
      </c>
      <c r="Q96" s="24">
        <v>4</v>
      </c>
      <c r="R96" s="23">
        <v>1900</v>
      </c>
      <c r="S96" s="23">
        <v>2300</v>
      </c>
      <c r="T96" s="25">
        <v>4</v>
      </c>
      <c r="U96" s="18">
        <v>64.8</v>
      </c>
      <c r="V96" s="18"/>
      <c r="W96" s="18"/>
      <c r="X96" s="26"/>
      <c r="Y96" s="18"/>
      <c r="Z96" s="18"/>
      <c r="AA96" s="18"/>
      <c r="AB96" s="18"/>
      <c r="AC96" s="18">
        <v>3.6</v>
      </c>
      <c r="AD96" s="18">
        <v>9</v>
      </c>
      <c r="AE96" s="18">
        <v>9</v>
      </c>
      <c r="AF96" s="18">
        <v>3.6</v>
      </c>
      <c r="AG96" s="18">
        <v>9</v>
      </c>
      <c r="AH96" s="18">
        <v>3.6</v>
      </c>
      <c r="AI96" s="18">
        <v>9</v>
      </c>
      <c r="AJ96" s="32"/>
      <c r="AK96" s="32"/>
      <c r="AL96" s="33"/>
      <c r="AM96" s="27"/>
      <c r="AN96" s="18"/>
      <c r="AO96" s="18"/>
      <c r="AP96" s="32"/>
    </row>
    <row r="97" spans="1:42" ht="24.95" customHeight="1">
      <c r="A97" s="17">
        <f t="shared" si="32"/>
        <v>130.09800000000041</v>
      </c>
      <c r="B97" s="79" t="s">
        <v>172</v>
      </c>
      <c r="C97" s="86" t="s">
        <v>173</v>
      </c>
      <c r="D97" s="18" t="s">
        <v>129</v>
      </c>
      <c r="E97" s="18" t="s">
        <v>131</v>
      </c>
      <c r="F97" s="19" t="s">
        <v>50</v>
      </c>
      <c r="G97" s="50" t="s">
        <v>55</v>
      </c>
      <c r="H97" s="20">
        <v>44135</v>
      </c>
      <c r="I97" s="20">
        <v>44165</v>
      </c>
      <c r="J97" s="21" t="str">
        <f t="shared" si="33"/>
        <v>31.10.20 - 30.11.20 (1 months)</v>
      </c>
      <c r="K97" s="22" t="s">
        <v>48</v>
      </c>
      <c r="L97" s="23">
        <v>2300</v>
      </c>
      <c r="M97" s="23">
        <v>700</v>
      </c>
      <c r="N97" s="24">
        <v>8</v>
      </c>
      <c r="O97" s="23">
        <v>2300</v>
      </c>
      <c r="P97" s="23">
        <v>700</v>
      </c>
      <c r="Q97" s="24">
        <v>8</v>
      </c>
      <c r="R97" s="23">
        <v>2300</v>
      </c>
      <c r="S97" s="23">
        <v>700</v>
      </c>
      <c r="T97" s="25">
        <v>8</v>
      </c>
      <c r="U97" s="18">
        <v>60</v>
      </c>
      <c r="V97" s="18"/>
      <c r="W97" s="18"/>
      <c r="X97" s="26"/>
      <c r="Y97" s="18"/>
      <c r="Z97" s="18"/>
      <c r="AA97" s="18"/>
      <c r="AB97" s="18"/>
      <c r="AC97" s="18">
        <v>4</v>
      </c>
      <c r="AD97" s="18">
        <v>10</v>
      </c>
      <c r="AE97" s="18">
        <v>10</v>
      </c>
      <c r="AF97" s="18">
        <v>4</v>
      </c>
      <c r="AG97" s="18">
        <v>10</v>
      </c>
      <c r="AH97" s="18">
        <v>4</v>
      </c>
      <c r="AI97" s="18">
        <v>10</v>
      </c>
      <c r="AJ97" s="32"/>
      <c r="AK97" s="32"/>
      <c r="AL97" s="33"/>
      <c r="AM97" s="27"/>
      <c r="AN97" s="18"/>
      <c r="AO97" s="18"/>
      <c r="AP97" s="32"/>
    </row>
    <row r="98" spans="1:42" ht="24.95" customHeight="1">
      <c r="A98" s="17">
        <f t="shared" si="32"/>
        <v>130.09900000000042</v>
      </c>
      <c r="B98" s="79" t="s">
        <v>172</v>
      </c>
      <c r="C98" s="86" t="s">
        <v>173</v>
      </c>
      <c r="D98" s="18" t="s">
        <v>129</v>
      </c>
      <c r="E98" s="18" t="s">
        <v>131</v>
      </c>
      <c r="F98" s="19" t="s">
        <v>50</v>
      </c>
      <c r="G98" s="50" t="s">
        <v>55</v>
      </c>
      <c r="H98" s="20">
        <v>44136</v>
      </c>
      <c r="I98" s="20">
        <v>44165</v>
      </c>
      <c r="J98" s="21" t="str">
        <f t="shared" si="33"/>
        <v>01.11.20 - 30.11.20 (1 months)</v>
      </c>
      <c r="K98" s="22" t="s">
        <v>48</v>
      </c>
      <c r="L98" s="23">
        <v>700</v>
      </c>
      <c r="M98" s="23">
        <v>1500</v>
      </c>
      <c r="N98" s="24">
        <v>8</v>
      </c>
      <c r="O98" s="23">
        <v>700</v>
      </c>
      <c r="P98" s="23">
        <v>1500</v>
      </c>
      <c r="Q98" s="24">
        <v>8</v>
      </c>
      <c r="R98" s="23">
        <v>700</v>
      </c>
      <c r="S98" s="23">
        <v>1500</v>
      </c>
      <c r="T98" s="25">
        <v>8</v>
      </c>
      <c r="U98" s="18">
        <v>65</v>
      </c>
      <c r="V98" s="18"/>
      <c r="W98" s="18"/>
      <c r="X98" s="26"/>
      <c r="Y98" s="18"/>
      <c r="Z98" s="18"/>
      <c r="AA98" s="18"/>
      <c r="AB98" s="18"/>
      <c r="AC98" s="18">
        <v>4</v>
      </c>
      <c r="AD98" s="18">
        <v>10</v>
      </c>
      <c r="AE98" s="18">
        <v>10</v>
      </c>
      <c r="AF98" s="18">
        <v>4</v>
      </c>
      <c r="AG98" s="18">
        <v>10</v>
      </c>
      <c r="AH98" s="18">
        <v>4</v>
      </c>
      <c r="AI98" s="18">
        <v>10</v>
      </c>
      <c r="AJ98" s="32"/>
      <c r="AK98" s="32"/>
      <c r="AL98" s="33"/>
      <c r="AM98" s="27"/>
      <c r="AN98" s="18"/>
      <c r="AO98" s="18"/>
      <c r="AP98" s="32"/>
    </row>
    <row r="99" spans="1:42" ht="24.95" customHeight="1">
      <c r="A99" s="17">
        <f t="shared" si="32"/>
        <v>130.10000000000042</v>
      </c>
      <c r="B99" s="79" t="s">
        <v>172</v>
      </c>
      <c r="C99" s="86" t="s">
        <v>173</v>
      </c>
      <c r="D99" s="18" t="s">
        <v>129</v>
      </c>
      <c r="E99" s="18" t="s">
        <v>131</v>
      </c>
      <c r="F99" s="19" t="s">
        <v>50</v>
      </c>
      <c r="G99" s="50" t="s">
        <v>55</v>
      </c>
      <c r="H99" s="20">
        <v>44136</v>
      </c>
      <c r="I99" s="20">
        <v>44165</v>
      </c>
      <c r="J99" s="21" t="str">
        <f t="shared" si="33"/>
        <v>01.11.20 - 30.11.20 (1 months)</v>
      </c>
      <c r="K99" s="22" t="s">
        <v>48</v>
      </c>
      <c r="L99" s="23">
        <v>1900</v>
      </c>
      <c r="M99" s="23">
        <v>2300</v>
      </c>
      <c r="N99" s="24">
        <v>4</v>
      </c>
      <c r="O99" s="23">
        <v>1900</v>
      </c>
      <c r="P99" s="23">
        <v>2300</v>
      </c>
      <c r="Q99" s="24">
        <v>4</v>
      </c>
      <c r="R99" s="23">
        <v>1900</v>
      </c>
      <c r="S99" s="23">
        <v>2300</v>
      </c>
      <c r="T99" s="25">
        <v>4</v>
      </c>
      <c r="U99" s="18">
        <v>72</v>
      </c>
      <c r="V99" s="18"/>
      <c r="W99" s="18"/>
      <c r="X99" s="26"/>
      <c r="Y99" s="18"/>
      <c r="Z99" s="18"/>
      <c r="AA99" s="18"/>
      <c r="AB99" s="18"/>
      <c r="AC99" s="18">
        <v>4</v>
      </c>
      <c r="AD99" s="18">
        <v>10</v>
      </c>
      <c r="AE99" s="18">
        <v>10</v>
      </c>
      <c r="AF99" s="18">
        <v>4</v>
      </c>
      <c r="AG99" s="18">
        <v>10</v>
      </c>
      <c r="AH99" s="18">
        <v>4</v>
      </c>
      <c r="AI99" s="18">
        <v>10</v>
      </c>
      <c r="AJ99" s="32"/>
      <c r="AK99" s="32"/>
      <c r="AL99" s="33"/>
      <c r="AM99" s="27"/>
      <c r="AN99" s="18"/>
      <c r="AO99" s="18"/>
      <c r="AP99" s="32"/>
    </row>
    <row r="100" spans="1:42" ht="24.95" customHeight="1">
      <c r="A100" s="17">
        <f t="shared" si="32"/>
        <v>130.10100000000043</v>
      </c>
      <c r="B100" s="79" t="s">
        <v>172</v>
      </c>
      <c r="C100" s="87" t="s">
        <v>173</v>
      </c>
      <c r="D100" s="19" t="s">
        <v>132</v>
      </c>
      <c r="E100" s="19" t="s">
        <v>133</v>
      </c>
      <c r="F100" s="19" t="s">
        <v>50</v>
      </c>
      <c r="G100" s="50" t="s">
        <v>80</v>
      </c>
      <c r="H100" s="20">
        <v>44135</v>
      </c>
      <c r="I100" s="20">
        <v>44165</v>
      </c>
      <c r="J100" s="21" t="str">
        <f t="shared" si="33"/>
        <v>31.10.20 - 30.11.20 (1 months)</v>
      </c>
      <c r="K100" s="29" t="s">
        <v>48</v>
      </c>
      <c r="L100" s="23">
        <v>2300</v>
      </c>
      <c r="M100" s="23">
        <v>700</v>
      </c>
      <c r="N100" s="24">
        <f>IF(L100&gt;M100, (2400-L100+M100)/100, IF(AND(L100="",M100="",L100=M100), "", IF(L100=M100,24,(M100-L100)/100)))</f>
        <v>8</v>
      </c>
      <c r="O100" s="23">
        <v>2300</v>
      </c>
      <c r="P100" s="23">
        <v>700</v>
      </c>
      <c r="Q100" s="24">
        <f>IF(O100&gt;P100, (2400-O100+P100)/100, IF(AND(O100="",P100="",O100=P100), "", IF(O100=P100,24,(P100-O100)/100)))</f>
        <v>8</v>
      </c>
      <c r="R100" s="23">
        <v>2300</v>
      </c>
      <c r="S100" s="23">
        <v>700</v>
      </c>
      <c r="T100" s="24">
        <f>IF(R100&gt;S100, (2400-R100+S100)/100, IF(AND(R100="",S100="",R100=S100), "", IF(R100=S100,24,(S100-R100)/100)))</f>
        <v>8</v>
      </c>
      <c r="U100" s="19">
        <v>29.984999999999999</v>
      </c>
      <c r="V100" s="19"/>
      <c r="W100" s="30"/>
      <c r="X100" s="31"/>
      <c r="Y100" s="19"/>
      <c r="Z100" s="19"/>
      <c r="AA100" s="19"/>
      <c r="AB100" s="19"/>
      <c r="AC100" s="19">
        <v>1.6</v>
      </c>
      <c r="AD100" s="19">
        <v>4</v>
      </c>
      <c r="AE100" s="19">
        <v>4</v>
      </c>
      <c r="AF100" s="19">
        <v>1.6</v>
      </c>
      <c r="AG100" s="19">
        <v>4</v>
      </c>
      <c r="AH100" s="19">
        <v>1.6</v>
      </c>
      <c r="AI100" s="19">
        <v>4</v>
      </c>
      <c r="AJ100" s="27"/>
      <c r="AK100" s="27"/>
      <c r="AL100" s="28"/>
      <c r="AM100" s="27"/>
      <c r="AN100" s="19"/>
      <c r="AO100" s="19"/>
      <c r="AP100" s="27"/>
    </row>
    <row r="101" spans="1:42" ht="24.95" customHeight="1">
      <c r="A101" s="17">
        <f t="shared" si="32"/>
        <v>130.10200000000043</v>
      </c>
      <c r="B101" s="79" t="s">
        <v>172</v>
      </c>
      <c r="C101" s="87" t="s">
        <v>173</v>
      </c>
      <c r="D101" s="19" t="s">
        <v>132</v>
      </c>
      <c r="E101" s="18" t="s">
        <v>133</v>
      </c>
      <c r="F101" s="19" t="s">
        <v>50</v>
      </c>
      <c r="G101" s="50" t="s">
        <v>80</v>
      </c>
      <c r="H101" s="20">
        <v>44136</v>
      </c>
      <c r="I101" s="20">
        <v>44165</v>
      </c>
      <c r="J101" s="21" t="str">
        <f t="shared" si="33"/>
        <v>01.11.20 - 30.11.20 (1 months)</v>
      </c>
      <c r="K101" s="29" t="s">
        <v>48</v>
      </c>
      <c r="L101" s="23">
        <v>700</v>
      </c>
      <c r="M101" s="23">
        <v>1500</v>
      </c>
      <c r="N101" s="24">
        <f t="shared" ref="N101:N102" si="37">IF(L101&gt;M101, (2400-L101+M101)/100, IF(AND(L101="",M101="",L101=M101), "", IF(L101=M101,24,(M101-L101)/100)))</f>
        <v>8</v>
      </c>
      <c r="O101" s="23">
        <v>700</v>
      </c>
      <c r="P101" s="23">
        <v>1500</v>
      </c>
      <c r="Q101" s="24">
        <f t="shared" ref="Q101:Q102" si="38">IF(O101&gt;P101, (2400-O101+P101)/100, IF(AND(O101="",P101="",O101=P101), "", IF(O101=P101,24,(P101-O101)/100)))</f>
        <v>8</v>
      </c>
      <c r="R101" s="23">
        <v>700</v>
      </c>
      <c r="S101" s="23">
        <v>1500</v>
      </c>
      <c r="T101" s="25">
        <f t="shared" ref="T101:T102" si="39">IF(R101&gt;S101, (2400-R101+S101)/100, IF(AND(R101="",S101="",R101=S101), "", IF(R101=S101,24,(S101-R101)/100)))</f>
        <v>8</v>
      </c>
      <c r="U101" s="19">
        <v>39.984999999999999</v>
      </c>
      <c r="V101" s="19"/>
      <c r="W101" s="30"/>
      <c r="X101" s="31"/>
      <c r="Y101" s="19"/>
      <c r="Z101" s="19"/>
      <c r="AA101" s="19"/>
      <c r="AB101" s="19"/>
      <c r="AC101" s="19">
        <v>1.6</v>
      </c>
      <c r="AD101" s="19">
        <v>4</v>
      </c>
      <c r="AE101" s="19">
        <v>4</v>
      </c>
      <c r="AF101" s="19">
        <v>1.6</v>
      </c>
      <c r="AG101" s="19">
        <v>4</v>
      </c>
      <c r="AH101" s="19">
        <v>1.6</v>
      </c>
      <c r="AI101" s="19">
        <v>4</v>
      </c>
      <c r="AJ101" s="27"/>
      <c r="AK101" s="27"/>
      <c r="AL101" s="33"/>
      <c r="AM101" s="27" t="s">
        <v>63</v>
      </c>
      <c r="AN101" s="18"/>
      <c r="AO101" s="18"/>
      <c r="AP101" s="32"/>
    </row>
    <row r="102" spans="1:42" ht="24.95" customHeight="1">
      <c r="A102" s="17">
        <f t="shared" si="32"/>
        <v>130.10300000000043</v>
      </c>
      <c r="B102" s="17" t="s">
        <v>171</v>
      </c>
      <c r="C102" s="87">
        <v>2</v>
      </c>
      <c r="D102" s="19" t="s">
        <v>132</v>
      </c>
      <c r="E102" s="18" t="s">
        <v>133</v>
      </c>
      <c r="F102" s="19" t="s">
        <v>50</v>
      </c>
      <c r="G102" s="50" t="s">
        <v>80</v>
      </c>
      <c r="H102" s="20">
        <v>44136</v>
      </c>
      <c r="I102" s="20">
        <v>44165</v>
      </c>
      <c r="J102" s="21" t="str">
        <f t="shared" si="33"/>
        <v>01.11.20 - 30.11.20 (1 months)</v>
      </c>
      <c r="K102" s="29" t="s">
        <v>48</v>
      </c>
      <c r="L102" s="23">
        <v>1500</v>
      </c>
      <c r="M102" s="23">
        <v>2300</v>
      </c>
      <c r="N102" s="24">
        <f t="shared" si="37"/>
        <v>8</v>
      </c>
      <c r="O102" s="23">
        <v>1500</v>
      </c>
      <c r="P102" s="23">
        <v>2300</v>
      </c>
      <c r="Q102" s="24">
        <f t="shared" si="38"/>
        <v>8</v>
      </c>
      <c r="R102" s="23">
        <v>1500</v>
      </c>
      <c r="S102" s="23">
        <v>2300</v>
      </c>
      <c r="T102" s="25">
        <f t="shared" si="39"/>
        <v>8</v>
      </c>
      <c r="U102" s="19">
        <v>55.984999999999999</v>
      </c>
      <c r="V102" s="19"/>
      <c r="W102" s="30"/>
      <c r="X102" s="31"/>
      <c r="Y102" s="19"/>
      <c r="Z102" s="19"/>
      <c r="AA102" s="19"/>
      <c r="AB102" s="19"/>
      <c r="AC102" s="19">
        <v>1.6</v>
      </c>
      <c r="AD102" s="19">
        <v>4</v>
      </c>
      <c r="AE102" s="19">
        <v>4</v>
      </c>
      <c r="AF102" s="19">
        <v>1.6</v>
      </c>
      <c r="AG102" s="19">
        <v>4</v>
      </c>
      <c r="AH102" s="19">
        <v>1.6</v>
      </c>
      <c r="AI102" s="19">
        <v>4</v>
      </c>
      <c r="AJ102" s="27"/>
      <c r="AK102" s="27"/>
      <c r="AL102" s="33"/>
      <c r="AM102" s="27"/>
      <c r="AN102" s="18"/>
      <c r="AO102" s="18"/>
      <c r="AP102" s="32"/>
    </row>
    <row r="103" spans="1:42" ht="24.95" customHeight="1">
      <c r="A103" s="17">
        <f t="shared" si="32"/>
        <v>130.10400000000044</v>
      </c>
      <c r="B103" s="79" t="s">
        <v>172</v>
      </c>
      <c r="C103" s="87" t="s">
        <v>173</v>
      </c>
      <c r="D103" s="19" t="s">
        <v>132</v>
      </c>
      <c r="E103" s="18" t="s">
        <v>134</v>
      </c>
      <c r="F103" s="19" t="s">
        <v>50</v>
      </c>
      <c r="G103" s="50" t="s">
        <v>80</v>
      </c>
      <c r="H103" s="20">
        <v>44135</v>
      </c>
      <c r="I103" s="20">
        <v>44165</v>
      </c>
      <c r="J103" s="21" t="str">
        <f t="shared" si="33"/>
        <v>31.10.20 - 30.11.20 (1 months)</v>
      </c>
      <c r="K103" s="29" t="s">
        <v>48</v>
      </c>
      <c r="L103" s="23">
        <v>2300</v>
      </c>
      <c r="M103" s="23">
        <v>2300</v>
      </c>
      <c r="N103" s="24">
        <f>IF(L103&gt;M103, (2400-L103+M103)/100, IF(AND(L103="",M103="",L103=M103), "", IF(L103=M103,24,(M103-L103)/100)))</f>
        <v>24</v>
      </c>
      <c r="O103" s="23">
        <v>2300</v>
      </c>
      <c r="P103" s="23">
        <v>2300</v>
      </c>
      <c r="Q103" s="24">
        <f>IF(O103&gt;P103, (2400-O103+P103)/100, IF(AND(O103="",P103="",O103=P103), "", IF(O103=P103,24,(P103-O103)/100)))</f>
        <v>24</v>
      </c>
      <c r="R103" s="23">
        <v>2300</v>
      </c>
      <c r="S103" s="23">
        <v>2300</v>
      </c>
      <c r="T103" s="24">
        <f>IF(R103&gt;S103, (2400-R103+S103)/100, IF(AND(R103="",S103="",R103=S103), "", IF(R103=S103,24,(S103-R103)/100)))</f>
        <v>24</v>
      </c>
      <c r="U103" s="19">
        <v>34.49</v>
      </c>
      <c r="V103" s="19"/>
      <c r="W103" s="30"/>
      <c r="X103" s="31"/>
      <c r="Y103" s="19"/>
      <c r="Z103" s="19"/>
      <c r="AA103" s="19"/>
      <c r="AB103" s="19"/>
      <c r="AC103" s="19">
        <v>1.2</v>
      </c>
      <c r="AD103" s="19">
        <v>3</v>
      </c>
      <c r="AE103" s="19">
        <v>3</v>
      </c>
      <c r="AF103" s="19">
        <v>1.2</v>
      </c>
      <c r="AG103" s="19">
        <v>3</v>
      </c>
      <c r="AH103" s="19">
        <v>1.2</v>
      </c>
      <c r="AI103" s="19">
        <v>3</v>
      </c>
      <c r="AJ103" s="27"/>
      <c r="AK103" s="27"/>
      <c r="AL103" s="33"/>
      <c r="AM103" s="27"/>
      <c r="AN103" s="18"/>
      <c r="AO103" s="18"/>
      <c r="AP103" s="32"/>
    </row>
    <row r="104" spans="1:42" ht="24.95" customHeight="1">
      <c r="A104" s="17">
        <f t="shared" si="32"/>
        <v>130.10500000000044</v>
      </c>
      <c r="B104" s="79" t="s">
        <v>172</v>
      </c>
      <c r="C104" s="87" t="s">
        <v>173</v>
      </c>
      <c r="D104" s="19" t="s">
        <v>135</v>
      </c>
      <c r="E104" s="19" t="s">
        <v>136</v>
      </c>
      <c r="F104" s="19" t="s">
        <v>50</v>
      </c>
      <c r="G104" s="50" t="s">
        <v>75</v>
      </c>
      <c r="H104" s="20">
        <v>44135</v>
      </c>
      <c r="I104" s="20">
        <v>44165</v>
      </c>
      <c r="J104" s="21" t="str">
        <f t="shared" si="33"/>
        <v>31.10.20 - 30.11.20 (1 months)</v>
      </c>
      <c r="K104" s="29" t="s">
        <v>48</v>
      </c>
      <c r="L104" s="23">
        <v>2300</v>
      </c>
      <c r="M104" s="23">
        <v>700</v>
      </c>
      <c r="N104" s="24">
        <f>IF(L104&gt;M104, (2400-L104+M104)/100, IF(AND(L104="",M104="",L104=M104), "", IF(L104=M104,24,(M104-L104)/100)))</f>
        <v>8</v>
      </c>
      <c r="O104" s="23">
        <v>2300</v>
      </c>
      <c r="P104" s="23">
        <v>700</v>
      </c>
      <c r="Q104" s="24">
        <f>IF(O104&gt;P104, (2400-O104+P104)/100, IF(AND(O104="",P104="",O104=P104), "", IF(O104=P104,24,(P104-O104)/100)))</f>
        <v>8</v>
      </c>
      <c r="R104" s="23">
        <v>2300</v>
      </c>
      <c r="S104" s="23">
        <v>700</v>
      </c>
      <c r="T104" s="24">
        <f>IF(R104&gt;S104, (2400-R104+S104)/100, IF(AND(R104="",S104="",R104=S104), "", IF(R104=S104,24,(S104-R104)/100)))</f>
        <v>8</v>
      </c>
      <c r="U104" s="19">
        <v>7.03</v>
      </c>
      <c r="V104" s="19"/>
      <c r="W104" s="30"/>
      <c r="X104" s="31"/>
      <c r="Y104" s="19"/>
      <c r="Z104" s="19"/>
      <c r="AA104" s="19"/>
      <c r="AB104" s="19"/>
      <c r="AC104" s="19">
        <v>0.4</v>
      </c>
      <c r="AD104" s="19">
        <v>1</v>
      </c>
      <c r="AE104" s="19">
        <v>1</v>
      </c>
      <c r="AF104" s="19">
        <v>0.4</v>
      </c>
      <c r="AG104" s="19">
        <v>1</v>
      </c>
      <c r="AH104" s="19">
        <v>0.4</v>
      </c>
      <c r="AI104" s="19">
        <v>1</v>
      </c>
      <c r="AJ104" s="27"/>
      <c r="AK104" s="27"/>
      <c r="AL104" s="28"/>
      <c r="AM104" s="27"/>
      <c r="AN104" s="19"/>
      <c r="AO104" s="19"/>
      <c r="AP104" s="27" t="s">
        <v>137</v>
      </c>
    </row>
    <row r="105" spans="1:42" ht="24.95" customHeight="1">
      <c r="A105" s="17">
        <f t="shared" si="32"/>
        <v>130.10600000000045</v>
      </c>
      <c r="B105" s="79" t="s">
        <v>172</v>
      </c>
      <c r="C105" s="86" t="s">
        <v>173</v>
      </c>
      <c r="D105" s="18" t="s">
        <v>135</v>
      </c>
      <c r="E105" s="18" t="s">
        <v>136</v>
      </c>
      <c r="F105" s="19" t="s">
        <v>50</v>
      </c>
      <c r="G105" s="50" t="s">
        <v>75</v>
      </c>
      <c r="H105" s="20">
        <v>44136</v>
      </c>
      <c r="I105" s="20">
        <v>44165</v>
      </c>
      <c r="J105" s="21" t="str">
        <f t="shared" si="33"/>
        <v>01.11.20 - 30.11.20 (1 months)</v>
      </c>
      <c r="K105" s="29" t="s">
        <v>48</v>
      </c>
      <c r="L105" s="23">
        <v>700</v>
      </c>
      <c r="M105" s="23">
        <v>1500</v>
      </c>
      <c r="N105" s="24">
        <f t="shared" ref="N105:N118" si="40">IF(L105&gt;M105, (2400-L105+M105)/100, IF(AND(L105="",M105="",L105=M105), "", IF(L105=M105,24,(M105-L105)/100)))</f>
        <v>8</v>
      </c>
      <c r="O105" s="23">
        <v>700</v>
      </c>
      <c r="P105" s="23">
        <v>1500</v>
      </c>
      <c r="Q105" s="24">
        <f t="shared" ref="Q105:Q118" si="41">IF(O105&gt;P105, (2400-O105+P105)/100, IF(AND(O105="",P105="",O105=P105), "", IF(O105=P105,24,(P105-O105)/100)))</f>
        <v>8</v>
      </c>
      <c r="R105" s="23">
        <v>700</v>
      </c>
      <c r="S105" s="23">
        <v>1500</v>
      </c>
      <c r="T105" s="25">
        <f t="shared" ref="T105:T118" si="42">IF(R105&gt;S105, (2400-R105+S105)/100, IF(AND(R105="",S105="",R105=S105), "", IF(R105=S105,24,(S105-R105)/100)))</f>
        <v>8</v>
      </c>
      <c r="U105" s="19">
        <v>6.67</v>
      </c>
      <c r="V105" s="19"/>
      <c r="W105" s="30"/>
      <c r="X105" s="31"/>
      <c r="Y105" s="19"/>
      <c r="Z105" s="19"/>
      <c r="AA105" s="19"/>
      <c r="AB105" s="19"/>
      <c r="AC105" s="19">
        <v>0.4</v>
      </c>
      <c r="AD105" s="19">
        <v>1</v>
      </c>
      <c r="AE105" s="19">
        <v>1</v>
      </c>
      <c r="AF105" s="19">
        <v>0.4</v>
      </c>
      <c r="AG105" s="19">
        <v>1</v>
      </c>
      <c r="AH105" s="19">
        <v>0.4</v>
      </c>
      <c r="AI105" s="19">
        <v>1</v>
      </c>
      <c r="AJ105" s="27"/>
      <c r="AK105" s="27"/>
      <c r="AL105" s="33"/>
      <c r="AM105" s="27" t="s">
        <v>63</v>
      </c>
      <c r="AN105" s="18"/>
      <c r="AO105" s="18"/>
      <c r="AP105" s="32" t="s">
        <v>137</v>
      </c>
    </row>
    <row r="106" spans="1:42" ht="24.95" customHeight="1">
      <c r="A106" s="17">
        <f t="shared" si="32"/>
        <v>130.10700000000045</v>
      </c>
      <c r="B106" s="17" t="s">
        <v>171</v>
      </c>
      <c r="C106" s="86">
        <v>2</v>
      </c>
      <c r="D106" s="18" t="s">
        <v>135</v>
      </c>
      <c r="E106" s="18" t="s">
        <v>136</v>
      </c>
      <c r="F106" s="19" t="s">
        <v>50</v>
      </c>
      <c r="G106" s="50" t="s">
        <v>75</v>
      </c>
      <c r="H106" s="20">
        <v>44136</v>
      </c>
      <c r="I106" s="20">
        <v>44165</v>
      </c>
      <c r="J106" s="21" t="str">
        <f t="shared" si="33"/>
        <v>01.11.20 - 30.11.20 (1 months)</v>
      </c>
      <c r="K106" s="29" t="s">
        <v>48</v>
      </c>
      <c r="L106" s="23">
        <v>1500</v>
      </c>
      <c r="M106" s="23">
        <v>2300</v>
      </c>
      <c r="N106" s="24">
        <f t="shared" si="40"/>
        <v>8</v>
      </c>
      <c r="O106" s="23">
        <v>1500</v>
      </c>
      <c r="P106" s="23">
        <v>2300</v>
      </c>
      <c r="Q106" s="24">
        <f t="shared" si="41"/>
        <v>8</v>
      </c>
      <c r="R106" s="23">
        <v>1500</v>
      </c>
      <c r="S106" s="23">
        <v>2300</v>
      </c>
      <c r="T106" s="25">
        <f t="shared" si="42"/>
        <v>8</v>
      </c>
      <c r="U106" s="19">
        <v>23.12</v>
      </c>
      <c r="V106" s="19"/>
      <c r="W106" s="30"/>
      <c r="X106" s="31"/>
      <c r="Y106" s="19"/>
      <c r="Z106" s="19"/>
      <c r="AA106" s="19"/>
      <c r="AB106" s="19"/>
      <c r="AC106" s="19">
        <v>0.4</v>
      </c>
      <c r="AD106" s="19">
        <v>1</v>
      </c>
      <c r="AE106" s="19">
        <v>1</v>
      </c>
      <c r="AF106" s="19">
        <v>0.4</v>
      </c>
      <c r="AG106" s="19">
        <v>1</v>
      </c>
      <c r="AH106" s="19">
        <v>0.4</v>
      </c>
      <c r="AI106" s="19">
        <v>1</v>
      </c>
      <c r="AJ106" s="27"/>
      <c r="AK106" s="27"/>
      <c r="AL106" s="33"/>
      <c r="AM106" s="27"/>
      <c r="AN106" s="18"/>
      <c r="AO106" s="18"/>
      <c r="AP106" s="32" t="s">
        <v>137</v>
      </c>
    </row>
    <row r="107" spans="1:42" ht="24.95" customHeight="1">
      <c r="A107" s="17">
        <f t="shared" si="32"/>
        <v>130.10800000000046</v>
      </c>
      <c r="B107" s="79" t="s">
        <v>172</v>
      </c>
      <c r="C107" s="86" t="s">
        <v>173</v>
      </c>
      <c r="D107" s="18" t="s">
        <v>135</v>
      </c>
      <c r="E107" s="18" t="s">
        <v>138</v>
      </c>
      <c r="F107" s="19" t="s">
        <v>50</v>
      </c>
      <c r="G107" s="50" t="s">
        <v>75</v>
      </c>
      <c r="H107" s="20">
        <v>44135</v>
      </c>
      <c r="I107" s="20">
        <v>44165</v>
      </c>
      <c r="J107" s="21" t="str">
        <f t="shared" si="33"/>
        <v>31.10.20 - 30.11.20 (1 months)</v>
      </c>
      <c r="K107" s="29" t="s">
        <v>48</v>
      </c>
      <c r="L107" s="23">
        <v>2300</v>
      </c>
      <c r="M107" s="23">
        <v>700</v>
      </c>
      <c r="N107" s="24">
        <f t="shared" si="40"/>
        <v>8</v>
      </c>
      <c r="O107" s="23">
        <v>2300</v>
      </c>
      <c r="P107" s="23">
        <v>700</v>
      </c>
      <c r="Q107" s="24">
        <f t="shared" si="41"/>
        <v>8</v>
      </c>
      <c r="R107" s="23">
        <v>2300</v>
      </c>
      <c r="S107" s="23">
        <v>700</v>
      </c>
      <c r="T107" s="25">
        <f t="shared" si="42"/>
        <v>8</v>
      </c>
      <c r="U107" s="19">
        <v>6.87</v>
      </c>
      <c r="V107" s="19"/>
      <c r="W107" s="30"/>
      <c r="X107" s="31"/>
      <c r="Y107" s="19"/>
      <c r="Z107" s="19"/>
      <c r="AA107" s="19"/>
      <c r="AB107" s="19"/>
      <c r="AC107" s="19">
        <v>0.4</v>
      </c>
      <c r="AD107" s="19">
        <v>1</v>
      </c>
      <c r="AE107" s="19">
        <v>1</v>
      </c>
      <c r="AF107" s="19">
        <v>0.4</v>
      </c>
      <c r="AG107" s="19">
        <v>1</v>
      </c>
      <c r="AH107" s="19">
        <v>0.4</v>
      </c>
      <c r="AI107" s="19">
        <v>1</v>
      </c>
      <c r="AJ107" s="27"/>
      <c r="AK107" s="27"/>
      <c r="AL107" s="33"/>
      <c r="AM107" s="27"/>
      <c r="AN107" s="18"/>
      <c r="AO107" s="18"/>
      <c r="AP107" s="32" t="s">
        <v>137</v>
      </c>
    </row>
    <row r="108" spans="1:42" ht="24.95" customHeight="1">
      <c r="A108" s="17">
        <f t="shared" si="32"/>
        <v>130.10900000000046</v>
      </c>
      <c r="B108" s="79" t="s">
        <v>172</v>
      </c>
      <c r="C108" s="86" t="s">
        <v>173</v>
      </c>
      <c r="D108" s="18" t="s">
        <v>135</v>
      </c>
      <c r="E108" s="18" t="s">
        <v>138</v>
      </c>
      <c r="F108" s="19" t="s">
        <v>50</v>
      </c>
      <c r="G108" s="50" t="s">
        <v>75</v>
      </c>
      <c r="H108" s="20">
        <v>44136</v>
      </c>
      <c r="I108" s="20">
        <v>44165</v>
      </c>
      <c r="J108" s="21" t="str">
        <f t="shared" si="33"/>
        <v>01.11.20 - 30.11.20 (1 months)</v>
      </c>
      <c r="K108" s="22" t="s">
        <v>48</v>
      </c>
      <c r="L108" s="23">
        <v>700</v>
      </c>
      <c r="M108" s="23">
        <v>1500</v>
      </c>
      <c r="N108" s="24">
        <f t="shared" si="40"/>
        <v>8</v>
      </c>
      <c r="O108" s="23">
        <v>700</v>
      </c>
      <c r="P108" s="23">
        <v>1500</v>
      </c>
      <c r="Q108" s="24">
        <f t="shared" si="41"/>
        <v>8</v>
      </c>
      <c r="R108" s="23">
        <v>700</v>
      </c>
      <c r="S108" s="23">
        <v>1500</v>
      </c>
      <c r="T108" s="25">
        <f t="shared" si="42"/>
        <v>8</v>
      </c>
      <c r="U108" s="18">
        <v>6.84</v>
      </c>
      <c r="V108" s="18"/>
      <c r="W108" s="18"/>
      <c r="X108" s="26"/>
      <c r="Y108" s="18"/>
      <c r="Z108" s="18"/>
      <c r="AA108" s="18"/>
      <c r="AB108" s="18"/>
      <c r="AC108" s="18">
        <v>0.4</v>
      </c>
      <c r="AD108" s="18">
        <v>1</v>
      </c>
      <c r="AE108" s="18">
        <v>1</v>
      </c>
      <c r="AF108" s="18">
        <v>0.4</v>
      </c>
      <c r="AG108" s="18">
        <v>1</v>
      </c>
      <c r="AH108" s="18">
        <v>0.4</v>
      </c>
      <c r="AI108" s="18">
        <v>1</v>
      </c>
      <c r="AJ108" s="32"/>
      <c r="AK108" s="32"/>
      <c r="AL108" s="33"/>
      <c r="AM108" s="27"/>
      <c r="AN108" s="18"/>
      <c r="AO108" s="18"/>
      <c r="AP108" s="32" t="s">
        <v>137</v>
      </c>
    </row>
    <row r="109" spans="1:42" ht="24.95" customHeight="1">
      <c r="A109" s="17">
        <f t="shared" si="32"/>
        <v>130.11000000000047</v>
      </c>
      <c r="B109" s="17" t="s">
        <v>171</v>
      </c>
      <c r="C109" s="86">
        <v>2</v>
      </c>
      <c r="D109" s="18" t="s">
        <v>135</v>
      </c>
      <c r="E109" s="18" t="s">
        <v>138</v>
      </c>
      <c r="F109" s="19" t="s">
        <v>50</v>
      </c>
      <c r="G109" s="50" t="s">
        <v>75</v>
      </c>
      <c r="H109" s="20">
        <v>44136</v>
      </c>
      <c r="I109" s="20">
        <v>44165</v>
      </c>
      <c r="J109" s="21" t="str">
        <f t="shared" si="33"/>
        <v>01.11.20 - 30.11.20 (1 months)</v>
      </c>
      <c r="K109" s="29" t="s">
        <v>48</v>
      </c>
      <c r="L109" s="23">
        <v>1500</v>
      </c>
      <c r="M109" s="23">
        <v>2300</v>
      </c>
      <c r="N109" s="24">
        <f t="shared" si="40"/>
        <v>8</v>
      </c>
      <c r="O109" s="23">
        <v>1500</v>
      </c>
      <c r="P109" s="23">
        <v>2300</v>
      </c>
      <c r="Q109" s="24">
        <f t="shared" si="41"/>
        <v>8</v>
      </c>
      <c r="R109" s="23">
        <v>1500</v>
      </c>
      <c r="S109" s="23">
        <v>2300</v>
      </c>
      <c r="T109" s="25">
        <f t="shared" si="42"/>
        <v>8</v>
      </c>
      <c r="U109" s="19">
        <v>19.43</v>
      </c>
      <c r="V109" s="18"/>
      <c r="W109" s="18"/>
      <c r="X109" s="26"/>
      <c r="Y109" s="18"/>
      <c r="Z109" s="18"/>
      <c r="AA109" s="18"/>
      <c r="AB109" s="18"/>
      <c r="AC109" s="19">
        <v>0.4</v>
      </c>
      <c r="AD109" s="19">
        <v>1</v>
      </c>
      <c r="AE109" s="19">
        <v>1</v>
      </c>
      <c r="AF109" s="19">
        <v>0.4</v>
      </c>
      <c r="AG109" s="19">
        <v>1</v>
      </c>
      <c r="AH109" s="19">
        <v>0.4</v>
      </c>
      <c r="AI109" s="19">
        <v>1</v>
      </c>
      <c r="AJ109" s="27"/>
      <c r="AK109" s="27"/>
      <c r="AL109" s="33"/>
      <c r="AM109" s="27"/>
      <c r="AN109" s="18"/>
      <c r="AO109" s="18"/>
      <c r="AP109" s="32" t="s">
        <v>137</v>
      </c>
    </row>
    <row r="110" spans="1:42" ht="24.95" customHeight="1">
      <c r="A110" s="17">
        <f t="shared" si="32"/>
        <v>130.11100000000047</v>
      </c>
      <c r="B110" s="79" t="s">
        <v>172</v>
      </c>
      <c r="C110" s="86" t="s">
        <v>173</v>
      </c>
      <c r="D110" s="18" t="s">
        <v>135</v>
      </c>
      <c r="E110" s="18" t="s">
        <v>139</v>
      </c>
      <c r="F110" s="19" t="s">
        <v>50</v>
      </c>
      <c r="G110" s="50" t="s">
        <v>75</v>
      </c>
      <c r="H110" s="20">
        <v>44135</v>
      </c>
      <c r="I110" s="20">
        <v>44165</v>
      </c>
      <c r="J110" s="21" t="str">
        <f t="shared" si="33"/>
        <v>31.10.20 - 30.11.20 (1 months)</v>
      </c>
      <c r="K110" s="29" t="s">
        <v>48</v>
      </c>
      <c r="L110" s="23">
        <v>2300</v>
      </c>
      <c r="M110" s="23">
        <v>700</v>
      </c>
      <c r="N110" s="24">
        <f t="shared" si="40"/>
        <v>8</v>
      </c>
      <c r="O110" s="23">
        <v>2300</v>
      </c>
      <c r="P110" s="23">
        <v>700</v>
      </c>
      <c r="Q110" s="24">
        <f t="shared" si="41"/>
        <v>8</v>
      </c>
      <c r="R110" s="23">
        <v>2300</v>
      </c>
      <c r="S110" s="23">
        <v>700</v>
      </c>
      <c r="T110" s="25">
        <f t="shared" si="42"/>
        <v>8</v>
      </c>
      <c r="U110" s="19">
        <v>6.72</v>
      </c>
      <c r="V110" s="19"/>
      <c r="W110" s="19"/>
      <c r="X110" s="31"/>
      <c r="Y110" s="19"/>
      <c r="Z110" s="19"/>
      <c r="AA110" s="19"/>
      <c r="AB110" s="19"/>
      <c r="AC110" s="19">
        <v>0.4</v>
      </c>
      <c r="AD110" s="19">
        <v>1</v>
      </c>
      <c r="AE110" s="19">
        <v>1</v>
      </c>
      <c r="AF110" s="19">
        <v>0.4</v>
      </c>
      <c r="AG110" s="19">
        <v>1</v>
      </c>
      <c r="AH110" s="19">
        <v>0.4</v>
      </c>
      <c r="AI110" s="19">
        <v>1</v>
      </c>
      <c r="AJ110" s="27"/>
      <c r="AK110" s="27"/>
      <c r="AL110" s="33"/>
      <c r="AM110" s="27"/>
      <c r="AN110" s="18"/>
      <c r="AO110" s="18"/>
      <c r="AP110" s="32" t="s">
        <v>137</v>
      </c>
    </row>
    <row r="111" spans="1:42" ht="24.95" customHeight="1">
      <c r="A111" s="17">
        <f t="shared" si="32"/>
        <v>130.11200000000048</v>
      </c>
      <c r="B111" s="79" t="s">
        <v>172</v>
      </c>
      <c r="C111" s="86" t="s">
        <v>173</v>
      </c>
      <c r="D111" s="18" t="s">
        <v>135</v>
      </c>
      <c r="E111" s="18" t="s">
        <v>139</v>
      </c>
      <c r="F111" s="19" t="s">
        <v>50</v>
      </c>
      <c r="G111" s="50" t="s">
        <v>75</v>
      </c>
      <c r="H111" s="20">
        <v>44136</v>
      </c>
      <c r="I111" s="20">
        <v>44165</v>
      </c>
      <c r="J111" s="21" t="str">
        <f t="shared" si="33"/>
        <v>01.11.20 - 30.11.20 (1 months)</v>
      </c>
      <c r="K111" s="29" t="s">
        <v>48</v>
      </c>
      <c r="L111" s="23">
        <v>700</v>
      </c>
      <c r="M111" s="23">
        <v>1500</v>
      </c>
      <c r="N111" s="24">
        <f t="shared" si="40"/>
        <v>8</v>
      </c>
      <c r="O111" s="23">
        <v>700</v>
      </c>
      <c r="P111" s="23">
        <v>1500</v>
      </c>
      <c r="Q111" s="24">
        <f t="shared" si="41"/>
        <v>8</v>
      </c>
      <c r="R111" s="23">
        <v>700</v>
      </c>
      <c r="S111" s="23">
        <v>1500</v>
      </c>
      <c r="T111" s="25">
        <f t="shared" si="42"/>
        <v>8</v>
      </c>
      <c r="U111" s="19">
        <v>7.01</v>
      </c>
      <c r="V111" s="19"/>
      <c r="W111" s="19"/>
      <c r="X111" s="31"/>
      <c r="Y111" s="19"/>
      <c r="Z111" s="19"/>
      <c r="AA111" s="19"/>
      <c r="AB111" s="19"/>
      <c r="AC111" s="19">
        <v>0.4</v>
      </c>
      <c r="AD111" s="19">
        <v>1</v>
      </c>
      <c r="AE111" s="19">
        <v>1</v>
      </c>
      <c r="AF111" s="19">
        <v>0.4</v>
      </c>
      <c r="AG111" s="19">
        <v>1</v>
      </c>
      <c r="AH111" s="19">
        <v>0.4</v>
      </c>
      <c r="AI111" s="19">
        <v>1</v>
      </c>
      <c r="AJ111" s="27"/>
      <c r="AK111" s="27"/>
      <c r="AL111" s="33"/>
      <c r="AM111" s="27"/>
      <c r="AN111" s="18"/>
      <c r="AO111" s="18"/>
      <c r="AP111" s="32" t="s">
        <v>137</v>
      </c>
    </row>
    <row r="112" spans="1:42" ht="24.95" customHeight="1">
      <c r="A112" s="17">
        <f t="shared" si="32"/>
        <v>130.11300000000048</v>
      </c>
      <c r="B112" s="17" t="s">
        <v>171</v>
      </c>
      <c r="C112" s="86">
        <v>2</v>
      </c>
      <c r="D112" s="18" t="s">
        <v>135</v>
      </c>
      <c r="E112" s="18" t="s">
        <v>139</v>
      </c>
      <c r="F112" s="19" t="s">
        <v>50</v>
      </c>
      <c r="G112" s="50" t="s">
        <v>75</v>
      </c>
      <c r="H112" s="20">
        <v>44136</v>
      </c>
      <c r="I112" s="20">
        <v>44165</v>
      </c>
      <c r="J112" s="21" t="str">
        <f t="shared" si="33"/>
        <v>01.11.20 - 30.11.20 (1 months)</v>
      </c>
      <c r="K112" s="29" t="s">
        <v>48</v>
      </c>
      <c r="L112" s="23">
        <v>1500</v>
      </c>
      <c r="M112" s="23">
        <v>2300</v>
      </c>
      <c r="N112" s="24">
        <f t="shared" si="40"/>
        <v>8</v>
      </c>
      <c r="O112" s="23">
        <v>1500</v>
      </c>
      <c r="P112" s="23">
        <v>2300</v>
      </c>
      <c r="Q112" s="24">
        <f t="shared" si="41"/>
        <v>8</v>
      </c>
      <c r="R112" s="23">
        <v>1500</v>
      </c>
      <c r="S112" s="23">
        <v>2300</v>
      </c>
      <c r="T112" s="25">
        <f t="shared" si="42"/>
        <v>8</v>
      </c>
      <c r="U112" s="19">
        <v>15.74</v>
      </c>
      <c r="V112" s="19"/>
      <c r="W112" s="19"/>
      <c r="X112" s="31"/>
      <c r="Y112" s="19"/>
      <c r="Z112" s="19"/>
      <c r="AA112" s="19"/>
      <c r="AB112" s="19"/>
      <c r="AC112" s="19">
        <v>0.4</v>
      </c>
      <c r="AD112" s="19">
        <v>1</v>
      </c>
      <c r="AE112" s="19">
        <v>1</v>
      </c>
      <c r="AF112" s="19">
        <v>0.4</v>
      </c>
      <c r="AG112" s="19">
        <v>1</v>
      </c>
      <c r="AH112" s="19">
        <v>0.4</v>
      </c>
      <c r="AI112" s="19">
        <v>1</v>
      </c>
      <c r="AJ112" s="27"/>
      <c r="AK112" s="27"/>
      <c r="AL112" s="33"/>
      <c r="AM112" s="27"/>
      <c r="AN112" s="18"/>
      <c r="AO112" s="18"/>
      <c r="AP112" s="32" t="s">
        <v>137</v>
      </c>
    </row>
    <row r="113" spans="1:42" ht="24.95" customHeight="1">
      <c r="A113" s="17">
        <f t="shared" si="32"/>
        <v>130.11400000000049</v>
      </c>
      <c r="B113" s="79" t="s">
        <v>172</v>
      </c>
      <c r="C113" s="86" t="s">
        <v>173</v>
      </c>
      <c r="D113" s="18" t="s">
        <v>135</v>
      </c>
      <c r="E113" s="18" t="s">
        <v>140</v>
      </c>
      <c r="F113" s="19" t="s">
        <v>50</v>
      </c>
      <c r="G113" s="50" t="s">
        <v>75</v>
      </c>
      <c r="H113" s="20">
        <v>44135</v>
      </c>
      <c r="I113" s="20">
        <v>44165</v>
      </c>
      <c r="J113" s="21" t="str">
        <f>IFERROR(TEXT(H113,"DD.MM.YY")&amp;" - "&amp;TEXT(I113,"DD.MM.YY")&amp;" ("&amp;DATEDIF(H113,I113+1,"m")&amp;" months)","Tender End Date is Before Start Date")</f>
        <v>31.10.20 - 30.11.20 (1 months)</v>
      </c>
      <c r="K113" s="22" t="s">
        <v>48</v>
      </c>
      <c r="L113" s="23">
        <v>2300</v>
      </c>
      <c r="M113" s="23">
        <v>700</v>
      </c>
      <c r="N113" s="24">
        <f t="shared" si="40"/>
        <v>8</v>
      </c>
      <c r="O113" s="23">
        <v>2300</v>
      </c>
      <c r="P113" s="23">
        <v>700</v>
      </c>
      <c r="Q113" s="24">
        <f t="shared" si="41"/>
        <v>8</v>
      </c>
      <c r="R113" s="23">
        <v>2300</v>
      </c>
      <c r="S113" s="23">
        <v>700</v>
      </c>
      <c r="T113" s="25">
        <f t="shared" si="42"/>
        <v>8</v>
      </c>
      <c r="U113" s="18">
        <v>6.56</v>
      </c>
      <c r="V113" s="18"/>
      <c r="W113" s="18"/>
      <c r="X113" s="26"/>
      <c r="Y113" s="18"/>
      <c r="Z113" s="18"/>
      <c r="AA113" s="18"/>
      <c r="AB113" s="18"/>
      <c r="AC113" s="18">
        <v>0.4</v>
      </c>
      <c r="AD113" s="18">
        <v>1</v>
      </c>
      <c r="AE113" s="18">
        <v>1</v>
      </c>
      <c r="AF113" s="18">
        <v>0.4</v>
      </c>
      <c r="AG113" s="18">
        <v>1</v>
      </c>
      <c r="AH113" s="18">
        <v>0.4</v>
      </c>
      <c r="AI113" s="18">
        <v>1</v>
      </c>
      <c r="AJ113" s="32"/>
      <c r="AK113" s="32"/>
      <c r="AL113" s="33"/>
      <c r="AM113" s="27"/>
      <c r="AN113" s="18"/>
      <c r="AO113" s="18"/>
      <c r="AP113" s="32" t="s">
        <v>137</v>
      </c>
    </row>
    <row r="114" spans="1:42" ht="24.95" customHeight="1">
      <c r="A114" s="17">
        <f t="shared" si="32"/>
        <v>130.11500000000049</v>
      </c>
      <c r="B114" s="79" t="s">
        <v>172</v>
      </c>
      <c r="C114" s="86" t="s">
        <v>173</v>
      </c>
      <c r="D114" s="18" t="s">
        <v>135</v>
      </c>
      <c r="E114" s="18" t="s">
        <v>140</v>
      </c>
      <c r="F114" s="19" t="s">
        <v>50</v>
      </c>
      <c r="G114" s="50" t="s">
        <v>75</v>
      </c>
      <c r="H114" s="20">
        <v>44136</v>
      </c>
      <c r="I114" s="20">
        <v>44165</v>
      </c>
      <c r="J114" s="21" t="str">
        <f t="shared" ref="J114:J134" si="43">IFERROR(TEXT(H114,"DD.MM.YY")&amp;" - "&amp;TEXT(I114,"DD.MM.YY")&amp;" ("&amp;DATEDIF(H114,I114+1,"m")&amp;" months)","Tender End Date is Before Start Date")</f>
        <v>01.11.20 - 30.11.20 (1 months)</v>
      </c>
      <c r="K114" s="22" t="s">
        <v>48</v>
      </c>
      <c r="L114" s="23">
        <v>700</v>
      </c>
      <c r="M114" s="23">
        <v>1500</v>
      </c>
      <c r="N114" s="24">
        <f t="shared" si="40"/>
        <v>8</v>
      </c>
      <c r="O114" s="23">
        <v>700</v>
      </c>
      <c r="P114" s="23">
        <v>1500</v>
      </c>
      <c r="Q114" s="24">
        <f t="shared" si="41"/>
        <v>8</v>
      </c>
      <c r="R114" s="23">
        <v>700</v>
      </c>
      <c r="S114" s="23">
        <v>1500</v>
      </c>
      <c r="T114" s="25">
        <f t="shared" si="42"/>
        <v>8</v>
      </c>
      <c r="U114" s="18">
        <v>7.08</v>
      </c>
      <c r="V114" s="18"/>
      <c r="W114" s="18"/>
      <c r="X114" s="26"/>
      <c r="Y114" s="18"/>
      <c r="Z114" s="18"/>
      <c r="AA114" s="18"/>
      <c r="AB114" s="18"/>
      <c r="AC114" s="18">
        <v>0.4</v>
      </c>
      <c r="AD114" s="18">
        <v>1</v>
      </c>
      <c r="AE114" s="18">
        <v>1</v>
      </c>
      <c r="AF114" s="18">
        <v>0.4</v>
      </c>
      <c r="AG114" s="18">
        <v>1</v>
      </c>
      <c r="AH114" s="18">
        <v>0.4</v>
      </c>
      <c r="AI114" s="18">
        <v>1</v>
      </c>
      <c r="AJ114" s="32"/>
      <c r="AK114" s="32"/>
      <c r="AL114" s="33"/>
      <c r="AM114" s="27"/>
      <c r="AN114" s="18"/>
      <c r="AO114" s="18"/>
      <c r="AP114" s="32" t="s">
        <v>137</v>
      </c>
    </row>
    <row r="115" spans="1:42" ht="24.95" customHeight="1">
      <c r="A115" s="17">
        <f t="shared" si="32"/>
        <v>130.1160000000005</v>
      </c>
      <c r="B115" s="79" t="s">
        <v>172</v>
      </c>
      <c r="C115" s="86" t="s">
        <v>173</v>
      </c>
      <c r="D115" s="18" t="s">
        <v>135</v>
      </c>
      <c r="E115" s="18" t="s">
        <v>140</v>
      </c>
      <c r="F115" s="19" t="s">
        <v>50</v>
      </c>
      <c r="G115" s="50" t="s">
        <v>75</v>
      </c>
      <c r="H115" s="20">
        <v>44136</v>
      </c>
      <c r="I115" s="20">
        <v>44165</v>
      </c>
      <c r="J115" s="21" t="str">
        <f t="shared" si="43"/>
        <v>01.11.20 - 30.11.20 (1 months)</v>
      </c>
      <c r="K115" s="22" t="s">
        <v>48</v>
      </c>
      <c r="L115" s="23">
        <v>1500</v>
      </c>
      <c r="M115" s="23">
        <v>2300</v>
      </c>
      <c r="N115" s="24">
        <f t="shared" si="40"/>
        <v>8</v>
      </c>
      <c r="O115" s="23">
        <v>1500</v>
      </c>
      <c r="P115" s="23">
        <v>2300</v>
      </c>
      <c r="Q115" s="24">
        <f t="shared" si="41"/>
        <v>8</v>
      </c>
      <c r="R115" s="23">
        <v>1500</v>
      </c>
      <c r="S115" s="23">
        <v>2300</v>
      </c>
      <c r="T115" s="25">
        <f t="shared" si="42"/>
        <v>8</v>
      </c>
      <c r="U115" s="18">
        <v>12.34</v>
      </c>
      <c r="V115" s="18"/>
      <c r="W115" s="18"/>
      <c r="X115" s="26"/>
      <c r="Y115" s="18"/>
      <c r="Z115" s="18"/>
      <c r="AA115" s="18"/>
      <c r="AB115" s="18"/>
      <c r="AC115" s="18">
        <v>0.4</v>
      </c>
      <c r="AD115" s="18">
        <v>1</v>
      </c>
      <c r="AE115" s="18">
        <v>1</v>
      </c>
      <c r="AF115" s="18">
        <v>0.4</v>
      </c>
      <c r="AG115" s="18">
        <v>1</v>
      </c>
      <c r="AH115" s="18">
        <v>0.4</v>
      </c>
      <c r="AI115" s="18">
        <v>1</v>
      </c>
      <c r="AJ115" s="32"/>
      <c r="AK115" s="32"/>
      <c r="AL115" s="33"/>
      <c r="AM115" s="27"/>
      <c r="AN115" s="18"/>
      <c r="AO115" s="18"/>
      <c r="AP115" s="32" t="s">
        <v>137</v>
      </c>
    </row>
    <row r="116" spans="1:42" ht="24.95" customHeight="1">
      <c r="A116" s="17">
        <f t="shared" si="32"/>
        <v>130.1170000000005</v>
      </c>
      <c r="B116" s="79" t="s">
        <v>172</v>
      </c>
      <c r="C116" s="86" t="s">
        <v>173</v>
      </c>
      <c r="D116" s="18" t="s">
        <v>135</v>
      </c>
      <c r="E116" s="18" t="s">
        <v>141</v>
      </c>
      <c r="F116" s="19" t="s">
        <v>50</v>
      </c>
      <c r="G116" s="50" t="s">
        <v>75</v>
      </c>
      <c r="H116" s="20">
        <v>44135</v>
      </c>
      <c r="I116" s="20">
        <v>44165</v>
      </c>
      <c r="J116" s="21" t="str">
        <f t="shared" si="43"/>
        <v>31.10.20 - 30.11.20 (1 months)</v>
      </c>
      <c r="K116" s="22" t="s">
        <v>48</v>
      </c>
      <c r="L116" s="23">
        <v>2300</v>
      </c>
      <c r="M116" s="23">
        <v>700</v>
      </c>
      <c r="N116" s="24">
        <f t="shared" si="40"/>
        <v>8</v>
      </c>
      <c r="O116" s="23">
        <v>2300</v>
      </c>
      <c r="P116" s="23">
        <v>700</v>
      </c>
      <c r="Q116" s="24">
        <f t="shared" si="41"/>
        <v>8</v>
      </c>
      <c r="R116" s="23">
        <v>2300</v>
      </c>
      <c r="S116" s="23">
        <v>700</v>
      </c>
      <c r="T116" s="25">
        <f t="shared" si="42"/>
        <v>8</v>
      </c>
      <c r="U116" s="18">
        <v>6.41</v>
      </c>
      <c r="V116" s="18"/>
      <c r="W116" s="18"/>
      <c r="X116" s="26"/>
      <c r="Y116" s="18"/>
      <c r="Z116" s="18"/>
      <c r="AA116" s="18"/>
      <c r="AB116" s="18"/>
      <c r="AC116" s="18">
        <v>0.4</v>
      </c>
      <c r="AD116" s="18">
        <v>1</v>
      </c>
      <c r="AE116" s="18">
        <v>1</v>
      </c>
      <c r="AF116" s="18">
        <v>0.4</v>
      </c>
      <c r="AG116" s="18">
        <v>1</v>
      </c>
      <c r="AH116" s="18">
        <v>0.4</v>
      </c>
      <c r="AI116" s="18">
        <v>1</v>
      </c>
      <c r="AJ116" s="32"/>
      <c r="AK116" s="32"/>
      <c r="AL116" s="33"/>
      <c r="AM116" s="27"/>
      <c r="AN116" s="18"/>
      <c r="AO116" s="18"/>
      <c r="AP116" s="32" t="s">
        <v>137</v>
      </c>
    </row>
    <row r="117" spans="1:42" ht="24.95" customHeight="1">
      <c r="A117" s="17">
        <f t="shared" si="32"/>
        <v>130.11800000000051</v>
      </c>
      <c r="B117" s="79" t="s">
        <v>172</v>
      </c>
      <c r="C117" s="86" t="s">
        <v>173</v>
      </c>
      <c r="D117" s="18" t="s">
        <v>135</v>
      </c>
      <c r="E117" s="18" t="s">
        <v>141</v>
      </c>
      <c r="F117" s="19" t="s">
        <v>50</v>
      </c>
      <c r="G117" s="50" t="s">
        <v>75</v>
      </c>
      <c r="H117" s="20">
        <v>44136</v>
      </c>
      <c r="I117" s="20">
        <v>44165</v>
      </c>
      <c r="J117" s="21" t="str">
        <f t="shared" si="43"/>
        <v>01.11.20 - 30.11.20 (1 months)</v>
      </c>
      <c r="K117" s="22" t="s">
        <v>48</v>
      </c>
      <c r="L117" s="23">
        <v>700</v>
      </c>
      <c r="M117" s="23">
        <v>1500</v>
      </c>
      <c r="N117" s="24">
        <f t="shared" si="40"/>
        <v>8</v>
      </c>
      <c r="O117" s="23">
        <v>700</v>
      </c>
      <c r="P117" s="23">
        <v>1500</v>
      </c>
      <c r="Q117" s="24">
        <f t="shared" si="41"/>
        <v>8</v>
      </c>
      <c r="R117" s="23">
        <v>700</v>
      </c>
      <c r="S117" s="23">
        <v>1500</v>
      </c>
      <c r="T117" s="25">
        <f t="shared" si="42"/>
        <v>8</v>
      </c>
      <c r="U117" s="18">
        <v>7.15</v>
      </c>
      <c r="V117" s="18"/>
      <c r="W117" s="18"/>
      <c r="X117" s="26"/>
      <c r="Y117" s="18"/>
      <c r="Z117" s="18"/>
      <c r="AA117" s="18"/>
      <c r="AB117" s="18"/>
      <c r="AC117" s="18">
        <v>0.4</v>
      </c>
      <c r="AD117" s="18">
        <v>1</v>
      </c>
      <c r="AE117" s="18">
        <v>1</v>
      </c>
      <c r="AF117" s="18">
        <v>0.4</v>
      </c>
      <c r="AG117" s="18">
        <v>1</v>
      </c>
      <c r="AH117" s="18">
        <v>0.4</v>
      </c>
      <c r="AI117" s="18">
        <v>1</v>
      </c>
      <c r="AJ117" s="32"/>
      <c r="AK117" s="32"/>
      <c r="AL117" s="33"/>
      <c r="AM117" s="27"/>
      <c r="AN117" s="18"/>
      <c r="AO117" s="18"/>
      <c r="AP117" s="32" t="s">
        <v>137</v>
      </c>
    </row>
    <row r="118" spans="1:42" ht="24.95" customHeight="1">
      <c r="A118" s="17">
        <f t="shared" si="32"/>
        <v>130.11900000000051</v>
      </c>
      <c r="B118" s="79" t="s">
        <v>172</v>
      </c>
      <c r="C118" s="86" t="s">
        <v>173</v>
      </c>
      <c r="D118" s="18" t="s">
        <v>135</v>
      </c>
      <c r="E118" s="18" t="s">
        <v>141</v>
      </c>
      <c r="F118" s="19" t="s">
        <v>50</v>
      </c>
      <c r="G118" s="50" t="s">
        <v>75</v>
      </c>
      <c r="H118" s="20">
        <v>44136</v>
      </c>
      <c r="I118" s="20">
        <v>44165</v>
      </c>
      <c r="J118" s="21" t="str">
        <f t="shared" si="43"/>
        <v>01.11.20 - 30.11.20 (1 months)</v>
      </c>
      <c r="K118" s="22" t="s">
        <v>48</v>
      </c>
      <c r="L118" s="23">
        <v>1500</v>
      </c>
      <c r="M118" s="23">
        <v>2300</v>
      </c>
      <c r="N118" s="24">
        <f t="shared" si="40"/>
        <v>8</v>
      </c>
      <c r="O118" s="23">
        <v>1500</v>
      </c>
      <c r="P118" s="23">
        <v>2300</v>
      </c>
      <c r="Q118" s="24">
        <f t="shared" si="41"/>
        <v>8</v>
      </c>
      <c r="R118" s="23">
        <v>1500</v>
      </c>
      <c r="S118" s="23">
        <v>2300</v>
      </c>
      <c r="T118" s="25">
        <f t="shared" si="42"/>
        <v>8</v>
      </c>
      <c r="U118" s="18">
        <v>11.36</v>
      </c>
      <c r="V118" s="18"/>
      <c r="W118" s="18"/>
      <c r="X118" s="26"/>
      <c r="Y118" s="18"/>
      <c r="Z118" s="18"/>
      <c r="AA118" s="18"/>
      <c r="AB118" s="18"/>
      <c r="AC118" s="18">
        <v>0.4</v>
      </c>
      <c r="AD118" s="18">
        <v>1</v>
      </c>
      <c r="AE118" s="18">
        <v>1</v>
      </c>
      <c r="AF118" s="18">
        <v>0.4</v>
      </c>
      <c r="AG118" s="18">
        <v>1</v>
      </c>
      <c r="AH118" s="18">
        <v>0.4</v>
      </c>
      <c r="AI118" s="18">
        <v>1</v>
      </c>
      <c r="AJ118" s="32"/>
      <c r="AK118" s="32"/>
      <c r="AL118" s="33"/>
      <c r="AM118" s="27"/>
      <c r="AN118" s="18"/>
      <c r="AO118" s="18"/>
      <c r="AP118" s="32" t="s">
        <v>137</v>
      </c>
    </row>
    <row r="119" spans="1:42" ht="24.95" customHeight="1">
      <c r="A119" s="17">
        <f t="shared" si="32"/>
        <v>130.12000000000052</v>
      </c>
      <c r="B119" s="79" t="s">
        <v>172</v>
      </c>
      <c r="C119" s="87" t="s">
        <v>173</v>
      </c>
      <c r="D119" s="19" t="s">
        <v>142</v>
      </c>
      <c r="E119" s="19" t="s">
        <v>143</v>
      </c>
      <c r="F119" s="19" t="s">
        <v>50</v>
      </c>
      <c r="G119" s="50" t="s">
        <v>80</v>
      </c>
      <c r="H119" s="20">
        <v>44135</v>
      </c>
      <c r="I119" s="20">
        <v>44165</v>
      </c>
      <c r="J119" s="21" t="str">
        <f t="shared" si="43"/>
        <v>31.10.20 - 30.11.20 (1 months)</v>
      </c>
      <c r="K119" s="29" t="s">
        <v>48</v>
      </c>
      <c r="L119" s="23">
        <v>2300</v>
      </c>
      <c r="M119" s="23">
        <v>700</v>
      </c>
      <c r="N119" s="24">
        <f>IF(L119&gt;M119, (2400-L119+M119)/100, IF(AND(L119="",M119="",L119=M119), "", IF(L119=M119,24,(M119-L119)/100)))</f>
        <v>8</v>
      </c>
      <c r="O119" s="23">
        <v>2300</v>
      </c>
      <c r="P119" s="23">
        <v>700</v>
      </c>
      <c r="Q119" s="24">
        <f>IF(O119&gt;P119, (2400-O119+P119)/100, IF(AND(O119="",P119="",O119=P119), "", IF(O119=P119,24,(P119-O119)/100)))</f>
        <v>8</v>
      </c>
      <c r="R119" s="23">
        <v>2300</v>
      </c>
      <c r="S119" s="23">
        <v>700</v>
      </c>
      <c r="T119" s="24">
        <f>IF(R119&gt;S119, (2400-R119+S119)/100, IF(AND(R119="",S119="",R119=S119), "", IF(R119=S119,24,(S119-R119)/100)))</f>
        <v>8</v>
      </c>
      <c r="U119" s="19">
        <v>285.2</v>
      </c>
      <c r="V119" s="19"/>
      <c r="W119" s="30"/>
      <c r="X119" s="31"/>
      <c r="Y119" s="19"/>
      <c r="Z119" s="19"/>
      <c r="AA119" s="19"/>
      <c r="AB119" s="19"/>
      <c r="AC119" s="19">
        <v>18.399999999999999</v>
      </c>
      <c r="AD119" s="19">
        <v>46</v>
      </c>
      <c r="AE119" s="19">
        <v>46</v>
      </c>
      <c r="AF119" s="19">
        <v>18.399999999999999</v>
      </c>
      <c r="AG119" s="19">
        <v>46</v>
      </c>
      <c r="AH119" s="19">
        <v>18.399999999999999</v>
      </c>
      <c r="AI119" s="19">
        <v>46</v>
      </c>
      <c r="AJ119" s="27"/>
      <c r="AK119" s="27"/>
      <c r="AL119" s="28"/>
      <c r="AM119" s="27"/>
      <c r="AN119" s="19"/>
      <c r="AO119" s="19"/>
      <c r="AP119" s="27"/>
    </row>
    <row r="120" spans="1:42" ht="24.95" customHeight="1">
      <c r="A120" s="17">
        <f t="shared" si="32"/>
        <v>130.12100000000052</v>
      </c>
      <c r="B120" s="79" t="s">
        <v>172</v>
      </c>
      <c r="C120" s="86" t="s">
        <v>173</v>
      </c>
      <c r="D120" s="18" t="s">
        <v>142</v>
      </c>
      <c r="E120" s="18" t="s">
        <v>143</v>
      </c>
      <c r="F120" s="19" t="s">
        <v>50</v>
      </c>
      <c r="G120" s="50" t="s">
        <v>80</v>
      </c>
      <c r="H120" s="20">
        <v>44136</v>
      </c>
      <c r="I120" s="20">
        <v>44165</v>
      </c>
      <c r="J120" s="21" t="str">
        <f t="shared" si="43"/>
        <v>01.11.20 - 30.11.20 (1 months)</v>
      </c>
      <c r="K120" s="29" t="s">
        <v>48</v>
      </c>
      <c r="L120" s="23">
        <v>700</v>
      </c>
      <c r="M120" s="23">
        <v>1500</v>
      </c>
      <c r="N120" s="24">
        <f t="shared" ref="N120:N121" si="44">IF(L120&gt;M120, (2400-L120+M120)/100, IF(AND(L120="",M120="",L120=M120), "", IF(L120=M120,24,(M120-L120)/100)))</f>
        <v>8</v>
      </c>
      <c r="O120" s="23">
        <v>700</v>
      </c>
      <c r="P120" s="23">
        <v>1500</v>
      </c>
      <c r="Q120" s="24">
        <f t="shared" ref="Q120:Q121" si="45">IF(O120&gt;P120, (2400-O120+P120)/100, IF(AND(O120="",P120="",O120=P120), "", IF(O120=P120,24,(P120-O120)/100)))</f>
        <v>8</v>
      </c>
      <c r="R120" s="23">
        <v>700</v>
      </c>
      <c r="S120" s="23">
        <v>1500</v>
      </c>
      <c r="T120" s="25">
        <f t="shared" ref="T120:T121" si="46">IF(R120&gt;S120, (2400-R120+S120)/100, IF(AND(R120="",S120="",R120=S120), "", IF(R120=S120,24,(S120-R120)/100)))</f>
        <v>8</v>
      </c>
      <c r="U120" s="19">
        <v>412.8</v>
      </c>
      <c r="V120" s="19"/>
      <c r="W120" s="30"/>
      <c r="X120" s="31"/>
      <c r="Y120" s="19"/>
      <c r="Z120" s="19"/>
      <c r="AA120" s="19"/>
      <c r="AB120" s="19"/>
      <c r="AC120" s="19">
        <v>19.2</v>
      </c>
      <c r="AD120" s="19">
        <v>48</v>
      </c>
      <c r="AE120" s="19">
        <v>48</v>
      </c>
      <c r="AF120" s="19">
        <v>19.2</v>
      </c>
      <c r="AG120" s="19">
        <v>48</v>
      </c>
      <c r="AH120" s="19">
        <v>19.2</v>
      </c>
      <c r="AI120" s="19">
        <v>48</v>
      </c>
      <c r="AJ120" s="27"/>
      <c r="AK120" s="27"/>
      <c r="AL120" s="33"/>
      <c r="AM120" s="27" t="s">
        <v>63</v>
      </c>
      <c r="AN120" s="18"/>
      <c r="AO120" s="18"/>
      <c r="AP120" s="32"/>
    </row>
    <row r="121" spans="1:42" ht="24.95" customHeight="1">
      <c r="A121" s="17">
        <f t="shared" si="32"/>
        <v>130.12200000000053</v>
      </c>
      <c r="B121" s="17" t="s">
        <v>171</v>
      </c>
      <c r="C121" s="86">
        <v>2</v>
      </c>
      <c r="D121" s="18" t="s">
        <v>142</v>
      </c>
      <c r="E121" s="18" t="s">
        <v>143</v>
      </c>
      <c r="F121" s="19" t="s">
        <v>50</v>
      </c>
      <c r="G121" s="50" t="s">
        <v>80</v>
      </c>
      <c r="H121" s="20">
        <v>44136</v>
      </c>
      <c r="I121" s="20">
        <v>44165</v>
      </c>
      <c r="J121" s="21" t="str">
        <f t="shared" si="43"/>
        <v>01.11.20 - 30.11.20 (1 months)</v>
      </c>
      <c r="K121" s="29" t="s">
        <v>48</v>
      </c>
      <c r="L121" s="23">
        <v>1500</v>
      </c>
      <c r="M121" s="23">
        <v>2300</v>
      </c>
      <c r="N121" s="24">
        <f t="shared" si="44"/>
        <v>8</v>
      </c>
      <c r="O121" s="23">
        <v>1500</v>
      </c>
      <c r="P121" s="23">
        <v>2300</v>
      </c>
      <c r="Q121" s="24">
        <f t="shared" si="45"/>
        <v>8</v>
      </c>
      <c r="R121" s="23">
        <v>1500</v>
      </c>
      <c r="S121" s="23">
        <v>2300</v>
      </c>
      <c r="T121" s="25">
        <f t="shared" si="46"/>
        <v>8</v>
      </c>
      <c r="U121" s="19">
        <v>470.4</v>
      </c>
      <c r="V121" s="19"/>
      <c r="W121" s="30"/>
      <c r="X121" s="31"/>
      <c r="Y121" s="19"/>
      <c r="Z121" s="19"/>
      <c r="AA121" s="19"/>
      <c r="AB121" s="19"/>
      <c r="AC121" s="19">
        <v>12.8</v>
      </c>
      <c r="AD121" s="19">
        <v>32</v>
      </c>
      <c r="AE121" s="19">
        <v>32</v>
      </c>
      <c r="AF121" s="19">
        <v>12.8</v>
      </c>
      <c r="AG121" s="19">
        <v>32</v>
      </c>
      <c r="AH121" s="19">
        <v>12.8</v>
      </c>
      <c r="AI121" s="19">
        <v>32</v>
      </c>
      <c r="AJ121" s="27"/>
      <c r="AK121" s="27"/>
      <c r="AL121" s="33"/>
      <c r="AM121" s="27"/>
      <c r="AN121" s="18"/>
      <c r="AO121" s="18"/>
      <c r="AP121" s="32"/>
    </row>
    <row r="122" spans="1:42" ht="24.95" customHeight="1">
      <c r="A122" s="17">
        <f t="shared" si="32"/>
        <v>130.12300000000053</v>
      </c>
      <c r="B122" s="79" t="s">
        <v>172</v>
      </c>
      <c r="C122" s="87" t="s">
        <v>173</v>
      </c>
      <c r="D122" s="19" t="s">
        <v>144</v>
      </c>
      <c r="E122" s="18" t="s">
        <v>145</v>
      </c>
      <c r="F122" s="19" t="s">
        <v>146</v>
      </c>
      <c r="G122" s="50" t="s">
        <v>80</v>
      </c>
      <c r="H122" s="20">
        <v>44136</v>
      </c>
      <c r="I122" s="20">
        <v>44165</v>
      </c>
      <c r="J122" s="21" t="str">
        <f t="shared" si="43"/>
        <v>01.11.20 - 30.11.20 (1 months)</v>
      </c>
      <c r="K122" s="29" t="s">
        <v>48</v>
      </c>
      <c r="L122" s="23">
        <v>700</v>
      </c>
      <c r="M122" s="23">
        <v>1500</v>
      </c>
      <c r="N122" s="24">
        <f>IF(L122&gt;M122, (2400-L122+M122)/100, IF(AND(L122="",M122="",L122=M122), "", IF(L122=M122,24,(M122-L122)/100)))</f>
        <v>8</v>
      </c>
      <c r="O122" s="23">
        <v>700</v>
      </c>
      <c r="P122" s="23">
        <v>1500</v>
      </c>
      <c r="Q122" s="24">
        <f>IF(O122&gt;P122, (2400-O122+P122)/100, IF(AND(O122="",P122="",O122=P122), "", IF(O122=P122,24,(P122-O122)/100)))</f>
        <v>8</v>
      </c>
      <c r="R122" s="23">
        <v>700</v>
      </c>
      <c r="S122" s="23">
        <v>1500</v>
      </c>
      <c r="T122" s="24">
        <f>IF(R122&gt;S122, (2400-R122+S122)/100, IF(AND(R122="",S122="",R122=S122), "", IF(R122=S122,24,(S122-R122)/100)))</f>
        <v>8</v>
      </c>
      <c r="U122" s="19">
        <v>31.9</v>
      </c>
      <c r="V122" s="19"/>
      <c r="W122" s="30"/>
      <c r="X122" s="31"/>
      <c r="Y122" s="19"/>
      <c r="Z122" s="19"/>
      <c r="AA122" s="19"/>
      <c r="AB122" s="19"/>
      <c r="AC122" s="19">
        <v>2</v>
      </c>
      <c r="AD122" s="19">
        <v>5</v>
      </c>
      <c r="AE122" s="19">
        <v>5</v>
      </c>
      <c r="AF122" s="19">
        <v>2</v>
      </c>
      <c r="AG122" s="19">
        <v>5</v>
      </c>
      <c r="AH122" s="19">
        <v>2</v>
      </c>
      <c r="AI122" s="19">
        <v>5</v>
      </c>
      <c r="AJ122" s="27"/>
      <c r="AK122" s="27"/>
      <c r="AL122" s="28"/>
      <c r="AM122" s="27"/>
      <c r="AN122" s="19"/>
      <c r="AO122" s="19"/>
      <c r="AP122" s="27"/>
    </row>
    <row r="123" spans="1:42" ht="24.95" customHeight="1">
      <c r="A123" s="17">
        <f t="shared" si="32"/>
        <v>130.12400000000054</v>
      </c>
      <c r="B123" s="17" t="s">
        <v>171</v>
      </c>
      <c r="C123" s="87">
        <v>2</v>
      </c>
      <c r="D123" s="19" t="s">
        <v>144</v>
      </c>
      <c r="E123" s="18" t="s">
        <v>145</v>
      </c>
      <c r="F123" s="19" t="s">
        <v>146</v>
      </c>
      <c r="G123" s="50" t="s">
        <v>80</v>
      </c>
      <c r="H123" s="20">
        <v>44136</v>
      </c>
      <c r="I123" s="20">
        <v>44165</v>
      </c>
      <c r="J123" s="21" t="str">
        <f t="shared" si="43"/>
        <v>01.11.20 - 30.11.20 (1 months)</v>
      </c>
      <c r="K123" s="29" t="s">
        <v>48</v>
      </c>
      <c r="L123" s="23">
        <v>1500</v>
      </c>
      <c r="M123" s="23">
        <v>2300</v>
      </c>
      <c r="N123" s="24">
        <f t="shared" ref="N123:N127" si="47">IF(L123&gt;M123, (2400-L123+M123)/100, IF(AND(L123="",M123="",L123=M123), "", IF(L123=M123,24,(M123-L123)/100)))</f>
        <v>8</v>
      </c>
      <c r="O123" s="23">
        <v>1500</v>
      </c>
      <c r="P123" s="23">
        <v>2300</v>
      </c>
      <c r="Q123" s="24">
        <f t="shared" ref="Q123:Q127" si="48">IF(O123&gt;P123, (2400-O123+P123)/100, IF(AND(O123="",P123="",O123=P123), "", IF(O123=P123,24,(P123-O123)/100)))</f>
        <v>8</v>
      </c>
      <c r="R123" s="23">
        <v>1500</v>
      </c>
      <c r="S123" s="23">
        <v>2300</v>
      </c>
      <c r="T123" s="25">
        <f t="shared" ref="T123:T127" si="49">IF(R123&gt;S123, (2400-R123+S123)/100, IF(AND(R123="",S123="",R123=S123), "", IF(R123=S123,24,(S123-R123)/100)))</f>
        <v>8</v>
      </c>
      <c r="U123" s="19">
        <v>54.54</v>
      </c>
      <c r="V123" s="19"/>
      <c r="W123" s="30"/>
      <c r="X123" s="31"/>
      <c r="Y123" s="19"/>
      <c r="Z123" s="19"/>
      <c r="AA123" s="19"/>
      <c r="AB123" s="19"/>
      <c r="AC123" s="19">
        <v>1.2000000000000002</v>
      </c>
      <c r="AD123" s="19">
        <v>3</v>
      </c>
      <c r="AE123" s="19">
        <v>3</v>
      </c>
      <c r="AF123" s="19">
        <v>1.2000000000000002</v>
      </c>
      <c r="AG123" s="19">
        <v>3</v>
      </c>
      <c r="AH123" s="19">
        <v>1.2000000000000002</v>
      </c>
      <c r="AI123" s="19">
        <v>3</v>
      </c>
      <c r="AJ123" s="27"/>
      <c r="AK123" s="27"/>
      <c r="AL123" s="27" t="s">
        <v>61</v>
      </c>
      <c r="AM123" s="27" t="s">
        <v>147</v>
      </c>
      <c r="AN123" s="18"/>
      <c r="AO123" s="18"/>
      <c r="AP123" s="32"/>
    </row>
    <row r="124" spans="1:42" ht="24.95" customHeight="1">
      <c r="A124" s="17">
        <f t="shared" si="32"/>
        <v>130.12500000000054</v>
      </c>
      <c r="B124" s="17" t="s">
        <v>171</v>
      </c>
      <c r="C124" s="87">
        <v>4</v>
      </c>
      <c r="D124" s="19" t="s">
        <v>144</v>
      </c>
      <c r="E124" s="18" t="s">
        <v>145</v>
      </c>
      <c r="F124" s="19" t="s">
        <v>146</v>
      </c>
      <c r="G124" s="50" t="s">
        <v>80</v>
      </c>
      <c r="H124" s="20">
        <v>44136</v>
      </c>
      <c r="I124" s="20">
        <v>44165</v>
      </c>
      <c r="J124" s="21" t="str">
        <f t="shared" si="43"/>
        <v>01.11.20 - 30.11.20 (1 months)</v>
      </c>
      <c r="K124" s="29" t="s">
        <v>48</v>
      </c>
      <c r="L124" s="23">
        <v>1500</v>
      </c>
      <c r="M124" s="23">
        <v>2300</v>
      </c>
      <c r="N124" s="24">
        <f t="shared" si="47"/>
        <v>8</v>
      </c>
      <c r="O124" s="23">
        <v>1500</v>
      </c>
      <c r="P124" s="23">
        <v>2300</v>
      </c>
      <c r="Q124" s="24">
        <f t="shared" si="48"/>
        <v>8</v>
      </c>
      <c r="R124" s="23">
        <v>1500</v>
      </c>
      <c r="S124" s="23">
        <v>2300</v>
      </c>
      <c r="T124" s="25">
        <f t="shared" si="49"/>
        <v>8</v>
      </c>
      <c r="U124" s="19">
        <v>80.92</v>
      </c>
      <c r="V124" s="19"/>
      <c r="W124" s="30"/>
      <c r="X124" s="31"/>
      <c r="Y124" s="19"/>
      <c r="Z124" s="19"/>
      <c r="AA124" s="19"/>
      <c r="AB124" s="19"/>
      <c r="AC124" s="19">
        <v>1.6</v>
      </c>
      <c r="AD124" s="19">
        <v>4</v>
      </c>
      <c r="AE124" s="19">
        <v>4</v>
      </c>
      <c r="AF124" s="19">
        <v>1.6</v>
      </c>
      <c r="AG124" s="19">
        <v>4</v>
      </c>
      <c r="AH124" s="19">
        <v>1.6</v>
      </c>
      <c r="AI124" s="19">
        <v>4</v>
      </c>
      <c r="AJ124" s="27"/>
      <c r="AK124" s="27"/>
      <c r="AL124" s="27" t="s">
        <v>62</v>
      </c>
      <c r="AM124" s="27" t="s">
        <v>148</v>
      </c>
      <c r="AN124" s="18"/>
      <c r="AO124" s="18"/>
      <c r="AP124" s="32"/>
    </row>
    <row r="125" spans="1:42" ht="24.95" customHeight="1">
      <c r="A125" s="17">
        <f t="shared" si="32"/>
        <v>130.12600000000054</v>
      </c>
      <c r="B125" s="79" t="s">
        <v>172</v>
      </c>
      <c r="C125" s="87" t="s">
        <v>173</v>
      </c>
      <c r="D125" s="19" t="s">
        <v>144</v>
      </c>
      <c r="E125" s="19" t="s">
        <v>149</v>
      </c>
      <c r="F125" s="19" t="s">
        <v>146</v>
      </c>
      <c r="G125" s="50" t="s">
        <v>80</v>
      </c>
      <c r="H125" s="20">
        <v>44135</v>
      </c>
      <c r="I125" s="20">
        <v>44165</v>
      </c>
      <c r="J125" s="21" t="str">
        <f t="shared" si="43"/>
        <v>31.10.20 - 30.11.20 (1 months)</v>
      </c>
      <c r="K125" s="29" t="s">
        <v>48</v>
      </c>
      <c r="L125" s="23">
        <v>2300</v>
      </c>
      <c r="M125" s="23">
        <v>700</v>
      </c>
      <c r="N125" s="24">
        <f t="shared" si="47"/>
        <v>8</v>
      </c>
      <c r="O125" s="23">
        <v>2300</v>
      </c>
      <c r="P125" s="23">
        <v>700</v>
      </c>
      <c r="Q125" s="24">
        <f t="shared" si="48"/>
        <v>8</v>
      </c>
      <c r="R125" s="23">
        <v>2300</v>
      </c>
      <c r="S125" s="23">
        <v>700</v>
      </c>
      <c r="T125" s="24">
        <f t="shared" si="49"/>
        <v>8</v>
      </c>
      <c r="U125" s="19">
        <v>352.5</v>
      </c>
      <c r="V125" s="19"/>
      <c r="W125" s="30"/>
      <c r="X125" s="31"/>
      <c r="Y125" s="19"/>
      <c r="Z125" s="19"/>
      <c r="AA125" s="19"/>
      <c r="AB125" s="19"/>
      <c r="AC125" s="19">
        <v>18.8</v>
      </c>
      <c r="AD125" s="19">
        <v>47</v>
      </c>
      <c r="AE125" s="19">
        <v>47</v>
      </c>
      <c r="AF125" s="19">
        <v>18.8</v>
      </c>
      <c r="AG125" s="19">
        <v>47</v>
      </c>
      <c r="AH125" s="19">
        <v>18.8</v>
      </c>
      <c r="AI125" s="19">
        <v>47</v>
      </c>
      <c r="AJ125" s="27"/>
      <c r="AK125" s="27"/>
      <c r="AL125" s="27" t="s">
        <v>64</v>
      </c>
      <c r="AM125" s="27"/>
      <c r="AN125" s="18"/>
      <c r="AO125" s="18"/>
      <c r="AP125" s="32"/>
    </row>
    <row r="126" spans="1:42" ht="24.95" customHeight="1">
      <c r="A126" s="17">
        <f t="shared" ref="A126:A134" si="50">A125+0.001</f>
        <v>130.12700000000055</v>
      </c>
      <c r="B126" s="79" t="s">
        <v>172</v>
      </c>
      <c r="C126" s="87" t="s">
        <v>173</v>
      </c>
      <c r="D126" s="19" t="s">
        <v>144</v>
      </c>
      <c r="E126" s="19" t="s">
        <v>149</v>
      </c>
      <c r="F126" s="19" t="s">
        <v>146</v>
      </c>
      <c r="G126" s="50" t="s">
        <v>80</v>
      </c>
      <c r="H126" s="20">
        <v>44136</v>
      </c>
      <c r="I126" s="20">
        <v>44165</v>
      </c>
      <c r="J126" s="21" t="str">
        <f t="shared" si="43"/>
        <v>01.11.20 - 30.11.20 (1 months)</v>
      </c>
      <c r="K126" s="29" t="s">
        <v>48</v>
      </c>
      <c r="L126" s="23">
        <v>700</v>
      </c>
      <c r="M126" s="23">
        <v>1500</v>
      </c>
      <c r="N126" s="24">
        <f t="shared" si="47"/>
        <v>8</v>
      </c>
      <c r="O126" s="23">
        <v>700</v>
      </c>
      <c r="P126" s="23">
        <v>1500</v>
      </c>
      <c r="Q126" s="24">
        <f t="shared" si="48"/>
        <v>8</v>
      </c>
      <c r="R126" s="23">
        <v>700</v>
      </c>
      <c r="S126" s="23">
        <v>1500</v>
      </c>
      <c r="T126" s="24">
        <f t="shared" si="49"/>
        <v>8</v>
      </c>
      <c r="U126" s="18">
        <v>408.9</v>
      </c>
      <c r="V126" s="19"/>
      <c r="W126" s="18"/>
      <c r="X126" s="26"/>
      <c r="Y126" s="18"/>
      <c r="Z126" s="18"/>
      <c r="AA126" s="18"/>
      <c r="AB126" s="18"/>
      <c r="AC126" s="19">
        <v>18.8</v>
      </c>
      <c r="AD126" s="19">
        <v>47</v>
      </c>
      <c r="AE126" s="19">
        <v>47</v>
      </c>
      <c r="AF126" s="19">
        <v>18.8</v>
      </c>
      <c r="AG126" s="19">
        <v>47</v>
      </c>
      <c r="AH126" s="19">
        <v>18.8</v>
      </c>
      <c r="AI126" s="19">
        <v>47</v>
      </c>
      <c r="AJ126" s="32"/>
      <c r="AK126" s="32"/>
      <c r="AL126" s="27" t="s">
        <v>64</v>
      </c>
      <c r="AM126" s="27"/>
      <c r="AN126" s="18"/>
      <c r="AO126" s="18"/>
      <c r="AP126" s="32"/>
    </row>
    <row r="127" spans="1:42" ht="24.95" customHeight="1">
      <c r="A127" s="17">
        <f t="shared" si="50"/>
        <v>130.12800000000055</v>
      </c>
      <c r="B127" s="79" t="s">
        <v>172</v>
      </c>
      <c r="C127" s="87" t="s">
        <v>173</v>
      </c>
      <c r="D127" s="19" t="s">
        <v>144</v>
      </c>
      <c r="E127" s="19" t="s">
        <v>149</v>
      </c>
      <c r="F127" s="19" t="s">
        <v>146</v>
      </c>
      <c r="G127" s="50" t="s">
        <v>80</v>
      </c>
      <c r="H127" s="20">
        <v>44136</v>
      </c>
      <c r="I127" s="20">
        <v>44165</v>
      </c>
      <c r="J127" s="21" t="str">
        <f t="shared" si="43"/>
        <v>01.11.20 - 30.11.20 (1 months)</v>
      </c>
      <c r="K127" s="29" t="s">
        <v>48</v>
      </c>
      <c r="L127" s="23">
        <v>1500</v>
      </c>
      <c r="M127" s="23">
        <v>2300</v>
      </c>
      <c r="N127" s="24">
        <f t="shared" si="47"/>
        <v>8</v>
      </c>
      <c r="O127" s="23">
        <v>1500</v>
      </c>
      <c r="P127" s="23">
        <v>2300</v>
      </c>
      <c r="Q127" s="24">
        <f t="shared" si="48"/>
        <v>8</v>
      </c>
      <c r="R127" s="23">
        <v>1500</v>
      </c>
      <c r="S127" s="23">
        <v>2300</v>
      </c>
      <c r="T127" s="24">
        <f t="shared" si="49"/>
        <v>8</v>
      </c>
      <c r="U127" s="19">
        <v>720</v>
      </c>
      <c r="V127" s="19"/>
      <c r="W127" s="18"/>
      <c r="X127" s="26"/>
      <c r="Y127" s="18"/>
      <c r="Z127" s="18"/>
      <c r="AA127" s="18"/>
      <c r="AB127" s="18"/>
      <c r="AC127" s="19">
        <v>16</v>
      </c>
      <c r="AD127" s="19">
        <v>40</v>
      </c>
      <c r="AE127" s="19">
        <v>40</v>
      </c>
      <c r="AF127" s="19">
        <v>16</v>
      </c>
      <c r="AG127" s="19">
        <v>40</v>
      </c>
      <c r="AH127" s="19">
        <v>16</v>
      </c>
      <c r="AI127" s="19">
        <v>40</v>
      </c>
      <c r="AJ127" s="27"/>
      <c r="AK127" s="27"/>
      <c r="AL127" s="27" t="s">
        <v>64</v>
      </c>
      <c r="AM127" s="27"/>
      <c r="AN127" s="18"/>
      <c r="AO127" s="18"/>
      <c r="AP127" s="32"/>
    </row>
    <row r="128" spans="1:42" ht="24.95" customHeight="1">
      <c r="A128" s="17">
        <f t="shared" si="50"/>
        <v>130.12900000000056</v>
      </c>
      <c r="B128" s="17" t="s">
        <v>171</v>
      </c>
      <c r="C128" s="86">
        <v>2</v>
      </c>
      <c r="D128" s="18" t="s">
        <v>150</v>
      </c>
      <c r="E128" s="18" t="s">
        <v>151</v>
      </c>
      <c r="F128" s="19" t="s">
        <v>50</v>
      </c>
      <c r="G128" s="50" t="s">
        <v>80</v>
      </c>
      <c r="H128" s="20">
        <v>44135</v>
      </c>
      <c r="I128" s="20">
        <v>44165</v>
      </c>
      <c r="J128" s="21" t="str">
        <f t="shared" si="43"/>
        <v>31.10.20 - 30.11.20 (1 months)</v>
      </c>
      <c r="K128" s="22" t="s">
        <v>48</v>
      </c>
      <c r="L128" s="23">
        <v>2300</v>
      </c>
      <c r="M128" s="23">
        <v>2300</v>
      </c>
      <c r="N128" s="24">
        <f>IF(L128&gt;M128, (2400-L128+M128)/100, IF(AND(L128="",M128="",L128=M128), "", IF(L128=M128,24,(M128-L128)/100)))</f>
        <v>24</v>
      </c>
      <c r="O128" s="23">
        <v>2300</v>
      </c>
      <c r="P128" s="23">
        <v>2300</v>
      </c>
      <c r="Q128" s="24">
        <f>IF(O128&gt;P128, (2400-O128+P128)/100, IF(AND(O128="",P128="",O128=P128), "", IF(O128=P128,24,(P128-O128)/100)))</f>
        <v>24</v>
      </c>
      <c r="R128" s="23">
        <v>2300</v>
      </c>
      <c r="S128" s="23">
        <v>2300</v>
      </c>
      <c r="T128" s="24">
        <f>IF(R128&gt;S128, (2400-R128+S128)/100, IF(AND(R128="",S128="",R128=S128), "", IF(R128=S128,24,(S128-R128)/100)))</f>
        <v>24</v>
      </c>
      <c r="U128" s="19">
        <f>16.94*20</f>
        <v>338.8</v>
      </c>
      <c r="V128" s="19"/>
      <c r="W128" s="30"/>
      <c r="X128" s="31"/>
      <c r="Y128" s="19"/>
      <c r="Z128" s="19"/>
      <c r="AA128" s="19"/>
      <c r="AB128" s="19"/>
      <c r="AC128" s="19">
        <v>8</v>
      </c>
      <c r="AD128" s="19">
        <v>20</v>
      </c>
      <c r="AE128" s="19">
        <v>20</v>
      </c>
      <c r="AF128" s="19">
        <v>8</v>
      </c>
      <c r="AG128" s="19">
        <v>20</v>
      </c>
      <c r="AH128" s="19">
        <v>8</v>
      </c>
      <c r="AI128" s="19">
        <v>20</v>
      </c>
      <c r="AJ128" s="27"/>
      <c r="AK128" s="27"/>
      <c r="AL128" s="28"/>
      <c r="AM128" s="27"/>
      <c r="AN128" s="19"/>
      <c r="AO128" s="19"/>
      <c r="AP128" s="27"/>
    </row>
    <row r="129" spans="1:42" ht="24.95" customHeight="1">
      <c r="A129" s="17">
        <f t="shared" si="50"/>
        <v>130.13000000000056</v>
      </c>
      <c r="B129" s="17" t="s">
        <v>171</v>
      </c>
      <c r="C129" s="86">
        <v>2</v>
      </c>
      <c r="D129" s="18" t="s">
        <v>150</v>
      </c>
      <c r="E129" s="18" t="s">
        <v>152</v>
      </c>
      <c r="F129" s="19" t="s">
        <v>50</v>
      </c>
      <c r="G129" s="50" t="s">
        <v>80</v>
      </c>
      <c r="H129" s="20">
        <v>44135</v>
      </c>
      <c r="I129" s="20">
        <v>44165</v>
      </c>
      <c r="J129" s="21" t="str">
        <f t="shared" si="43"/>
        <v>31.10.20 - 30.11.20 (1 months)</v>
      </c>
      <c r="K129" s="22" t="s">
        <v>48</v>
      </c>
      <c r="L129" s="23">
        <v>2300</v>
      </c>
      <c r="M129" s="23">
        <v>2300</v>
      </c>
      <c r="N129" s="24">
        <f t="shared" ref="N129:N132" si="51">IF(L129&gt;M129, (2400-L129+M129)/100, IF(AND(L129="",M129="",L129=M129), "", IF(L129=M129,24,(M129-L129)/100)))</f>
        <v>24</v>
      </c>
      <c r="O129" s="23">
        <v>2300</v>
      </c>
      <c r="P129" s="23">
        <v>2300</v>
      </c>
      <c r="Q129" s="24">
        <f t="shared" ref="Q129:Q132" si="52">IF(O129&gt;P129, (2400-O129+P129)/100, IF(AND(O129="",P129="",O129=P129), "", IF(O129=P129,24,(P129-O129)/100)))</f>
        <v>24</v>
      </c>
      <c r="R129" s="23">
        <v>2300</v>
      </c>
      <c r="S129" s="23">
        <v>2300</v>
      </c>
      <c r="T129" s="25">
        <f t="shared" ref="T129:T132" si="53">IF(R129&gt;S129, (2400-R129+S129)/100, IF(AND(R129="",S129="",R129=S129), "", IF(R129=S129,24,(S129-R129)/100)))</f>
        <v>24</v>
      </c>
      <c r="U129" s="19">
        <f>18.94*20</f>
        <v>378.8</v>
      </c>
      <c r="V129" s="19"/>
      <c r="W129" s="30"/>
      <c r="X129" s="31"/>
      <c r="Y129" s="19"/>
      <c r="Z129" s="19"/>
      <c r="AA129" s="19"/>
      <c r="AB129" s="19"/>
      <c r="AC129" s="19">
        <v>8</v>
      </c>
      <c r="AD129" s="19">
        <v>20</v>
      </c>
      <c r="AE129" s="19">
        <v>20</v>
      </c>
      <c r="AF129" s="19">
        <v>8</v>
      </c>
      <c r="AG129" s="19">
        <v>20</v>
      </c>
      <c r="AH129" s="19">
        <v>8</v>
      </c>
      <c r="AI129" s="19">
        <v>20</v>
      </c>
      <c r="AJ129" s="27"/>
      <c r="AK129" s="27"/>
      <c r="AL129" s="33"/>
      <c r="AM129" s="27" t="s">
        <v>63</v>
      </c>
      <c r="AN129" s="18"/>
      <c r="AO129" s="18"/>
      <c r="AP129" s="32"/>
    </row>
    <row r="130" spans="1:42" ht="24.95" customHeight="1">
      <c r="A130" s="17">
        <f t="shared" si="50"/>
        <v>130.13100000000057</v>
      </c>
      <c r="B130" s="79" t="s">
        <v>172</v>
      </c>
      <c r="C130" s="86" t="s">
        <v>173</v>
      </c>
      <c r="D130" s="18" t="s">
        <v>150</v>
      </c>
      <c r="E130" s="18" t="s">
        <v>153</v>
      </c>
      <c r="F130" s="19" t="s">
        <v>50</v>
      </c>
      <c r="G130" s="50" t="s">
        <v>80</v>
      </c>
      <c r="H130" s="20">
        <v>44135</v>
      </c>
      <c r="I130" s="20">
        <v>44165</v>
      </c>
      <c r="J130" s="21" t="str">
        <f t="shared" si="43"/>
        <v>31.10.20 - 30.11.20 (1 months)</v>
      </c>
      <c r="K130" s="22" t="s">
        <v>48</v>
      </c>
      <c r="L130" s="23">
        <v>2300</v>
      </c>
      <c r="M130" s="23">
        <v>700</v>
      </c>
      <c r="N130" s="24">
        <f t="shared" si="51"/>
        <v>8</v>
      </c>
      <c r="O130" s="23">
        <v>2300</v>
      </c>
      <c r="P130" s="23">
        <v>700</v>
      </c>
      <c r="Q130" s="24">
        <f t="shared" si="52"/>
        <v>8</v>
      </c>
      <c r="R130" s="23">
        <v>2300</v>
      </c>
      <c r="S130" s="23">
        <v>700</v>
      </c>
      <c r="T130" s="25">
        <f t="shared" si="53"/>
        <v>8</v>
      </c>
      <c r="U130" s="19">
        <f>9.54*20</f>
        <v>190.79999999999998</v>
      </c>
      <c r="V130" s="19"/>
      <c r="W130" s="30"/>
      <c r="X130" s="31"/>
      <c r="Y130" s="19"/>
      <c r="Z130" s="19"/>
      <c r="AA130" s="19"/>
      <c r="AB130" s="19"/>
      <c r="AC130" s="19">
        <v>8</v>
      </c>
      <c r="AD130" s="19">
        <v>20</v>
      </c>
      <c r="AE130" s="19">
        <v>20</v>
      </c>
      <c r="AF130" s="19">
        <v>8</v>
      </c>
      <c r="AG130" s="19">
        <v>20</v>
      </c>
      <c r="AH130" s="19">
        <v>8</v>
      </c>
      <c r="AI130" s="19">
        <v>20</v>
      </c>
      <c r="AJ130" s="27"/>
      <c r="AK130" s="27"/>
      <c r="AL130" s="33"/>
      <c r="AM130" s="27"/>
      <c r="AN130" s="18"/>
      <c r="AO130" s="18"/>
      <c r="AP130" s="32"/>
    </row>
    <row r="131" spans="1:42" ht="24.95" customHeight="1">
      <c r="A131" s="17">
        <f t="shared" si="50"/>
        <v>130.13200000000057</v>
      </c>
      <c r="B131" s="17" t="s">
        <v>171</v>
      </c>
      <c r="C131" s="86">
        <v>2</v>
      </c>
      <c r="D131" s="18" t="s">
        <v>150</v>
      </c>
      <c r="E131" s="18" t="s">
        <v>153</v>
      </c>
      <c r="F131" s="19" t="s">
        <v>50</v>
      </c>
      <c r="G131" s="50" t="s">
        <v>80</v>
      </c>
      <c r="H131" s="20">
        <v>44136</v>
      </c>
      <c r="I131" s="20">
        <v>44165</v>
      </c>
      <c r="J131" s="21" t="str">
        <f t="shared" si="43"/>
        <v>01.11.20 - 30.11.20 (1 months)</v>
      </c>
      <c r="K131" s="22" t="s">
        <v>48</v>
      </c>
      <c r="L131" s="23">
        <v>700</v>
      </c>
      <c r="M131" s="23">
        <v>1500</v>
      </c>
      <c r="N131" s="24">
        <f t="shared" si="51"/>
        <v>8</v>
      </c>
      <c r="O131" s="23">
        <v>700</v>
      </c>
      <c r="P131" s="23">
        <v>1500</v>
      </c>
      <c r="Q131" s="24">
        <f t="shared" si="52"/>
        <v>8</v>
      </c>
      <c r="R131" s="23">
        <v>700</v>
      </c>
      <c r="S131" s="23">
        <v>1500</v>
      </c>
      <c r="T131" s="25">
        <f t="shared" si="53"/>
        <v>8</v>
      </c>
      <c r="U131" s="19">
        <f>13.54*20</f>
        <v>270.79999999999995</v>
      </c>
      <c r="V131" s="19"/>
      <c r="W131" s="30"/>
      <c r="X131" s="31"/>
      <c r="Y131" s="19"/>
      <c r="Z131" s="19"/>
      <c r="AA131" s="19"/>
      <c r="AB131" s="19"/>
      <c r="AC131" s="19">
        <v>8</v>
      </c>
      <c r="AD131" s="19">
        <v>20</v>
      </c>
      <c r="AE131" s="19">
        <v>20</v>
      </c>
      <c r="AF131" s="19">
        <v>8</v>
      </c>
      <c r="AG131" s="19">
        <v>20</v>
      </c>
      <c r="AH131" s="19">
        <v>8</v>
      </c>
      <c r="AI131" s="19">
        <v>20</v>
      </c>
      <c r="AJ131" s="27"/>
      <c r="AK131" s="27"/>
      <c r="AL131" s="33"/>
      <c r="AM131" s="27"/>
      <c r="AN131" s="18"/>
      <c r="AO131" s="18"/>
      <c r="AP131" s="32"/>
    </row>
    <row r="132" spans="1:42" ht="24.95" customHeight="1">
      <c r="A132" s="17">
        <f t="shared" si="50"/>
        <v>130.13300000000058</v>
      </c>
      <c r="B132" s="17" t="s">
        <v>171</v>
      </c>
      <c r="C132" s="86">
        <v>2</v>
      </c>
      <c r="D132" s="18" t="s">
        <v>150</v>
      </c>
      <c r="E132" s="18" t="s">
        <v>153</v>
      </c>
      <c r="F132" s="19" t="s">
        <v>50</v>
      </c>
      <c r="G132" s="50" t="s">
        <v>80</v>
      </c>
      <c r="H132" s="20">
        <v>44136</v>
      </c>
      <c r="I132" s="20">
        <v>44165</v>
      </c>
      <c r="J132" s="21" t="str">
        <f t="shared" si="43"/>
        <v>01.11.20 - 30.11.20 (1 months)</v>
      </c>
      <c r="K132" s="22" t="s">
        <v>48</v>
      </c>
      <c r="L132" s="23">
        <v>1500</v>
      </c>
      <c r="M132" s="23">
        <v>2300</v>
      </c>
      <c r="N132" s="24">
        <f t="shared" si="51"/>
        <v>8</v>
      </c>
      <c r="O132" s="23">
        <v>1500</v>
      </c>
      <c r="P132" s="23">
        <v>2300</v>
      </c>
      <c r="Q132" s="24">
        <f t="shared" si="52"/>
        <v>8</v>
      </c>
      <c r="R132" s="23">
        <v>1500</v>
      </c>
      <c r="S132" s="23">
        <v>2300</v>
      </c>
      <c r="T132" s="25">
        <f t="shared" si="53"/>
        <v>8</v>
      </c>
      <c r="U132" s="18">
        <f>26.91*20</f>
        <v>538.20000000000005</v>
      </c>
      <c r="V132" s="18"/>
      <c r="W132" s="18"/>
      <c r="X132" s="26"/>
      <c r="Y132" s="18"/>
      <c r="Z132" s="18"/>
      <c r="AA132" s="18"/>
      <c r="AB132" s="18"/>
      <c r="AC132" s="19">
        <v>8</v>
      </c>
      <c r="AD132" s="19">
        <v>20</v>
      </c>
      <c r="AE132" s="19">
        <v>20</v>
      </c>
      <c r="AF132" s="19">
        <v>8</v>
      </c>
      <c r="AG132" s="19">
        <v>20</v>
      </c>
      <c r="AH132" s="19">
        <v>8</v>
      </c>
      <c r="AI132" s="19">
        <v>20</v>
      </c>
      <c r="AJ132" s="32"/>
      <c r="AK132" s="32"/>
      <c r="AL132" s="33"/>
      <c r="AM132" s="27"/>
      <c r="AN132" s="18"/>
      <c r="AO132" s="18"/>
      <c r="AP132" s="32"/>
    </row>
    <row r="133" spans="1:42" ht="24.95" customHeight="1">
      <c r="A133" s="17">
        <f t="shared" si="50"/>
        <v>130.13400000000058</v>
      </c>
      <c r="B133" s="79" t="s">
        <v>172</v>
      </c>
      <c r="C133" s="87" t="s">
        <v>173</v>
      </c>
      <c r="D133" s="19" t="s">
        <v>154</v>
      </c>
      <c r="E133" s="19" t="s">
        <v>155</v>
      </c>
      <c r="F133" s="19" t="s">
        <v>50</v>
      </c>
      <c r="G133" s="50" t="s">
        <v>75</v>
      </c>
      <c r="H133" s="20">
        <v>44135</v>
      </c>
      <c r="I133" s="20">
        <v>44165</v>
      </c>
      <c r="J133" s="21" t="str">
        <f t="shared" si="43"/>
        <v>31.10.20 - 30.11.20 (1 months)</v>
      </c>
      <c r="K133" s="29" t="s">
        <v>48</v>
      </c>
      <c r="L133" s="23">
        <v>2300</v>
      </c>
      <c r="M133" s="23">
        <v>700</v>
      </c>
      <c r="N133" s="24">
        <f>IF(L133&gt;M133, (2400-L133+M133)/100, IF(AND(L133="",M133="",L133=M133), "", IF(L133=M133,24,(M133-L133)/100)))</f>
        <v>8</v>
      </c>
      <c r="O133" s="23">
        <v>2300</v>
      </c>
      <c r="P133" s="23">
        <v>700</v>
      </c>
      <c r="Q133" s="24">
        <f>IF(O133&gt;P133, (2400-O133+P133)/100, IF(AND(O133="",P133="",O133=P133), "", IF(O133=P133,24,(P133-O133)/100)))</f>
        <v>8</v>
      </c>
      <c r="R133" s="23">
        <v>2300</v>
      </c>
      <c r="S133" s="23">
        <v>700</v>
      </c>
      <c r="T133" s="24">
        <f>IF(R133&gt;S133, (2400-R133+S133)/100, IF(AND(R133="",S133="",R133=S133), "", IF(R133=S133,24,(S133-R133)/100)))</f>
        <v>8</v>
      </c>
      <c r="U133" s="19">
        <v>6.4</v>
      </c>
      <c r="V133" s="19"/>
      <c r="W133" s="30"/>
      <c r="X133" s="31"/>
      <c r="Y133" s="19"/>
      <c r="Z133" s="19"/>
      <c r="AA133" s="19"/>
      <c r="AB133" s="19"/>
      <c r="AC133" s="49">
        <v>0.4</v>
      </c>
      <c r="AD133" s="49">
        <v>1</v>
      </c>
      <c r="AE133" s="49">
        <v>1</v>
      </c>
      <c r="AF133" s="49">
        <v>0.4</v>
      </c>
      <c r="AG133" s="49">
        <v>1</v>
      </c>
      <c r="AH133" s="49">
        <v>0.4</v>
      </c>
      <c r="AI133" s="49">
        <v>1</v>
      </c>
      <c r="AJ133" s="27"/>
      <c r="AK133" s="27"/>
      <c r="AL133" s="28"/>
      <c r="AM133" s="27"/>
      <c r="AN133" s="19"/>
      <c r="AO133" s="19"/>
      <c r="AP133" s="27"/>
    </row>
    <row r="134" spans="1:42" ht="24.95" customHeight="1">
      <c r="A134" s="17">
        <f t="shared" si="50"/>
        <v>130.13500000000059</v>
      </c>
      <c r="B134" s="79" t="s">
        <v>172</v>
      </c>
      <c r="C134" s="87" t="s">
        <v>173</v>
      </c>
      <c r="D134" s="19" t="s">
        <v>154</v>
      </c>
      <c r="E134" s="19" t="s">
        <v>155</v>
      </c>
      <c r="F134" s="19" t="s">
        <v>50</v>
      </c>
      <c r="G134" s="50" t="s">
        <v>75</v>
      </c>
      <c r="H134" s="20">
        <v>44136</v>
      </c>
      <c r="I134" s="20">
        <v>44165</v>
      </c>
      <c r="J134" s="21" t="str">
        <f t="shared" si="43"/>
        <v>01.11.20 - 30.11.20 (1 months)</v>
      </c>
      <c r="K134" s="29" t="s">
        <v>48</v>
      </c>
      <c r="L134" s="23">
        <v>700</v>
      </c>
      <c r="M134" s="23">
        <v>1100</v>
      </c>
      <c r="N134" s="24">
        <f t="shared" ref="N134" si="54">IF(L134&gt;M134, (2400-L134+M134)/100, IF(AND(L134="",M134="",L134=M134), "", IF(L134=M134,24,(M134-L134)/100)))</f>
        <v>4</v>
      </c>
      <c r="O134" s="23">
        <v>700</v>
      </c>
      <c r="P134" s="23">
        <v>1100</v>
      </c>
      <c r="Q134" s="24">
        <f t="shared" ref="Q134" si="55">IF(O134&gt;P134, (2400-O134+P134)/100, IF(AND(O134="",P134="",O134=P134), "", IF(O134=P134,24,(P134-O134)/100)))</f>
        <v>4</v>
      </c>
      <c r="R134" s="23">
        <v>700</v>
      </c>
      <c r="S134" s="23">
        <v>1100</v>
      </c>
      <c r="T134" s="25">
        <f t="shared" ref="T134" si="56">IF(R134&gt;S134, (2400-R134+S134)/100, IF(AND(R134="",S134="",R134=S134), "", IF(R134=S134,24,(S134-R134)/100)))</f>
        <v>4</v>
      </c>
      <c r="U134" s="19">
        <v>6.4</v>
      </c>
      <c r="V134" s="19"/>
      <c r="W134" s="30"/>
      <c r="X134" s="31"/>
      <c r="Y134" s="19"/>
      <c r="Z134" s="19"/>
      <c r="AA134" s="19"/>
      <c r="AB134" s="19"/>
      <c r="AC134" s="49">
        <v>0.4</v>
      </c>
      <c r="AD134" s="49">
        <v>1</v>
      </c>
      <c r="AE134" s="49">
        <v>1</v>
      </c>
      <c r="AF134" s="49">
        <v>0.4</v>
      </c>
      <c r="AG134" s="49">
        <v>1</v>
      </c>
      <c r="AH134" s="49">
        <v>0.4</v>
      </c>
      <c r="AI134" s="49">
        <v>1</v>
      </c>
      <c r="AJ134" s="27"/>
      <c r="AK134" s="27"/>
      <c r="AL134" s="33"/>
      <c r="AM134" s="27" t="s">
        <v>63</v>
      </c>
      <c r="AN134" s="18"/>
      <c r="AO134" s="18"/>
      <c r="AP134" s="32"/>
    </row>
    <row r="136" spans="1:42">
      <c r="A136" s="90" t="s">
        <v>157</v>
      </c>
      <c r="B136" s="76"/>
      <c r="C136" s="80"/>
      <c r="D136" s="58" t="s">
        <v>158</v>
      </c>
      <c r="E136" s="59"/>
      <c r="F136" s="93" t="s">
        <v>159</v>
      </c>
      <c r="G136" s="93"/>
      <c r="H136" s="93"/>
      <c r="I136" s="94"/>
    </row>
    <row r="137" spans="1:42" ht="26.25">
      <c r="A137" s="91"/>
      <c r="B137" s="77"/>
      <c r="C137" s="81"/>
      <c r="D137" s="95">
        <v>1</v>
      </c>
      <c r="E137" s="97" t="s">
        <v>160</v>
      </c>
      <c r="F137" s="98"/>
      <c r="G137" s="60">
        <v>1.1000000000000001</v>
      </c>
      <c r="H137" s="61" t="s">
        <v>161</v>
      </c>
      <c r="I137" s="62"/>
    </row>
    <row r="138" spans="1:42">
      <c r="A138" s="91"/>
      <c r="B138" s="77"/>
      <c r="C138" s="81"/>
      <c r="D138" s="96"/>
      <c r="E138" s="99"/>
      <c r="F138" s="100"/>
      <c r="G138" s="63">
        <v>1.2</v>
      </c>
      <c r="H138" s="64" t="s">
        <v>162</v>
      </c>
      <c r="I138" s="65"/>
    </row>
    <row r="139" spans="1:42">
      <c r="A139" s="91"/>
      <c r="B139" s="77"/>
      <c r="C139" s="81"/>
      <c r="D139" s="96"/>
      <c r="E139" s="99"/>
      <c r="F139" s="100"/>
      <c r="G139" s="63">
        <v>1.3</v>
      </c>
      <c r="H139" s="64" t="s">
        <v>163</v>
      </c>
      <c r="I139" s="65"/>
    </row>
    <row r="140" spans="1:42">
      <c r="A140" s="91"/>
      <c r="B140" s="77"/>
      <c r="C140" s="81"/>
      <c r="D140" s="96"/>
      <c r="E140" s="101"/>
      <c r="F140" s="102"/>
      <c r="G140" s="66">
        <v>1.4</v>
      </c>
      <c r="H140" s="67" t="s">
        <v>164</v>
      </c>
      <c r="I140" s="68"/>
    </row>
    <row r="141" spans="1:42">
      <c r="A141" s="91"/>
      <c r="B141" s="77"/>
      <c r="C141" s="81"/>
      <c r="D141" s="69">
        <v>2</v>
      </c>
      <c r="E141" s="103" t="s">
        <v>165</v>
      </c>
      <c r="F141" s="104"/>
      <c r="H141" s="70"/>
      <c r="I141" s="65"/>
    </row>
    <row r="142" spans="1:42">
      <c r="A142" s="91"/>
      <c r="B142" s="77"/>
      <c r="C142" s="81"/>
      <c r="D142" s="69">
        <v>3</v>
      </c>
      <c r="E142" s="105" t="s">
        <v>166</v>
      </c>
      <c r="F142" s="106"/>
      <c r="H142" s="70"/>
      <c r="I142" s="65"/>
    </row>
    <row r="143" spans="1:42">
      <c r="A143" s="91"/>
      <c r="B143" s="77"/>
      <c r="C143" s="81"/>
      <c r="D143" s="69">
        <v>4</v>
      </c>
      <c r="E143" s="105" t="s">
        <v>167</v>
      </c>
      <c r="F143" s="106"/>
      <c r="H143" s="70"/>
      <c r="I143" s="65"/>
    </row>
    <row r="144" spans="1:42">
      <c r="A144" s="92"/>
      <c r="B144" s="78"/>
      <c r="C144" s="82"/>
      <c r="D144" s="71">
        <v>5</v>
      </c>
      <c r="E144" s="72" t="s">
        <v>168</v>
      </c>
      <c r="F144" s="73"/>
      <c r="G144" s="74"/>
      <c r="H144" s="74"/>
      <c r="I144" s="75"/>
    </row>
  </sheetData>
  <autoFilter ref="A4:AP134"/>
  <mergeCells count="40">
    <mergeCell ref="H2:H4"/>
    <mergeCell ref="I2:I4"/>
    <mergeCell ref="J2:J4"/>
    <mergeCell ref="A2:A4"/>
    <mergeCell ref="D2:D4"/>
    <mergeCell ref="E2:E4"/>
    <mergeCell ref="F2:F4"/>
    <mergeCell ref="G2:G4"/>
    <mergeCell ref="C2:C4"/>
    <mergeCell ref="B2:B4"/>
    <mergeCell ref="Z3:Z4"/>
    <mergeCell ref="AA3:AA4"/>
    <mergeCell ref="AB3:AB4"/>
    <mergeCell ref="AC2:AI3"/>
    <mergeCell ref="L3:N3"/>
    <mergeCell ref="O3:Q3"/>
    <mergeCell ref="R3:T3"/>
    <mergeCell ref="U3:U4"/>
    <mergeCell ref="AK2:AK4"/>
    <mergeCell ref="AL2:AL4"/>
    <mergeCell ref="AM2:AM4"/>
    <mergeCell ref="AN2:AO2"/>
    <mergeCell ref="AP2:AP4"/>
    <mergeCell ref="AN3:AO3"/>
    <mergeCell ref="AJ2:AJ4"/>
    <mergeCell ref="A136:A144"/>
    <mergeCell ref="F136:I136"/>
    <mergeCell ref="D137:D140"/>
    <mergeCell ref="E137:F140"/>
    <mergeCell ref="E141:F141"/>
    <mergeCell ref="E142:F142"/>
    <mergeCell ref="E143:F143"/>
    <mergeCell ref="K2:K4"/>
    <mergeCell ref="L2:T2"/>
    <mergeCell ref="U2:W2"/>
    <mergeCell ref="X2:X4"/>
    <mergeCell ref="Y2:AB2"/>
    <mergeCell ref="V3:V4"/>
    <mergeCell ref="W3:W4"/>
    <mergeCell ref="Y3:Y4"/>
  </mergeCells>
  <conditionalFormatting sqref="H38 J44:J48 H41:I41 H47:I48">
    <cfRule type="expression" dxfId="13" priority="14">
      <formula>AND(OR(YEAR($H38)&gt;YEAR($I38), AND(YEAR($H38)=YEAR($I38), MONTH($H38)&gt;MONTH($I38)), AND(YEAR($H38)=YEAR($I38), MONTH($H38)=MONTH($I38), DAY($H38&gt;=$I38))), $H38&lt;&gt;"", $I38&lt;&gt;"")</formula>
    </cfRule>
  </conditionalFormatting>
  <conditionalFormatting sqref="I38">
    <cfRule type="expression" dxfId="12" priority="13">
      <formula>AND(OR(YEAR($H38)&gt;YEAR($I38), AND(YEAR($H38)=YEAR($I38), MONTH($H38)&gt;MONTH($I38)), AND(YEAR($H38)=YEAR($I38), MONTH($H38)=MONTH($I38), DAY($H38&gt;=$I38))), $H38&lt;&gt;"", $I38&lt;&gt;"")</formula>
    </cfRule>
  </conditionalFormatting>
  <conditionalFormatting sqref="J38:J41">
    <cfRule type="expression" dxfId="11" priority="12">
      <formula>AND(OR(YEAR($H38)&gt;YEAR($I38), AND(YEAR($H38)=YEAR($I38), MONTH($H38)&gt;MONTH($I38)), AND(YEAR($H38)=YEAR($I38), MONTH($H38)=MONTH($I38), DAY($H38&gt;=$I38))), $H38&lt;&gt;"", $I38&lt;&gt;"")</formula>
    </cfRule>
  </conditionalFormatting>
  <conditionalFormatting sqref="H39:H41">
    <cfRule type="expression" dxfId="10" priority="11">
      <formula>AND(OR(YEAR($H39)&gt;YEAR($I39), AND(YEAR($H39)=YEAR($I39), MONTH($H39)&gt;MONTH($I39)), AND(YEAR($H39)=YEAR($I39), MONTH($H39)=MONTH($I39), DAY($H39&gt;=$I39))), $H39&lt;&gt;"", $I39&lt;&gt;"")</formula>
    </cfRule>
  </conditionalFormatting>
  <conditionalFormatting sqref="I39:I41">
    <cfRule type="expression" dxfId="9" priority="10">
      <formula>AND(OR(YEAR($H39)&gt;YEAR($I39), AND(YEAR($H39)=YEAR($I39), MONTH($H39)&gt;MONTH($I39)), AND(YEAR($H39)=YEAR($I39), MONTH($H39)=MONTH($I39), DAY($H39&gt;=$I39))), $H39&lt;&gt;"", $I39&lt;&gt;"")</formula>
    </cfRule>
  </conditionalFormatting>
  <conditionalFormatting sqref="H44:H46">
    <cfRule type="expression" dxfId="8" priority="9">
      <formula>AND(OR(YEAR($H44)&gt;YEAR($I44), AND(YEAR($H44)=YEAR($I44), MONTH($H44)&gt;MONTH($I44)), AND(YEAR($H44)=YEAR($I44), MONTH($H44)=MONTH($I44), DAY($H44&gt;=$I44))), $H44&lt;&gt;"", $I44&lt;&gt;"")</formula>
    </cfRule>
  </conditionalFormatting>
  <conditionalFormatting sqref="I44:I46">
    <cfRule type="expression" dxfId="7" priority="8">
      <formula>AND(OR(YEAR($H44)&gt;YEAR($I44), AND(YEAR($H44)=YEAR($I44), MONTH($H44)&gt;MONTH($I44)), AND(YEAR($H44)=YEAR($I44), MONTH($H44)=MONTH($I44), DAY($H44&gt;=$I44))), $H44&lt;&gt;"", $I44&lt;&gt;"")</formula>
    </cfRule>
  </conditionalFormatting>
  <conditionalFormatting sqref="H44:H46">
    <cfRule type="expression" dxfId="6" priority="7">
      <formula>AND(OR(YEAR($H44)&gt;YEAR($I44), AND(YEAR($H44)=YEAR($I44), MONTH($H44)&gt;MONTH($I44)), AND(YEAR($H44)=YEAR($I44), MONTH($H44)=MONTH($I44), DAY($H44&gt;=$I44))), $H44&lt;&gt;"", $I44&lt;&gt;"")</formula>
    </cfRule>
  </conditionalFormatting>
  <conditionalFormatting sqref="I44:I46">
    <cfRule type="expression" dxfId="5" priority="6">
      <formula>AND(OR(YEAR($H44)&gt;YEAR($I44), AND(YEAR($H44)=YEAR($I44), MONTH($H44)&gt;MONTH($I44)), AND(YEAR($H44)=YEAR($I44), MONTH($H44)=MONTH($I44), DAY($H44&gt;=$I44))), $H44&lt;&gt;"", $I44&lt;&gt;"")</formula>
    </cfRule>
  </conditionalFormatting>
  <conditionalFormatting sqref="H42:H43">
    <cfRule type="expression" dxfId="4" priority="5">
      <formula>AND(OR(YEAR($H42)&gt;YEAR($I42), AND(YEAR($H42)=YEAR($I42), MONTH($H42)&gt;MONTH($I42)), AND(YEAR($H42)=YEAR($I42), MONTH($H42)=MONTH($I42), DAY($H42&gt;=$I42))), $H42&lt;&gt;"", $I42&lt;&gt;"")</formula>
    </cfRule>
  </conditionalFormatting>
  <conditionalFormatting sqref="I42:I43">
    <cfRule type="expression" dxfId="3" priority="4">
      <formula>AND(OR(YEAR($H42)&gt;YEAR($I42), AND(YEAR($H42)=YEAR($I42), MONTH($H42)&gt;MONTH($I42)), AND(YEAR($H42)=YEAR($I42), MONTH($H42)=MONTH($I42), DAY($H42&gt;=$I42))), $H42&lt;&gt;"", $I42&lt;&gt;"")</formula>
    </cfRule>
  </conditionalFormatting>
  <conditionalFormatting sqref="J42:J43">
    <cfRule type="expression" dxfId="2" priority="3">
      <formula>AND(OR(YEAR($H42)&gt;YEAR($I42), AND(YEAR($H42)=YEAR($I42), MONTH($H42)&gt;MONTH($I42)), AND(YEAR($H42)=YEAR($I42), MONTH($H42)=MONTH($I42), DAY($H42&gt;=$I42))), $H42&lt;&gt;"", $I42&lt;&gt;"")</formula>
    </cfRule>
  </conditionalFormatting>
  <conditionalFormatting sqref="H42:H43">
    <cfRule type="expression" dxfId="1" priority="2">
      <formula>AND(OR(YEAR($H42)&gt;YEAR($I42), AND(YEAR($H42)=YEAR($I42), MONTH($H42)&gt;MONTH($I42)), AND(YEAR($H42)=YEAR($I42), MONTH($H42)=MONTH($I42), DAY($H42&gt;=$I42))), $H42&lt;&gt;"", $I42&lt;&gt;"")</formula>
    </cfRule>
  </conditionalFormatting>
  <conditionalFormatting sqref="I42:I43">
    <cfRule type="expression" dxfId="0" priority="1">
      <formula>AND(OR(YEAR($H42)&gt;YEAR($I42), AND(YEAR($H42)=YEAR($I42), MONTH($H42)&gt;MONTH($I42)), AND(YEAR($H42)=YEAR($I42), MONTH($H42)=MONTH($I42), DAY($H42&gt;=$I42))), $H42&lt;&gt;"", $I42&lt;&gt;"")</formula>
    </cfRule>
  </conditionalFormatting>
  <dataValidations count="7">
    <dataValidation type="textLength" allowBlank="1" showInputMessage="1" showErrorMessage="1" errorTitle="Incorrect Input" error="Please use letters to determine which bids are part of the all-or-nothing tender._x000a__x000a_E.g. A, A, A or B, B, B" sqref="AL38:AL48">
      <formula1>1</formula1>
      <formula2>1</formula2>
    </dataValidation>
    <dataValidation type="list" showInputMessage="1" showErrorMessage="1" errorTitle="Incorrect Tender Times" error="This option is not allowed in this tender round._x000a__x000a_Please review the drop down options." promptTitle="Times for tender" prompt="Input the EFA blocks you'd like to tender in for" sqref="P38:P48 M38:M48 S38:S48">
      <formula1>EFA</formula1>
    </dataValidation>
    <dataValidation allowBlank="1" showInputMessage="1" errorTitle="Incorrect Tender Period" error="This tender period is not available in this tender round" sqref="J38:J48"/>
    <dataValidation type="whole" allowBlank="1" showInputMessage="1" showErrorMessage="1" errorTitle="Incorrect MW Volume" error="Please only submit whole MW volumes into this field." sqref="AN38:AO48 Y38:AB48 AD38:AD48 AG38:AG48 AI38:AI48">
      <formula1>0</formula1>
      <formula2>1000</formula2>
    </dataValidation>
    <dataValidation type="textLength" allowBlank="1" showInputMessage="1" showErrorMessage="1" errorTitle="Incorrect Input" error="Please only enter &quot;Yes&quot; if you are adding volume._x000a__x000a_If this is not applicable, leave blank." sqref="AJ38:AJ48">
      <formula1>1</formula1>
      <formula2>3</formula2>
    </dataValidation>
    <dataValidation type="textLength" allowBlank="1" showInputMessage="1" showErrorMessage="1" errorTitle="Incorrect Input" error="Please only enter &quot;Yes&quot; or &quot;No&quot; if deemed applicable." sqref="X38:X48">
      <formula1>1</formula1>
      <formula2>3</formula2>
    </dataValidation>
    <dataValidation allowBlank="1" showInputMessage="1" showErrorMessage="1" errorTitle="Incorrect MW Volume" error="Please only submit whole MW volumes into this field." sqref="AC38:AC48 AE38:AF48 AH38:AH48"/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'[TR130_FFR_Proforma_September 2020 Flexitricity Limited EXT.xlsm]Drop down boxes'!#REF!</xm:f>
          </x14:formula1>
          <xm:sqref>F47:F48</xm:sqref>
        </x14:dataValidation>
        <x14:dataValidation type="list" allowBlank="1" showInputMessage="1" showErrorMessage="1">
          <x14:formula1>
            <xm:f>IF($F47="TO connection",'[TR130_FFR_Proforma_September 2020 Flexitricity Limited EXT.xlsm]Drop down boxes'!#REF!,IF($F47="DNO connection",'[TR130_FFR_Proforma_September 2020 Flexitricity Limited EXT.xlsm]Drop down boxes'!#REF!,""))</xm:f>
          </x14:formula1>
          <xm:sqref>G47:G48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IF(AND(DAY($H38)=DAY(EOMONTH($H38,0)),WEEKDAY($H38,2)&lt;6),'[TR130_FFR_Proforma_September 2020 Flexitricity Limited EXT.xlsm]Drop down boxes'!#REF!,EFA)</xm:f>
          </x14:formula1>
          <xm:sqref>R38:R47 L38:L48 O38:O47</xm:sqref>
        </x14:dataValidation>
        <x14:dataValidation type="list" allowBlank="1" showInputMessage="1" showErrorMessage="1" errorTitle="Incorrect Tender Date" error="This option is not allowed in this tender round._x000a__x000a_Please review the drop down options.">
          <x14:formula1>
            <xm:f>'[TR130_FFR_Proforma_September 2020 Flexitricity Limited EXT.xlsm]Drop down boxes'!#REF!</xm:f>
          </x14:formula1>
          <xm:sqref>H38:I48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IF(AND(DAY($H48)=DAY(EOMONTH($H48,0)),WEEKDAY($H48,2)=6),'[TR130_FFR_Proforma_September 2020 Flexitricity Limited EXT.xlsm]Drop down boxes'!#REF!,EFA)</xm:f>
          </x14:formula1>
          <xm:sqref>O48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IF(AND(DAY($H48)=DAY(EOMONTH($H48,0)),WEEKDAY($H48,2)=7),'[TR130_FFR_Proforma_September 2020 Flexitricity Limited EXT.xlsm]Drop down boxes'!#REF!,EFA)</xm:f>
          </x14:formula1>
          <xm:sqref>R48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Rice, Andrew</dc:creator>
  <cp:lastModifiedBy>Rice, Andrew</cp:lastModifiedBy>
  <dcterms:created xsi:type="dcterms:W3CDTF">2020-10-16T12:49:24Z</dcterms:created>
  <dcterms:modified xsi:type="dcterms:W3CDTF">2020-10-16T15:31:43Z</dcterms:modified>
</cp:coreProperties>
</file>