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2995" windowHeight="9210"/>
  </bookViews>
  <sheets>
    <sheet name="Sheet7" sheetId="1" r:id="rId1"/>
  </sheets>
  <calcPr calcId="145621"/>
</workbook>
</file>

<file path=xl/calcChain.xml><?xml version="1.0" encoding="utf-8"?>
<calcChain xmlns="http://schemas.openxmlformats.org/spreadsheetml/2006/main">
  <c r="H340" i="1" l="1"/>
  <c r="H339" i="1"/>
  <c r="H338" i="1"/>
  <c r="H337" i="1"/>
  <c r="H336" i="1"/>
  <c r="H335" i="1"/>
  <c r="H334" i="1"/>
  <c r="H333" i="1"/>
  <c r="H332" i="1"/>
  <c r="H331" i="1"/>
  <c r="H330" i="1"/>
  <c r="H329" i="1"/>
  <c r="H328" i="1"/>
  <c r="H327" i="1"/>
  <c r="H326" i="1"/>
  <c r="H325" i="1"/>
  <c r="H324" i="1"/>
  <c r="H323" i="1"/>
  <c r="H319" i="1"/>
  <c r="H318" i="1"/>
  <c r="H317" i="1"/>
  <c r="H316" i="1"/>
  <c r="H315" i="1"/>
  <c r="H314" i="1"/>
  <c r="H313" i="1"/>
  <c r="H312" i="1"/>
  <c r="H311" i="1"/>
  <c r="H310" i="1"/>
  <c r="H309" i="1"/>
  <c r="H308" i="1"/>
  <c r="H307" i="1"/>
  <c r="H306" i="1"/>
  <c r="H305" i="1"/>
  <c r="H304" i="1"/>
  <c r="H303" i="1"/>
  <c r="H302" i="1"/>
  <c r="H298" i="1"/>
  <c r="H297" i="1"/>
  <c r="H296" i="1"/>
  <c r="H295" i="1"/>
  <c r="H294" i="1"/>
  <c r="H293" i="1"/>
  <c r="H292" i="1"/>
  <c r="H291" i="1"/>
  <c r="H290" i="1"/>
  <c r="H289" i="1"/>
  <c r="H288" i="1"/>
  <c r="H287" i="1"/>
  <c r="H286" i="1"/>
  <c r="H285" i="1"/>
  <c r="H284" i="1"/>
  <c r="H283" i="1"/>
  <c r="H282" i="1"/>
  <c r="H281" i="1"/>
  <c r="H277" i="1"/>
  <c r="H276" i="1"/>
  <c r="H275" i="1"/>
  <c r="H274" i="1"/>
  <c r="H273" i="1"/>
  <c r="H272" i="1"/>
  <c r="H271" i="1"/>
  <c r="H270" i="1"/>
  <c r="H269" i="1"/>
  <c r="H268" i="1"/>
  <c r="H267" i="1"/>
  <c r="H266" i="1"/>
  <c r="H265" i="1"/>
  <c r="H264" i="1"/>
  <c r="H263" i="1"/>
  <c r="H262" i="1"/>
  <c r="H261" i="1"/>
  <c r="H260" i="1"/>
  <c r="H256" i="1"/>
  <c r="H255" i="1"/>
  <c r="H254" i="1"/>
  <c r="H253" i="1"/>
  <c r="H252" i="1"/>
  <c r="H251" i="1"/>
  <c r="H250" i="1"/>
  <c r="H249" i="1"/>
  <c r="H248" i="1"/>
  <c r="H247" i="1"/>
  <c r="H246" i="1"/>
  <c r="H245" i="1"/>
  <c r="H244" i="1"/>
  <c r="H243" i="1"/>
  <c r="H242" i="1"/>
  <c r="H241" i="1"/>
  <c r="H240" i="1"/>
  <c r="H239" i="1"/>
  <c r="H235" i="1"/>
  <c r="H234" i="1"/>
  <c r="H233" i="1"/>
  <c r="H232" i="1"/>
  <c r="H231" i="1"/>
  <c r="H230" i="1"/>
  <c r="H229" i="1"/>
  <c r="H228" i="1"/>
  <c r="H227" i="1"/>
  <c r="H226" i="1"/>
  <c r="H225" i="1"/>
  <c r="H224" i="1"/>
  <c r="H223" i="1"/>
  <c r="H222" i="1"/>
  <c r="H221" i="1"/>
  <c r="H220" i="1"/>
  <c r="H219" i="1"/>
  <c r="H218" i="1"/>
  <c r="H214" i="1"/>
  <c r="H213" i="1"/>
  <c r="H212" i="1"/>
  <c r="H211" i="1"/>
  <c r="H210" i="1"/>
  <c r="H209" i="1"/>
  <c r="H208" i="1"/>
  <c r="H207" i="1"/>
  <c r="H206" i="1"/>
  <c r="H205" i="1"/>
  <c r="H204" i="1"/>
  <c r="H203" i="1"/>
  <c r="H202" i="1"/>
  <c r="H201" i="1"/>
  <c r="H200" i="1"/>
  <c r="H199" i="1"/>
  <c r="H198" i="1"/>
  <c r="H197" i="1"/>
  <c r="H193" i="1"/>
  <c r="H192" i="1"/>
  <c r="H191" i="1"/>
  <c r="H190" i="1"/>
  <c r="H189" i="1"/>
  <c r="H188" i="1"/>
  <c r="H187" i="1"/>
  <c r="H186" i="1"/>
  <c r="H185" i="1"/>
  <c r="H184" i="1"/>
  <c r="H183" i="1"/>
  <c r="H182" i="1"/>
  <c r="H181" i="1"/>
  <c r="H180" i="1"/>
  <c r="H179" i="1"/>
  <c r="H178" i="1"/>
  <c r="H177" i="1"/>
  <c r="H176" i="1"/>
  <c r="H172" i="1"/>
  <c r="H171" i="1"/>
  <c r="H170" i="1"/>
  <c r="H169" i="1"/>
  <c r="H168" i="1"/>
  <c r="H167" i="1"/>
  <c r="H166" i="1"/>
  <c r="H165" i="1"/>
  <c r="H164" i="1"/>
  <c r="H163" i="1"/>
  <c r="H162" i="1"/>
  <c r="H161" i="1"/>
  <c r="H160" i="1"/>
  <c r="H159" i="1"/>
  <c r="H158" i="1"/>
  <c r="H157" i="1"/>
  <c r="H156" i="1"/>
  <c r="H155" i="1"/>
  <c r="H151" i="1"/>
  <c r="H150" i="1"/>
  <c r="H149" i="1"/>
  <c r="H148" i="1"/>
  <c r="H147" i="1"/>
  <c r="H146" i="1"/>
  <c r="H145" i="1"/>
  <c r="H144" i="1"/>
  <c r="H143" i="1"/>
  <c r="H142" i="1"/>
  <c r="H141" i="1"/>
  <c r="H140" i="1"/>
  <c r="H139" i="1"/>
  <c r="H138" i="1"/>
  <c r="H137" i="1"/>
  <c r="H136" i="1"/>
  <c r="H135" i="1"/>
  <c r="H134" i="1"/>
  <c r="H130" i="1"/>
  <c r="H129" i="1"/>
  <c r="H128" i="1"/>
  <c r="H127" i="1"/>
  <c r="H126" i="1"/>
  <c r="H125" i="1"/>
  <c r="H124" i="1"/>
  <c r="H123" i="1"/>
  <c r="H122" i="1"/>
  <c r="H121" i="1"/>
  <c r="H120" i="1"/>
  <c r="H119" i="1"/>
  <c r="H118" i="1"/>
  <c r="H117" i="1"/>
  <c r="H116" i="1"/>
  <c r="H115" i="1"/>
  <c r="H114" i="1"/>
  <c r="H113" i="1"/>
  <c r="H109" i="1"/>
  <c r="H108" i="1"/>
  <c r="H107" i="1"/>
  <c r="H106" i="1"/>
  <c r="H105" i="1"/>
  <c r="H104" i="1"/>
  <c r="H103" i="1"/>
  <c r="H102" i="1"/>
  <c r="H101" i="1"/>
  <c r="H100" i="1"/>
  <c r="H99" i="1"/>
  <c r="H98" i="1"/>
  <c r="H97" i="1"/>
  <c r="H96" i="1"/>
  <c r="H95" i="1"/>
  <c r="H94" i="1"/>
  <c r="H93" i="1"/>
  <c r="H92" i="1"/>
  <c r="H88" i="1"/>
  <c r="H87" i="1"/>
  <c r="H86" i="1"/>
  <c r="H85" i="1"/>
  <c r="H84" i="1"/>
  <c r="H83" i="1"/>
  <c r="H82" i="1"/>
  <c r="H81" i="1"/>
  <c r="H80" i="1"/>
  <c r="H79" i="1"/>
  <c r="I79" i="1" s="1"/>
  <c r="H78" i="1"/>
  <c r="H77" i="1"/>
  <c r="H76" i="1"/>
  <c r="H75" i="1"/>
  <c r="H74" i="1"/>
  <c r="H73" i="1"/>
  <c r="H72" i="1"/>
  <c r="H71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I340" i="1"/>
  <c r="I339" i="1"/>
  <c r="I338" i="1"/>
  <c r="I337" i="1"/>
  <c r="I336" i="1"/>
  <c r="I335" i="1"/>
  <c r="I334" i="1"/>
  <c r="I333" i="1"/>
  <c r="I332" i="1"/>
  <c r="I331" i="1"/>
  <c r="I330" i="1"/>
  <c r="I329" i="1"/>
  <c r="I328" i="1"/>
  <c r="I327" i="1"/>
  <c r="I326" i="1"/>
  <c r="I325" i="1"/>
  <c r="I324" i="1"/>
  <c r="I323" i="1"/>
  <c r="I319" i="1"/>
  <c r="I318" i="1"/>
  <c r="I317" i="1"/>
  <c r="I316" i="1"/>
  <c r="I315" i="1"/>
  <c r="I314" i="1"/>
  <c r="I313" i="1"/>
  <c r="I312" i="1"/>
  <c r="I311" i="1"/>
  <c r="I310" i="1"/>
  <c r="I309" i="1"/>
  <c r="I308" i="1"/>
  <c r="I307" i="1"/>
  <c r="I306" i="1"/>
  <c r="I305" i="1"/>
  <c r="I304" i="1"/>
  <c r="I303" i="1"/>
  <c r="I302" i="1"/>
  <c r="I298" i="1"/>
  <c r="I297" i="1"/>
  <c r="I296" i="1"/>
  <c r="I295" i="1"/>
  <c r="I294" i="1"/>
  <c r="I293" i="1"/>
  <c r="I292" i="1"/>
  <c r="I291" i="1"/>
  <c r="I290" i="1"/>
  <c r="I289" i="1"/>
  <c r="I288" i="1"/>
  <c r="I287" i="1"/>
  <c r="I286" i="1"/>
  <c r="I285" i="1"/>
  <c r="I284" i="1"/>
  <c r="I283" i="1"/>
  <c r="I282" i="1"/>
  <c r="I281" i="1"/>
  <c r="I277" i="1"/>
  <c r="I276" i="1"/>
  <c r="I275" i="1"/>
  <c r="I274" i="1"/>
  <c r="I273" i="1"/>
  <c r="I272" i="1"/>
  <c r="I271" i="1"/>
  <c r="I270" i="1"/>
  <c r="I269" i="1"/>
  <c r="I268" i="1"/>
  <c r="I267" i="1"/>
  <c r="I266" i="1"/>
  <c r="I265" i="1"/>
  <c r="I264" i="1"/>
  <c r="I263" i="1"/>
  <c r="I262" i="1"/>
  <c r="I261" i="1"/>
  <c r="I260" i="1"/>
  <c r="I256" i="1"/>
  <c r="I255" i="1"/>
  <c r="I254" i="1"/>
  <c r="I253" i="1"/>
  <c r="I252" i="1"/>
  <c r="I251" i="1"/>
  <c r="I250" i="1"/>
  <c r="I249" i="1"/>
  <c r="I248" i="1"/>
  <c r="I247" i="1"/>
  <c r="I246" i="1"/>
  <c r="I245" i="1"/>
  <c r="I244" i="1"/>
  <c r="I243" i="1"/>
  <c r="I242" i="1"/>
  <c r="I241" i="1"/>
  <c r="I240" i="1"/>
  <c r="I239" i="1"/>
  <c r="I235" i="1"/>
  <c r="I234" i="1"/>
  <c r="I233" i="1"/>
  <c r="I232" i="1"/>
  <c r="I231" i="1"/>
  <c r="I230" i="1"/>
  <c r="I229" i="1"/>
  <c r="I228" i="1"/>
  <c r="I227" i="1"/>
  <c r="I226" i="1"/>
  <c r="I225" i="1"/>
  <c r="I224" i="1"/>
  <c r="I223" i="1"/>
  <c r="I222" i="1"/>
  <c r="I221" i="1"/>
  <c r="I220" i="1"/>
  <c r="I219" i="1"/>
  <c r="I218" i="1"/>
  <c r="I214" i="1"/>
  <c r="I213" i="1"/>
  <c r="I212" i="1"/>
  <c r="I211" i="1"/>
  <c r="I210" i="1"/>
  <c r="I209" i="1"/>
  <c r="I208" i="1"/>
  <c r="I207" i="1"/>
  <c r="I206" i="1"/>
  <c r="I205" i="1"/>
  <c r="I204" i="1"/>
  <c r="I203" i="1"/>
  <c r="I202" i="1"/>
  <c r="I201" i="1"/>
  <c r="I200" i="1"/>
  <c r="I199" i="1"/>
  <c r="I198" i="1"/>
  <c r="I197" i="1"/>
  <c r="I193" i="1"/>
  <c r="I192" i="1"/>
  <c r="I191" i="1"/>
  <c r="I190" i="1"/>
  <c r="I189" i="1"/>
  <c r="I188" i="1"/>
  <c r="I187" i="1"/>
  <c r="I186" i="1"/>
  <c r="I185" i="1"/>
  <c r="I184" i="1"/>
  <c r="I183" i="1"/>
  <c r="I182" i="1"/>
  <c r="I181" i="1"/>
  <c r="I180" i="1"/>
  <c r="I179" i="1"/>
  <c r="I178" i="1"/>
  <c r="I177" i="1"/>
  <c r="I176" i="1"/>
  <c r="I172" i="1"/>
  <c r="I171" i="1"/>
  <c r="I170" i="1"/>
  <c r="I169" i="1"/>
  <c r="I168" i="1"/>
  <c r="I167" i="1"/>
  <c r="I166" i="1"/>
  <c r="I165" i="1"/>
  <c r="I164" i="1"/>
  <c r="I163" i="1"/>
  <c r="I162" i="1"/>
  <c r="I161" i="1"/>
  <c r="I160" i="1"/>
  <c r="I159" i="1"/>
  <c r="I158" i="1"/>
  <c r="I157" i="1"/>
  <c r="I156" i="1"/>
  <c r="I155" i="1"/>
  <c r="I151" i="1"/>
  <c r="I150" i="1"/>
  <c r="I149" i="1"/>
  <c r="I148" i="1"/>
  <c r="I147" i="1"/>
  <c r="I146" i="1"/>
  <c r="I145" i="1"/>
  <c r="I144" i="1"/>
  <c r="I143" i="1"/>
  <c r="I142" i="1"/>
  <c r="I141" i="1"/>
  <c r="I140" i="1"/>
  <c r="I139" i="1"/>
  <c r="I138" i="1"/>
  <c r="I137" i="1"/>
  <c r="I136" i="1"/>
  <c r="I135" i="1"/>
  <c r="I134" i="1"/>
  <c r="I130" i="1"/>
  <c r="I129" i="1"/>
  <c r="I128" i="1"/>
  <c r="I127" i="1"/>
  <c r="I126" i="1"/>
  <c r="I125" i="1"/>
  <c r="I124" i="1"/>
  <c r="I123" i="1"/>
  <c r="I122" i="1"/>
  <c r="I121" i="1"/>
  <c r="I120" i="1"/>
  <c r="I119" i="1"/>
  <c r="I118" i="1"/>
  <c r="I117" i="1"/>
  <c r="I116" i="1"/>
  <c r="I115" i="1"/>
  <c r="I114" i="1"/>
  <c r="I113" i="1"/>
  <c r="I109" i="1"/>
  <c r="I108" i="1"/>
  <c r="I107" i="1"/>
  <c r="I106" i="1"/>
  <c r="I105" i="1"/>
  <c r="I104" i="1"/>
  <c r="I103" i="1"/>
  <c r="I102" i="1"/>
  <c r="I101" i="1"/>
  <c r="I100" i="1"/>
  <c r="I99" i="1"/>
  <c r="I98" i="1"/>
  <c r="I97" i="1"/>
  <c r="I96" i="1"/>
  <c r="I95" i="1"/>
  <c r="I94" i="1"/>
  <c r="I93" i="1"/>
  <c r="I92" i="1"/>
  <c r="I88" i="1"/>
  <c r="I87" i="1"/>
  <c r="I86" i="1"/>
  <c r="I85" i="1"/>
  <c r="I84" i="1"/>
  <c r="I83" i="1"/>
  <c r="I82" i="1"/>
  <c r="I81" i="1"/>
  <c r="I80" i="1"/>
  <c r="I78" i="1"/>
  <c r="I77" i="1"/>
  <c r="I76" i="1"/>
  <c r="I75" i="1"/>
  <c r="I74" i="1"/>
  <c r="I73" i="1"/>
  <c r="I72" i="1"/>
  <c r="I71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H69" i="1"/>
  <c r="H48" i="1"/>
  <c r="E43" i="1" l="1"/>
  <c r="E36" i="1"/>
  <c r="E32" i="1"/>
  <c r="E39" i="1"/>
  <c r="E35" i="1"/>
  <c r="E31" i="1"/>
  <c r="F38" i="1"/>
  <c r="F34" i="1"/>
  <c r="F42" i="1"/>
  <c r="F37" i="1"/>
  <c r="E33" i="1"/>
  <c r="F43" i="1"/>
  <c r="E34" i="1"/>
  <c r="F36" i="1"/>
  <c r="E38" i="1"/>
  <c r="E40" i="1"/>
  <c r="F40" i="1"/>
  <c r="E42" i="1"/>
  <c r="F39" i="1"/>
  <c r="F33" i="1"/>
  <c r="F30" i="1"/>
  <c r="F35" i="1"/>
  <c r="H90" i="1"/>
  <c r="I35" i="1" l="1"/>
  <c r="I39" i="1"/>
  <c r="E37" i="1"/>
  <c r="I37" i="1" s="1"/>
  <c r="J22" i="1"/>
  <c r="F32" i="1"/>
  <c r="I32" i="1" s="1"/>
  <c r="J90" i="1" s="1"/>
  <c r="F31" i="1"/>
  <c r="I31" i="1" s="1"/>
  <c r="J69" i="1" s="1"/>
  <c r="J233" i="1" s="1"/>
  <c r="L233" i="1" s="1"/>
  <c r="I33" i="1"/>
  <c r="J111" i="1" s="1"/>
  <c r="F41" i="1"/>
  <c r="E41" i="1"/>
  <c r="I42" i="1"/>
  <c r="I38" i="1"/>
  <c r="I34" i="1"/>
  <c r="E30" i="1"/>
  <c r="H111" i="1"/>
  <c r="I40" i="1"/>
  <c r="I36" i="1"/>
  <c r="I43" i="1"/>
  <c r="J128" i="1" l="1"/>
  <c r="L128" i="1" s="1"/>
  <c r="J227" i="1"/>
  <c r="L227" i="1" s="1"/>
  <c r="J76" i="1"/>
  <c r="L76" i="1" s="1"/>
  <c r="J240" i="1"/>
  <c r="L240" i="1" s="1"/>
  <c r="J312" i="1"/>
  <c r="L312" i="1" s="1"/>
  <c r="J248" i="1"/>
  <c r="L248" i="1" s="1"/>
  <c r="J188" i="1"/>
  <c r="L188" i="1" s="1"/>
  <c r="J317" i="1"/>
  <c r="L317" i="1" s="1"/>
  <c r="J229" i="1"/>
  <c r="L229" i="1" s="1"/>
  <c r="J310" i="1"/>
  <c r="L310" i="1" s="1"/>
  <c r="J71" i="1"/>
  <c r="L71" i="1" s="1"/>
  <c r="J260" i="1"/>
  <c r="L260" i="1" s="1"/>
  <c r="J281" i="1"/>
  <c r="L281" i="1" s="1"/>
  <c r="J101" i="1"/>
  <c r="L101" i="1" s="1"/>
  <c r="J156" i="1"/>
  <c r="L156" i="1" s="1"/>
  <c r="J151" i="1"/>
  <c r="L151" i="1" s="1"/>
  <c r="J207" i="1"/>
  <c r="L207" i="1" s="1"/>
  <c r="J226" i="1"/>
  <c r="L226" i="1" s="1"/>
  <c r="J305" i="1"/>
  <c r="L305" i="1" s="1"/>
  <c r="J327" i="1"/>
  <c r="L327" i="1" s="1"/>
  <c r="J182" i="1"/>
  <c r="L182" i="1" s="1"/>
  <c r="J83" i="1"/>
  <c r="L83" i="1" s="1"/>
  <c r="J319" i="1"/>
  <c r="L319" i="1" s="1"/>
  <c r="J314" i="1"/>
  <c r="L314" i="1" s="1"/>
  <c r="J337" i="1"/>
  <c r="L337" i="1" s="1"/>
  <c r="J147" i="1"/>
  <c r="L147" i="1" s="1"/>
  <c r="J170" i="1"/>
  <c r="L170" i="1" s="1"/>
  <c r="J74" i="1"/>
  <c r="L74" i="1" s="1"/>
  <c r="J329" i="1"/>
  <c r="L329" i="1" s="1"/>
  <c r="J264" i="1"/>
  <c r="L264" i="1" s="1"/>
  <c r="J93" i="1"/>
  <c r="L93" i="1" s="1"/>
  <c r="J224" i="1"/>
  <c r="L224" i="1" s="1"/>
  <c r="J113" i="1"/>
  <c r="L113" i="1" s="1"/>
  <c r="J150" i="1"/>
  <c r="L150" i="1" s="1"/>
  <c r="J116" i="1"/>
  <c r="L116" i="1" s="1"/>
  <c r="J277" i="1"/>
  <c r="L277" i="1" s="1"/>
  <c r="J99" i="1"/>
  <c r="L99" i="1" s="1"/>
  <c r="J136" i="1"/>
  <c r="L136" i="1" s="1"/>
  <c r="J239" i="1"/>
  <c r="L239" i="1" s="1"/>
  <c r="J118" i="1"/>
  <c r="L118" i="1" s="1"/>
  <c r="J109" i="1"/>
  <c r="L109" i="1" s="1"/>
  <c r="J211" i="1"/>
  <c r="L211" i="1" s="1"/>
  <c r="J268" i="1"/>
  <c r="L268" i="1" s="1"/>
  <c r="J266" i="1"/>
  <c r="L266" i="1" s="1"/>
  <c r="J311" i="1"/>
  <c r="L311" i="1" s="1"/>
  <c r="J208" i="1"/>
  <c r="L208" i="1" s="1"/>
  <c r="J192" i="1"/>
  <c r="L192" i="1" s="1"/>
  <c r="J171" i="1"/>
  <c r="L171" i="1" s="1"/>
  <c r="J286" i="1"/>
  <c r="L286" i="1" s="1"/>
  <c r="J265" i="1"/>
  <c r="L265" i="1" s="1"/>
  <c r="J180" i="1"/>
  <c r="L180" i="1" s="1"/>
  <c r="J164" i="1"/>
  <c r="L164" i="1" s="1"/>
  <c r="J105" i="1"/>
  <c r="L105" i="1" s="1"/>
  <c r="J172" i="1"/>
  <c r="L172" i="1" s="1"/>
  <c r="J214" i="1"/>
  <c r="L214" i="1" s="1"/>
  <c r="J191" i="1"/>
  <c r="L191" i="1" s="1"/>
  <c r="J335" i="1"/>
  <c r="L335" i="1" s="1"/>
  <c r="J249" i="1"/>
  <c r="L249" i="1" s="1"/>
  <c r="J166" i="1"/>
  <c r="L166" i="1" s="1"/>
  <c r="J298" i="1"/>
  <c r="L298" i="1" s="1"/>
  <c r="J114" i="1"/>
  <c r="L114" i="1" s="1"/>
  <c r="J202" i="1"/>
  <c r="L202" i="1" s="1"/>
  <c r="J92" i="1"/>
  <c r="L92" i="1" s="1"/>
  <c r="J294" i="1"/>
  <c r="L294" i="1" s="1"/>
  <c r="J283" i="1"/>
  <c r="L283" i="1" s="1"/>
  <c r="J102" i="1"/>
  <c r="L102" i="1" s="1"/>
  <c r="J157" i="1"/>
  <c r="L157" i="1" s="1"/>
  <c r="J315" i="1"/>
  <c r="L315" i="1" s="1"/>
  <c r="J316" i="1"/>
  <c r="L316" i="1" s="1"/>
  <c r="J251" i="1"/>
  <c r="L251" i="1" s="1"/>
  <c r="J142" i="1"/>
  <c r="L142" i="1" s="1"/>
  <c r="J243" i="1"/>
  <c r="L243" i="1" s="1"/>
  <c r="J134" i="1"/>
  <c r="L134" i="1" s="1"/>
  <c r="J203" i="1"/>
  <c r="L203" i="1" s="1"/>
  <c r="J244" i="1"/>
  <c r="L244" i="1" s="1"/>
  <c r="J205" i="1"/>
  <c r="L205" i="1" s="1"/>
  <c r="J212" i="1"/>
  <c r="L212" i="1" s="1"/>
  <c r="J120" i="1"/>
  <c r="L120" i="1" s="1"/>
  <c r="J135" i="1"/>
  <c r="L135" i="1" s="1"/>
  <c r="J325" i="1"/>
  <c r="L325" i="1" s="1"/>
  <c r="J289" i="1"/>
  <c r="L289" i="1" s="1"/>
  <c r="J245" i="1"/>
  <c r="L245" i="1" s="1"/>
  <c r="J176" i="1"/>
  <c r="L176" i="1" s="1"/>
  <c r="J303" i="1"/>
  <c r="L303" i="1" s="1"/>
  <c r="J160" i="1"/>
  <c r="L160" i="1" s="1"/>
  <c r="J204" i="1"/>
  <c r="L204" i="1" s="1"/>
  <c r="J276" i="1"/>
  <c r="L276" i="1" s="1"/>
  <c r="J72" i="1"/>
  <c r="L72" i="1" s="1"/>
  <c r="J123" i="1"/>
  <c r="L123" i="1" s="1"/>
  <c r="J121" i="1"/>
  <c r="L121" i="1" s="1"/>
  <c r="J197" i="1"/>
  <c r="L197" i="1" s="1"/>
  <c r="J230" i="1"/>
  <c r="L230" i="1" s="1"/>
  <c r="J190" i="1"/>
  <c r="L190" i="1" s="1"/>
  <c r="J331" i="1"/>
  <c r="L331" i="1" s="1"/>
  <c r="J293" i="1"/>
  <c r="L293" i="1" s="1"/>
  <c r="J186" i="1"/>
  <c r="L186" i="1" s="1"/>
  <c r="J95" i="1"/>
  <c r="L95" i="1" s="1"/>
  <c r="J162" i="1"/>
  <c r="L162" i="1" s="1"/>
  <c r="J200" i="1"/>
  <c r="L200" i="1" s="1"/>
  <c r="J274" i="1"/>
  <c r="L274" i="1" s="1"/>
  <c r="J87" i="1"/>
  <c r="L87" i="1" s="1"/>
  <c r="J326" i="1"/>
  <c r="L326" i="1" s="1"/>
  <c r="J247" i="1"/>
  <c r="L247" i="1" s="1"/>
  <c r="J307" i="1"/>
  <c r="L307" i="1" s="1"/>
  <c r="J146" i="1"/>
  <c r="L146" i="1" s="1"/>
  <c r="J77" i="1"/>
  <c r="L77" i="1" s="1"/>
  <c r="J187" i="1"/>
  <c r="L187" i="1" s="1"/>
  <c r="J206" i="1"/>
  <c r="L206" i="1" s="1"/>
  <c r="J183" i="1"/>
  <c r="L183" i="1" s="1"/>
  <c r="J198" i="1"/>
  <c r="L198" i="1" s="1"/>
  <c r="J271" i="1"/>
  <c r="L271" i="1" s="1"/>
  <c r="J107" i="1"/>
  <c r="L107" i="1" s="1"/>
  <c r="J115" i="1"/>
  <c r="L115" i="1" s="1"/>
  <c r="J125" i="1"/>
  <c r="L125" i="1" s="1"/>
  <c r="J267" i="1"/>
  <c r="L267" i="1" s="1"/>
  <c r="J246" i="1"/>
  <c r="L246" i="1" s="1"/>
  <c r="J333" i="1"/>
  <c r="L333" i="1" s="1"/>
  <c r="J304" i="1"/>
  <c r="L304" i="1" s="1"/>
  <c r="J292" i="1"/>
  <c r="L292" i="1" s="1"/>
  <c r="J184" i="1"/>
  <c r="L184" i="1" s="1"/>
  <c r="J97" i="1"/>
  <c r="L97" i="1" s="1"/>
  <c r="J219" i="1"/>
  <c r="L219" i="1" s="1"/>
  <c r="J81" i="1"/>
  <c r="L81" i="1" s="1"/>
  <c r="J140" i="1"/>
  <c r="L140" i="1" s="1"/>
  <c r="J256" i="1"/>
  <c r="L256" i="1" s="1"/>
  <c r="J149" i="1"/>
  <c r="L149" i="1" s="1"/>
  <c r="J218" i="1"/>
  <c r="L218" i="1" s="1"/>
  <c r="J84" i="1"/>
  <c r="L84" i="1" s="1"/>
  <c r="J193" i="1"/>
  <c r="L193" i="1" s="1"/>
  <c r="J297" i="1"/>
  <c r="L297" i="1" s="1"/>
  <c r="J148" i="1"/>
  <c r="L148" i="1" s="1"/>
  <c r="J85" i="1"/>
  <c r="L85" i="1" s="1"/>
  <c r="J296" i="1"/>
  <c r="L296" i="1" s="1"/>
  <c r="J308" i="1"/>
  <c r="L308" i="1" s="1"/>
  <c r="J284" i="1"/>
  <c r="L284" i="1" s="1"/>
  <c r="J178" i="1"/>
  <c r="L178" i="1" s="1"/>
  <c r="J223" i="1"/>
  <c r="L223" i="1" s="1"/>
  <c r="J79" i="1"/>
  <c r="L79" i="1" s="1"/>
  <c r="J253" i="1"/>
  <c r="L253" i="1" s="1"/>
  <c r="J250" i="1"/>
  <c r="L250" i="1" s="1"/>
  <c r="J291" i="1"/>
  <c r="L291" i="1" s="1"/>
  <c r="J177" i="1"/>
  <c r="L177" i="1" s="1"/>
  <c r="J161" i="1"/>
  <c r="L161" i="1" s="1"/>
  <c r="J255" i="1"/>
  <c r="L255" i="1" s="1"/>
  <c r="J126" i="1"/>
  <c r="L126" i="1" s="1"/>
  <c r="J302" i="1"/>
  <c r="L302" i="1" s="1"/>
  <c r="J225" i="1"/>
  <c r="L225" i="1" s="1"/>
  <c r="J324" i="1"/>
  <c r="L324" i="1" s="1"/>
  <c r="J167" i="1"/>
  <c r="L167" i="1" s="1"/>
  <c r="J231" i="1"/>
  <c r="L231" i="1" s="1"/>
  <c r="J86" i="1"/>
  <c r="L86" i="1" s="1"/>
  <c r="J318" i="1"/>
  <c r="L318" i="1" s="1"/>
  <c r="J282" i="1"/>
  <c r="L282" i="1" s="1"/>
  <c r="J209" i="1"/>
  <c r="L209" i="1" s="1"/>
  <c r="J75" i="1"/>
  <c r="L75" i="1" s="1"/>
  <c r="J106" i="1"/>
  <c r="L106" i="1" s="1"/>
  <c r="J290" i="1"/>
  <c r="L290" i="1" s="1"/>
  <c r="J141" i="1"/>
  <c r="L141" i="1" s="1"/>
  <c r="J124" i="1"/>
  <c r="L124" i="1" s="1"/>
  <c r="J143" i="1"/>
  <c r="L143" i="1" s="1"/>
  <c r="J323" i="1"/>
  <c r="L323" i="1" s="1"/>
  <c r="J285" i="1"/>
  <c r="L285" i="1" s="1"/>
  <c r="J241" i="1"/>
  <c r="L241" i="1" s="1"/>
  <c r="J103" i="1"/>
  <c r="L103" i="1" s="1"/>
  <c r="J263" i="1"/>
  <c r="L263" i="1" s="1"/>
  <c r="J158" i="1"/>
  <c r="L158" i="1" s="1"/>
  <c r="J144" i="1"/>
  <c r="L144" i="1" s="1"/>
  <c r="J235" i="1"/>
  <c r="L235" i="1" s="1"/>
  <c r="J122" i="1"/>
  <c r="L122" i="1" s="1"/>
  <c r="J334" i="1"/>
  <c r="L334" i="1" s="1"/>
  <c r="J306" i="1"/>
  <c r="L306" i="1" s="1"/>
  <c r="J262" i="1"/>
  <c r="L262" i="1" s="1"/>
  <c r="J185" i="1"/>
  <c r="L185" i="1" s="1"/>
  <c r="J98" i="1"/>
  <c r="L98" i="1" s="1"/>
  <c r="J221" i="1"/>
  <c r="L221" i="1" s="1"/>
  <c r="J82" i="1"/>
  <c r="L82" i="1" s="1"/>
  <c r="J220" i="1"/>
  <c r="L220" i="1" s="1"/>
  <c r="J340" i="1"/>
  <c r="L340" i="1" s="1"/>
  <c r="J242" i="1"/>
  <c r="L242" i="1" s="1"/>
  <c r="J332" i="1"/>
  <c r="L332" i="1" s="1"/>
  <c r="J287" i="1"/>
  <c r="L287" i="1" s="1"/>
  <c r="J104" i="1"/>
  <c r="L104" i="1" s="1"/>
  <c r="J163" i="1"/>
  <c r="L163" i="1" s="1"/>
  <c r="J228" i="1"/>
  <c r="L228" i="1" s="1"/>
  <c r="J261" i="1"/>
  <c r="L261" i="1" s="1"/>
  <c r="J179" i="1"/>
  <c r="L179" i="1" s="1"/>
  <c r="J159" i="1"/>
  <c r="L159" i="1" s="1"/>
  <c r="F22" i="1"/>
  <c r="J73" i="1"/>
  <c r="L73" i="1" s="1"/>
  <c r="J232" i="1"/>
  <c r="L232" i="1" s="1"/>
  <c r="J336" i="1"/>
  <c r="L336" i="1" s="1"/>
  <c r="J168" i="1"/>
  <c r="L168" i="1" s="1"/>
  <c r="J117" i="1"/>
  <c r="L117" i="1" s="1"/>
  <c r="J210" i="1"/>
  <c r="L210" i="1" s="1"/>
  <c r="J145" i="1"/>
  <c r="L145" i="1" s="1"/>
  <c r="J139" i="1"/>
  <c r="L139" i="1" s="1"/>
  <c r="J88" i="1"/>
  <c r="L88" i="1" s="1"/>
  <c r="J127" i="1"/>
  <c r="L127" i="1" s="1"/>
  <c r="J201" i="1"/>
  <c r="L201" i="1" s="1"/>
  <c r="J129" i="1"/>
  <c r="L129" i="1" s="1"/>
  <c r="J222" i="1"/>
  <c r="L222" i="1" s="1"/>
  <c r="J295" i="1"/>
  <c r="L295" i="1" s="1"/>
  <c r="J339" i="1"/>
  <c r="L339" i="1" s="1"/>
  <c r="J119" i="1"/>
  <c r="L119" i="1" s="1"/>
  <c r="J234" i="1"/>
  <c r="L234" i="1" s="1"/>
  <c r="J213" i="1"/>
  <c r="L213" i="1" s="1"/>
  <c r="J169" i="1"/>
  <c r="L169" i="1" s="1"/>
  <c r="J252" i="1"/>
  <c r="L252" i="1" s="1"/>
  <c r="J313" i="1"/>
  <c r="L313" i="1" s="1"/>
  <c r="J199" i="1"/>
  <c r="L199" i="1" s="1"/>
  <c r="J108" i="1"/>
  <c r="L108" i="1" s="1"/>
  <c r="J254" i="1"/>
  <c r="L254" i="1" s="1"/>
  <c r="J189" i="1"/>
  <c r="L189" i="1" s="1"/>
  <c r="J137" i="1"/>
  <c r="L137" i="1" s="1"/>
  <c r="J78" i="1"/>
  <c r="L78" i="1" s="1"/>
  <c r="J130" i="1"/>
  <c r="L130" i="1" s="1"/>
  <c r="J330" i="1"/>
  <c r="L330" i="1" s="1"/>
  <c r="J269" i="1"/>
  <c r="L269" i="1" s="1"/>
  <c r="J272" i="1"/>
  <c r="L272" i="1" s="1"/>
  <c r="J181" i="1"/>
  <c r="L181" i="1" s="1"/>
  <c r="J94" i="1"/>
  <c r="L94" i="1" s="1"/>
  <c r="J165" i="1"/>
  <c r="L165" i="1" s="1"/>
  <c r="J138" i="1"/>
  <c r="L138" i="1" s="1"/>
  <c r="J309" i="1"/>
  <c r="L309" i="1" s="1"/>
  <c r="J273" i="1"/>
  <c r="L273" i="1" s="1"/>
  <c r="J328" i="1"/>
  <c r="L328" i="1" s="1"/>
  <c r="J270" i="1"/>
  <c r="L270" i="1" s="1"/>
  <c r="J100" i="1"/>
  <c r="L100" i="1" s="1"/>
  <c r="J80" i="1"/>
  <c r="L80" i="1" s="1"/>
  <c r="J275" i="1"/>
  <c r="L275" i="1" s="1"/>
  <c r="J288" i="1"/>
  <c r="L288" i="1" s="1"/>
  <c r="J96" i="1"/>
  <c r="L96" i="1" s="1"/>
  <c r="J155" i="1"/>
  <c r="L155" i="1" s="1"/>
  <c r="J338" i="1"/>
  <c r="L338" i="1" s="1"/>
  <c r="O30" i="1"/>
  <c r="I30" i="1"/>
  <c r="J48" i="1" s="1"/>
  <c r="H132" i="1"/>
  <c r="J132" i="1"/>
  <c r="I41" i="1"/>
  <c r="H153" i="1" l="1"/>
  <c r="J153" i="1"/>
  <c r="J65" i="1"/>
  <c r="L65" i="1" s="1"/>
  <c r="J66" i="1"/>
  <c r="L66" i="1" s="1"/>
  <c r="J64" i="1"/>
  <c r="L64" i="1" s="1"/>
  <c r="J58" i="1"/>
  <c r="L58" i="1" s="1"/>
  <c r="J56" i="1"/>
  <c r="L56" i="1" s="1"/>
  <c r="J54" i="1"/>
  <c r="L54" i="1" s="1"/>
  <c r="J52" i="1"/>
  <c r="L52" i="1" s="1"/>
  <c r="J61" i="1"/>
  <c r="L61" i="1" s="1"/>
  <c r="J59" i="1"/>
  <c r="L59" i="1" s="1"/>
  <c r="J51" i="1"/>
  <c r="L51" i="1" s="1"/>
  <c r="J62" i="1"/>
  <c r="L62" i="1" s="1"/>
  <c r="J60" i="1"/>
  <c r="L60" i="1" s="1"/>
  <c r="J50" i="1"/>
  <c r="L50" i="1" s="1"/>
  <c r="J57" i="1"/>
  <c r="L57" i="1" s="1"/>
  <c r="J63" i="1"/>
  <c r="L63" i="1" s="1"/>
  <c r="J55" i="1"/>
  <c r="L55" i="1" s="1"/>
  <c r="J53" i="1"/>
  <c r="L53" i="1" s="1"/>
  <c r="J67" i="1"/>
  <c r="L67" i="1" s="1"/>
  <c r="J174" i="1" l="1"/>
  <c r="H174" i="1"/>
  <c r="J195" i="1" l="1"/>
  <c r="H195" i="1"/>
  <c r="J216" i="1" l="1"/>
  <c r="H216" i="1"/>
  <c r="H237" i="1" l="1"/>
  <c r="J237" i="1"/>
  <c r="J258" i="1" l="1"/>
  <c r="H258" i="1"/>
  <c r="J279" i="1" l="1"/>
  <c r="H279" i="1"/>
  <c r="H300" i="1" l="1"/>
  <c r="J300" i="1"/>
  <c r="H321" i="1" l="1"/>
  <c r="J321" i="1"/>
</calcChain>
</file>

<file path=xl/sharedStrings.xml><?xml version="1.0" encoding="utf-8"?>
<sst xmlns="http://schemas.openxmlformats.org/spreadsheetml/2006/main" count="155" uniqueCount="38">
  <si>
    <t>locational floored</t>
  </si>
  <si>
    <t>floored</t>
  </si>
  <si>
    <t>not</t>
  </si>
  <si>
    <t>delta if floored (£m)</t>
  </si>
  <si>
    <t>Northern Scotland</t>
  </si>
  <si>
    <t>Southern Scotland</t>
  </si>
  <si>
    <t>Northern</t>
  </si>
  <si>
    <t>North West</t>
  </si>
  <si>
    <t>Yorkshire</t>
  </si>
  <si>
    <t>N Wales &amp; Mersey</t>
  </si>
  <si>
    <t>East Midlands</t>
  </si>
  <si>
    <t>Midlands</t>
  </si>
  <si>
    <t>Eastern</t>
  </si>
  <si>
    <t>South Wales</t>
  </si>
  <si>
    <t>South East</t>
  </si>
  <si>
    <t>London</t>
  </si>
  <si>
    <t>Southern</t>
  </si>
  <si>
    <t>South Western</t>
  </si>
  <si>
    <t>zone</t>
  </si>
  <si>
    <t>total adj req</t>
  </si>
  <si>
    <t>Number of MPANs (or sites)</t>
  </si>
  <si>
    <t>Sub segment CDCM Net volume (MWh)</t>
  </si>
  <si>
    <t>sub segment proportion of regional volume</t>
  </si>
  <si>
    <t xml:space="preserve">adj per segment </t>
  </si>
  <si>
    <t>fixed adj per site</t>
  </si>
  <si>
    <t>TCR fixed residual</t>
  </si>
  <si>
    <t>overall fixed tariff</t>
  </si>
  <si>
    <t>adj per segment</t>
  </si>
  <si>
    <t>TCR residual floored</t>
  </si>
  <si>
    <t>TCR residual no floor</t>
  </si>
  <si>
    <t>TCR locational no floor</t>
  </si>
  <si>
    <t>Total demand TNUoS</t>
  </si>
  <si>
    <t xml:space="preserve">Step 2 - calculate the delta in revenue collection by zone created by applying a floor to the locational tariff </t>
  </si>
  <si>
    <t>Step 3 - apportion the revenue adjustment required in each zone to the site bands by the proportion of volume for that region</t>
  </si>
  <si>
    <t>revenue recovered (£m)</t>
  </si>
  <si>
    <t>Step 1 - calculate zonal revenue recovery for A: where the  locational tariffs are floored to 0£/kW and B: where there is no flooring applied</t>
  </si>
  <si>
    <t>A: revenue recovered (£m)</t>
  </si>
  <si>
    <t>B: revenue recovered (£m)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</si>
</sst>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£&quot;* #,##0.00_-;\-&quot;£&quot;* #,##0.00_-;_-&quot;£&quot;* &quot;-&quot;??_-;_-@_-"/>
    <numFmt numFmtId="164" formatCode="0_)"/>
    <numFmt numFmtId="166" formatCode="#,##0.000"/>
    <numFmt numFmtId="167" formatCode="#,##0.0"/>
    <numFmt numFmtId="169" formatCode="&quot;£&quot;#,##0"/>
  </numFmts>
  <fonts count="9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sz val="10"/>
      <color theme="0"/>
      <name val="Arial"/>
      <family val="2"/>
    </font>
    <font>
      <sz val="12"/>
      <name val="Arial"/>
      <family val="2"/>
    </font>
    <font>
      <b/>
      <sz val="10"/>
      <name val="Arial"/>
      <family val="2"/>
    </font>
    <font>
      <sz val="10"/>
      <color indexed="12"/>
      <name val="Arial"/>
      <family val="2"/>
    </font>
    <font>
      <sz val="10"/>
      <color indexed="8"/>
      <name val="Arial"/>
      <family val="2"/>
    </font>
    <font>
      <sz val="14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00206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/>
  </cellStyleXfs>
  <cellXfs count="35">
    <xf numFmtId="0" fontId="0" fillId="0" borderId="0" xfId="0"/>
    <xf numFmtId="0" fontId="0" fillId="0" borderId="1" xfId="0" applyBorder="1" applyAlignment="1">
      <alignment horizontal="center"/>
    </xf>
    <xf numFmtId="4" fontId="0" fillId="0" borderId="0" xfId="0" applyNumberFormat="1"/>
    <xf numFmtId="0" fontId="3" fillId="0" borderId="0" xfId="0" applyFont="1"/>
    <xf numFmtId="0" fontId="3" fillId="0" borderId="0" xfId="0" applyFont="1" applyBorder="1"/>
    <xf numFmtId="4" fontId="3" fillId="0" borderId="0" xfId="0" applyNumberFormat="1" applyFont="1"/>
    <xf numFmtId="166" fontId="3" fillId="0" borderId="0" xfId="0" applyNumberFormat="1" applyFont="1" applyFill="1" applyBorder="1"/>
    <xf numFmtId="3" fontId="0" fillId="0" borderId="2" xfId="0" applyNumberFormat="1" applyBorder="1"/>
    <xf numFmtId="0" fontId="0" fillId="0" borderId="3" xfId="0" applyBorder="1"/>
    <xf numFmtId="0" fontId="0" fillId="0" borderId="0" xfId="0" applyBorder="1"/>
    <xf numFmtId="0" fontId="3" fillId="0" borderId="0" xfId="0" applyFont="1" applyFill="1"/>
    <xf numFmtId="164" fontId="6" fillId="0" borderId="3" xfId="3" applyNumberFormat="1" applyFont="1" applyFill="1" applyBorder="1" applyAlignment="1" applyProtection="1">
      <alignment horizontal="center"/>
      <protection locked="0"/>
    </xf>
    <xf numFmtId="0" fontId="6" fillId="0" borderId="3" xfId="3" applyFont="1" applyFill="1" applyBorder="1" applyProtection="1">
      <protection locked="0"/>
    </xf>
    <xf numFmtId="3" fontId="0" fillId="0" borderId="3" xfId="0" applyNumberFormat="1" applyBorder="1"/>
    <xf numFmtId="167" fontId="0" fillId="0" borderId="3" xfId="0" applyNumberFormat="1" applyBorder="1"/>
    <xf numFmtId="9" fontId="3" fillId="0" borderId="0" xfId="2" applyFont="1" applyFill="1"/>
    <xf numFmtId="3" fontId="3" fillId="0" borderId="0" xfId="0" applyNumberFormat="1" applyFont="1" applyFill="1"/>
    <xf numFmtId="9" fontId="3" fillId="0" borderId="0" xfId="2" applyFont="1"/>
    <xf numFmtId="0" fontId="5" fillId="3" borderId="3" xfId="0" applyFont="1" applyFill="1" applyBorder="1" applyAlignment="1">
      <alignment wrapText="1"/>
    </xf>
    <xf numFmtId="0" fontId="5" fillId="3" borderId="4" xfId="0" applyFont="1" applyFill="1" applyBorder="1" applyAlignment="1">
      <alignment wrapText="1"/>
    </xf>
    <xf numFmtId="1" fontId="7" fillId="0" borderId="3" xfId="0" applyNumberFormat="1" applyFont="1" applyFill="1" applyBorder="1"/>
    <xf numFmtId="10" fontId="7" fillId="0" borderId="0" xfId="2" applyNumberFormat="1" applyFont="1" applyFill="1" applyBorder="1"/>
    <xf numFmtId="1" fontId="7" fillId="0" borderId="5" xfId="0" applyNumberFormat="1" applyFont="1" applyFill="1" applyBorder="1"/>
    <xf numFmtId="169" fontId="7" fillId="0" borderId="3" xfId="1" applyNumberFormat="1" applyFont="1" applyFill="1" applyBorder="1"/>
    <xf numFmtId="169" fontId="7" fillId="0" borderId="3" xfId="0" applyNumberFormat="1" applyFont="1" applyFill="1" applyBorder="1"/>
    <xf numFmtId="169" fontId="0" fillId="0" borderId="3" xfId="0" applyNumberFormat="1" applyBorder="1"/>
    <xf numFmtId="0" fontId="0" fillId="4" borderId="0" xfId="0" applyFill="1"/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2" borderId="8" xfId="0" applyFill="1" applyBorder="1"/>
    <xf numFmtId="0" fontId="0" fillId="2" borderId="9" xfId="0" applyFill="1" applyBorder="1"/>
    <xf numFmtId="0" fontId="8" fillId="4" borderId="0" xfId="0" applyFont="1" applyFill="1"/>
    <xf numFmtId="10" fontId="7" fillId="0" borderId="3" xfId="2" applyNumberFormat="1" applyFont="1" applyFill="1" applyBorder="1"/>
    <xf numFmtId="169" fontId="0" fillId="0" borderId="3" xfId="0" applyNumberFormat="1" applyFill="1" applyBorder="1"/>
    <xf numFmtId="4" fontId="2" fillId="0" borderId="0" xfId="0" applyNumberFormat="1" applyFont="1"/>
  </cellXfs>
  <cellStyles count="4">
    <cellStyle name="Currency" xfId="1" builtinId="4"/>
    <cellStyle name="Normal" xfId="0" builtinId="0"/>
    <cellStyle name="Normal_Template WILKS Tariff Model" xfId="3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40"/>
  <sheetViews>
    <sheetView tabSelected="1" topLeftCell="A49" workbookViewId="0">
      <selection activeCell="J331" sqref="J331"/>
    </sheetView>
  </sheetViews>
  <sheetFormatPr defaultRowHeight="12.75" x14ac:dyDescent="0.2"/>
  <cols>
    <col min="2" max="2" width="14.85546875" bestFit="1" customWidth="1"/>
    <col min="3" max="3" width="15.85546875" bestFit="1" customWidth="1"/>
    <col min="4" max="4" width="16.85546875" bestFit="1" customWidth="1"/>
    <col min="5" max="5" width="18.85546875" bestFit="1" customWidth="1"/>
    <col min="6" max="6" width="15" bestFit="1" customWidth="1"/>
    <col min="7" max="7" width="8.5703125" bestFit="1" customWidth="1"/>
    <col min="8" max="8" width="16" bestFit="1" customWidth="1"/>
    <col min="9" max="9" width="18.42578125" bestFit="1" customWidth="1"/>
    <col min="10" max="10" width="19.85546875" bestFit="1" customWidth="1"/>
    <col min="11" max="11" width="18.140625" bestFit="1" customWidth="1"/>
    <col min="12" max="12" width="14" bestFit="1" customWidth="1"/>
    <col min="13" max="13" width="22" bestFit="1" customWidth="1"/>
  </cols>
  <sheetData>
    <row r="1" spans="1:12" s="26" customFormat="1" ht="42" customHeight="1" x14ac:dyDescent="0.25">
      <c r="A1" s="31" t="s">
        <v>35</v>
      </c>
    </row>
    <row r="4" spans="1:12" ht="13.5" thickBot="1" x14ac:dyDescent="0.25"/>
    <row r="5" spans="1:12" x14ac:dyDescent="0.2">
      <c r="E5" s="27" t="s">
        <v>36</v>
      </c>
      <c r="F5" s="28"/>
      <c r="I5" s="27" t="s">
        <v>37</v>
      </c>
      <c r="J5" s="28"/>
    </row>
    <row r="6" spans="1:12" ht="13.5" thickBot="1" x14ac:dyDescent="0.25">
      <c r="B6" s="3"/>
      <c r="C6" s="3"/>
      <c r="E6" s="29" t="s">
        <v>28</v>
      </c>
      <c r="F6" s="30" t="s">
        <v>0</v>
      </c>
      <c r="I6" s="29" t="s">
        <v>29</v>
      </c>
      <c r="J6" s="30" t="s">
        <v>30</v>
      </c>
      <c r="L6" s="4"/>
    </row>
    <row r="7" spans="1:12" x14ac:dyDescent="0.2">
      <c r="B7" s="3"/>
      <c r="C7" s="5"/>
      <c r="E7">
        <v>74.051182920639732</v>
      </c>
      <c r="F7" s="34">
        <v>0</v>
      </c>
      <c r="I7">
        <v>80.661383280474624</v>
      </c>
      <c r="J7" s="2">
        <v>-47.21602605987448</v>
      </c>
      <c r="L7" s="6"/>
    </row>
    <row r="8" spans="1:12" x14ac:dyDescent="0.2">
      <c r="B8" s="3"/>
      <c r="C8" s="5"/>
      <c r="E8">
        <v>163.39611824702413</v>
      </c>
      <c r="F8" s="34">
        <v>0</v>
      </c>
      <c r="I8">
        <v>177.9817202189686</v>
      </c>
      <c r="J8" s="2">
        <v>-79.143063534294498</v>
      </c>
      <c r="L8" s="6"/>
    </row>
    <row r="9" spans="1:12" x14ac:dyDescent="0.2">
      <c r="B9" s="3"/>
      <c r="C9" s="5"/>
      <c r="E9">
        <v>116.17523000123708</v>
      </c>
      <c r="F9" s="34">
        <v>0</v>
      </c>
      <c r="I9">
        <v>126.54564566334848</v>
      </c>
      <c r="J9" s="2">
        <v>-28.901857557673985</v>
      </c>
      <c r="L9" s="6"/>
    </row>
    <row r="10" spans="1:12" x14ac:dyDescent="0.2">
      <c r="B10" s="3"/>
      <c r="C10" s="5"/>
      <c r="E10">
        <v>190.64798339510307</v>
      </c>
      <c r="F10" s="34">
        <v>0</v>
      </c>
      <c r="I10">
        <v>207.66623102783407</v>
      </c>
      <c r="J10" s="2">
        <v>-22.372731672868383</v>
      </c>
      <c r="L10" s="6"/>
    </row>
    <row r="11" spans="1:12" x14ac:dyDescent="0.2">
      <c r="B11" s="3"/>
      <c r="C11" s="5"/>
      <c r="E11">
        <v>173.37681122231876</v>
      </c>
      <c r="F11" s="34">
        <v>0</v>
      </c>
      <c r="I11">
        <v>188.85334265270819</v>
      </c>
      <c r="J11" s="2">
        <v>-17.636486427228803</v>
      </c>
      <c r="L11" s="6"/>
    </row>
    <row r="12" spans="1:12" x14ac:dyDescent="0.2">
      <c r="B12" s="3"/>
      <c r="C12" s="5"/>
      <c r="E12">
        <v>120.91778087431932</v>
      </c>
      <c r="F12" s="34">
        <v>0</v>
      </c>
      <c r="I12">
        <v>131.71154171811918</v>
      </c>
      <c r="J12" s="2">
        <v>-11.806274070489412</v>
      </c>
      <c r="L12" s="6"/>
    </row>
    <row r="13" spans="1:12" x14ac:dyDescent="0.2">
      <c r="B13" s="3"/>
      <c r="C13" s="5"/>
      <c r="E13">
        <v>215.34520222870486</v>
      </c>
      <c r="F13" s="34">
        <v>0</v>
      </c>
      <c r="I13">
        <v>234.56805427667868</v>
      </c>
      <c r="J13" s="2">
        <v>-3.8926149658088427</v>
      </c>
      <c r="L13" s="6"/>
    </row>
    <row r="14" spans="1:12" x14ac:dyDescent="0.2">
      <c r="B14" s="3"/>
      <c r="C14" s="5"/>
      <c r="E14">
        <v>195.92902846967675</v>
      </c>
      <c r="F14" s="2">
        <v>2.1192617521277937</v>
      </c>
      <c r="I14">
        <v>213.41869012545803</v>
      </c>
      <c r="J14" s="2">
        <v>2.1192617521277937</v>
      </c>
      <c r="L14" s="6"/>
    </row>
    <row r="15" spans="1:12" x14ac:dyDescent="0.2">
      <c r="B15" s="3"/>
      <c r="C15" s="5"/>
      <c r="E15">
        <v>305.58544720978256</v>
      </c>
      <c r="F15" s="2">
        <v>7.9624717838973966</v>
      </c>
      <c r="I15">
        <v>332.86362094633466</v>
      </c>
      <c r="J15" s="2">
        <v>7.9624717838973966</v>
      </c>
      <c r="L15" s="6"/>
    </row>
    <row r="16" spans="1:12" x14ac:dyDescent="0.2">
      <c r="B16" s="3"/>
      <c r="C16" s="5"/>
      <c r="E16">
        <v>82.383321433679384</v>
      </c>
      <c r="F16" s="34">
        <v>0</v>
      </c>
      <c r="I16">
        <v>89.73729255887956</v>
      </c>
      <c r="J16" s="2">
        <v>-2.1634004574616794</v>
      </c>
      <c r="L16" s="6"/>
    </row>
    <row r="17" spans="1:15" x14ac:dyDescent="0.2">
      <c r="B17" s="3"/>
      <c r="C17" s="5"/>
      <c r="E17">
        <v>188.95406348325238</v>
      </c>
      <c r="F17" s="2">
        <v>17.716251122625824</v>
      </c>
      <c r="I17">
        <v>205.82110286286408</v>
      </c>
      <c r="J17" s="2">
        <v>17.716251122625824</v>
      </c>
      <c r="L17" s="6"/>
    </row>
    <row r="18" spans="1:15" x14ac:dyDescent="0.2">
      <c r="B18" s="3"/>
      <c r="C18" s="5"/>
      <c r="E18">
        <v>179.76555526682469</v>
      </c>
      <c r="F18" s="2">
        <v>25.694653769194414</v>
      </c>
      <c r="I18">
        <v>195.81237979067009</v>
      </c>
      <c r="J18" s="2">
        <v>25.694653769194414</v>
      </c>
      <c r="L18" s="6"/>
    </row>
    <row r="19" spans="1:15" x14ac:dyDescent="0.2">
      <c r="B19" s="3"/>
      <c r="C19" s="5"/>
      <c r="E19">
        <v>254.36895649807127</v>
      </c>
      <c r="F19" s="2">
        <v>34.401080740918729</v>
      </c>
      <c r="I19">
        <v>277.07527530970128</v>
      </c>
      <c r="J19" s="2">
        <v>34.401080740918729</v>
      </c>
      <c r="L19" s="6"/>
    </row>
    <row r="20" spans="1:15" x14ac:dyDescent="0.2">
      <c r="B20" s="3"/>
      <c r="C20" s="5"/>
      <c r="E20">
        <v>127.36484724967883</v>
      </c>
      <c r="F20" s="2">
        <v>14.36330354121799</v>
      </c>
      <c r="I20">
        <v>138.73410734674454</v>
      </c>
      <c r="J20" s="2">
        <v>14.36330354121799</v>
      </c>
      <c r="L20" s="6"/>
    </row>
    <row r="21" spans="1:15" x14ac:dyDescent="0.2">
      <c r="B21" s="3"/>
      <c r="C21" s="3"/>
      <c r="L21" s="4"/>
    </row>
    <row r="22" spans="1:15" ht="13.5" thickBot="1" x14ac:dyDescent="0.25">
      <c r="B22" s="4"/>
      <c r="C22" s="3"/>
      <c r="E22" t="s">
        <v>31</v>
      </c>
      <c r="F22" s="7">
        <f>SUM(E7:F20)</f>
        <v>2490.5185512102953</v>
      </c>
      <c r="I22" t="s">
        <v>31</v>
      </c>
      <c r="J22" s="7">
        <f>SUM(I7:J20)</f>
        <v>2490.5749557430663</v>
      </c>
      <c r="L22" s="4"/>
    </row>
    <row r="25" spans="1:15" s="26" customFormat="1" ht="42" customHeight="1" x14ac:dyDescent="0.25">
      <c r="A25" s="31" t="s">
        <v>32</v>
      </c>
    </row>
    <row r="28" spans="1:15" x14ac:dyDescent="0.2">
      <c r="E28" s="1" t="s">
        <v>34</v>
      </c>
      <c r="F28" s="1"/>
    </row>
    <row r="29" spans="1:15" x14ac:dyDescent="0.2">
      <c r="E29" s="8" t="s">
        <v>1</v>
      </c>
      <c r="F29" s="8" t="s">
        <v>2</v>
      </c>
      <c r="G29" s="9"/>
      <c r="H29" s="9"/>
      <c r="I29" s="8" t="s">
        <v>3</v>
      </c>
      <c r="K29" s="10"/>
      <c r="L29" s="10"/>
      <c r="M29" s="10"/>
    </row>
    <row r="30" spans="1:15" x14ac:dyDescent="0.2">
      <c r="C30" s="11">
        <v>1</v>
      </c>
      <c r="D30" s="12" t="s">
        <v>4</v>
      </c>
      <c r="E30" s="13">
        <f>E7+F7</f>
        <v>74.051182920639732</v>
      </c>
      <c r="F30" s="13">
        <f>I7+J7</f>
        <v>33.445357220600144</v>
      </c>
      <c r="G30" s="13"/>
      <c r="H30" s="13"/>
      <c r="I30" s="14">
        <f>E30-F30</f>
        <v>40.605825700039588</v>
      </c>
      <c r="K30" s="15"/>
      <c r="L30" s="15"/>
      <c r="M30" s="16"/>
      <c r="O30" s="17">
        <f>(SUM(E30:E35)/SUM(F30:F35))-1</f>
        <v>0.18719177767794082</v>
      </c>
    </row>
    <row r="31" spans="1:15" x14ac:dyDescent="0.2">
      <c r="C31" s="11">
        <v>2</v>
      </c>
      <c r="D31" s="12" t="s">
        <v>5</v>
      </c>
      <c r="E31" s="13">
        <f>E8+F8</f>
        <v>163.39611824702413</v>
      </c>
      <c r="F31" s="13">
        <f>I8+J8</f>
        <v>98.838656684674106</v>
      </c>
      <c r="G31" s="13"/>
      <c r="H31" s="13"/>
      <c r="I31" s="14">
        <f>E31-F31</f>
        <v>64.557461562350028</v>
      </c>
      <c r="K31" s="15"/>
      <c r="L31" s="15"/>
      <c r="M31" s="16"/>
    </row>
    <row r="32" spans="1:15" x14ac:dyDescent="0.2">
      <c r="C32" s="11">
        <v>3</v>
      </c>
      <c r="D32" s="12" t="s">
        <v>6</v>
      </c>
      <c r="E32" s="13">
        <f>E9+F9</f>
        <v>116.17523000123708</v>
      </c>
      <c r="F32" s="13">
        <f>I9+J9</f>
        <v>97.643788105674503</v>
      </c>
      <c r="G32" s="13"/>
      <c r="H32" s="13"/>
      <c r="I32" s="14">
        <f>E32-F32</f>
        <v>18.53144189556258</v>
      </c>
      <c r="K32" s="15"/>
      <c r="L32" s="15"/>
      <c r="M32" s="16"/>
    </row>
    <row r="33" spans="1:13" x14ac:dyDescent="0.2">
      <c r="C33" s="11">
        <v>4</v>
      </c>
      <c r="D33" s="12" t="s">
        <v>7</v>
      </c>
      <c r="E33" s="13">
        <f>E10+F10</f>
        <v>190.64798339510307</v>
      </c>
      <c r="F33" s="13">
        <f>I10+J10</f>
        <v>185.29349935496569</v>
      </c>
      <c r="G33" s="13"/>
      <c r="H33" s="13"/>
      <c r="I33" s="14">
        <f>E33-F33</f>
        <v>5.354484040137379</v>
      </c>
      <c r="K33" s="15"/>
      <c r="L33" s="15"/>
      <c r="M33" s="16"/>
    </row>
    <row r="34" spans="1:13" x14ac:dyDescent="0.2">
      <c r="C34" s="11">
        <v>5</v>
      </c>
      <c r="D34" s="12" t="s">
        <v>8</v>
      </c>
      <c r="E34" s="13">
        <f>E11+F11</f>
        <v>173.37681122231876</v>
      </c>
      <c r="F34" s="13">
        <f>I11+J11</f>
        <v>171.21685622547938</v>
      </c>
      <c r="G34" s="13"/>
      <c r="H34" s="13"/>
      <c r="I34" s="14">
        <f>E34-F34</f>
        <v>2.1599549968393887</v>
      </c>
      <c r="K34" s="15"/>
      <c r="L34" s="15"/>
      <c r="M34" s="16"/>
    </row>
    <row r="35" spans="1:13" x14ac:dyDescent="0.2">
      <c r="C35" s="11">
        <v>6</v>
      </c>
      <c r="D35" s="12" t="s">
        <v>9</v>
      </c>
      <c r="E35" s="13">
        <f>E12+F12</f>
        <v>120.91778087431932</v>
      </c>
      <c r="F35" s="13">
        <f>I12+J12</f>
        <v>119.90526764762977</v>
      </c>
      <c r="G35" s="13"/>
      <c r="H35" s="13"/>
      <c r="I35" s="14">
        <f>E35-F35</f>
        <v>1.0125132266895491</v>
      </c>
      <c r="K35" s="15"/>
      <c r="L35" s="15"/>
      <c r="M35" s="16"/>
    </row>
    <row r="36" spans="1:13" x14ac:dyDescent="0.2">
      <c r="C36" s="11">
        <v>7</v>
      </c>
      <c r="D36" s="12" t="s">
        <v>10</v>
      </c>
      <c r="E36" s="13">
        <f>E13+F13</f>
        <v>215.34520222870486</v>
      </c>
      <c r="F36" s="13">
        <f>I13+J13</f>
        <v>230.67543931086985</v>
      </c>
      <c r="G36" s="13"/>
      <c r="H36" s="13"/>
      <c r="I36" s="14">
        <f>E36-F36</f>
        <v>-15.330237082164984</v>
      </c>
      <c r="K36" s="15"/>
      <c r="L36" s="15"/>
      <c r="M36" s="16"/>
    </row>
    <row r="37" spans="1:13" x14ac:dyDescent="0.2">
      <c r="C37" s="11">
        <v>8</v>
      </c>
      <c r="D37" s="12" t="s">
        <v>11</v>
      </c>
      <c r="E37" s="13">
        <f>E14+F14</f>
        <v>198.04829022180454</v>
      </c>
      <c r="F37" s="13">
        <f>I14+J14</f>
        <v>215.53795187758581</v>
      </c>
      <c r="G37" s="13"/>
      <c r="H37" s="13"/>
      <c r="I37" s="14">
        <f>E37-F37</f>
        <v>-17.489661655781276</v>
      </c>
      <c r="K37" s="15"/>
      <c r="L37" s="15"/>
      <c r="M37" s="16"/>
    </row>
    <row r="38" spans="1:13" x14ac:dyDescent="0.2">
      <c r="C38" s="11">
        <v>9</v>
      </c>
      <c r="D38" s="12" t="s">
        <v>12</v>
      </c>
      <c r="E38" s="13">
        <f>E15+F15</f>
        <v>313.54791899367996</v>
      </c>
      <c r="F38" s="13">
        <f>I15+J15</f>
        <v>340.82609273023206</v>
      </c>
      <c r="G38" s="13"/>
      <c r="H38" s="13"/>
      <c r="I38" s="14">
        <f>E38-F38</f>
        <v>-27.278173736552105</v>
      </c>
      <c r="K38" s="15"/>
      <c r="L38" s="15"/>
      <c r="M38" s="16"/>
    </row>
    <row r="39" spans="1:13" x14ac:dyDescent="0.2">
      <c r="C39" s="11">
        <v>10</v>
      </c>
      <c r="D39" s="12" t="s">
        <v>13</v>
      </c>
      <c r="E39" s="13">
        <f>E16+F16</f>
        <v>82.383321433679384</v>
      </c>
      <c r="F39" s="13">
        <f>I16+J16</f>
        <v>87.573892101417883</v>
      </c>
      <c r="G39" s="13"/>
      <c r="H39" s="13"/>
      <c r="I39" s="14">
        <f>E39-F39</f>
        <v>-5.1905706677384984</v>
      </c>
      <c r="K39" s="15"/>
      <c r="L39" s="15"/>
      <c r="M39" s="16"/>
    </row>
    <row r="40" spans="1:13" x14ac:dyDescent="0.2">
      <c r="C40" s="11">
        <v>11</v>
      </c>
      <c r="D40" s="12" t="s">
        <v>14</v>
      </c>
      <c r="E40" s="13">
        <f>E17+F17</f>
        <v>206.67031460587822</v>
      </c>
      <c r="F40" s="13">
        <f>I17+J17</f>
        <v>223.53735398548991</v>
      </c>
      <c r="G40" s="13"/>
      <c r="H40" s="13"/>
      <c r="I40" s="14">
        <f>E40-F40</f>
        <v>-16.867039379611697</v>
      </c>
      <c r="K40" s="15"/>
      <c r="L40" s="15"/>
      <c r="M40" s="16"/>
    </row>
    <row r="41" spans="1:13" x14ac:dyDescent="0.2">
      <c r="C41" s="11">
        <v>12</v>
      </c>
      <c r="D41" s="12" t="s">
        <v>15</v>
      </c>
      <c r="E41" s="13">
        <f>E18+F18</f>
        <v>205.46020903601911</v>
      </c>
      <c r="F41" s="13">
        <f>I18+J18</f>
        <v>221.50703355986451</v>
      </c>
      <c r="G41" s="13"/>
      <c r="H41" s="13"/>
      <c r="I41" s="14">
        <f>E41-F41</f>
        <v>-16.046824523845402</v>
      </c>
      <c r="K41" s="15"/>
      <c r="L41" s="15"/>
      <c r="M41" s="16"/>
    </row>
    <row r="42" spans="1:13" x14ac:dyDescent="0.2">
      <c r="C42" s="11">
        <v>13</v>
      </c>
      <c r="D42" s="12" t="s">
        <v>16</v>
      </c>
      <c r="E42" s="13">
        <f>E19+F19</f>
        <v>288.77003723898997</v>
      </c>
      <c r="F42" s="13">
        <f>I19+J19</f>
        <v>311.47635605061998</v>
      </c>
      <c r="G42" s="13"/>
      <c r="H42" s="13"/>
      <c r="I42" s="14">
        <f>E42-F42</f>
        <v>-22.706318811630013</v>
      </c>
      <c r="K42" s="15"/>
      <c r="L42" s="15"/>
      <c r="M42" s="16"/>
    </row>
    <row r="43" spans="1:13" x14ac:dyDescent="0.2">
      <c r="C43" s="11">
        <v>14</v>
      </c>
      <c r="D43" s="12" t="s">
        <v>17</v>
      </c>
      <c r="E43" s="13">
        <f>E20+F20</f>
        <v>141.72815079089682</v>
      </c>
      <c r="F43" s="13">
        <f>I20+J20</f>
        <v>153.09741088796252</v>
      </c>
      <c r="G43" s="13"/>
      <c r="H43" s="13"/>
      <c r="I43" s="14">
        <f>E43-F43</f>
        <v>-11.369260097065705</v>
      </c>
      <c r="K43" s="15"/>
      <c r="L43" s="15"/>
      <c r="M43" s="16"/>
    </row>
    <row r="45" spans="1:13" s="26" customFormat="1" ht="42" customHeight="1" x14ac:dyDescent="0.25">
      <c r="A45" s="31" t="s">
        <v>33</v>
      </c>
    </row>
    <row r="48" spans="1:13" ht="25.5" x14ac:dyDescent="0.2">
      <c r="F48" s="18" t="s">
        <v>18</v>
      </c>
      <c r="G48" s="18">
        <v>1</v>
      </c>
      <c r="H48" s="18" t="str">
        <f>VLOOKUP(G48,$C$30:$D$43,2,0)</f>
        <v>Northern Scotland</v>
      </c>
      <c r="I48" s="18" t="s">
        <v>19</v>
      </c>
      <c r="J48" s="18">
        <f>-VLOOKUP(G48,$C$30:$I$43,7,0)*1000000</f>
        <v>-40605825.700039588</v>
      </c>
    </row>
    <row r="49" spans="5:12" ht="51" x14ac:dyDescent="0.2">
      <c r="F49" s="18" t="s">
        <v>21</v>
      </c>
      <c r="G49" s="18" t="s">
        <v>20</v>
      </c>
      <c r="H49" s="18" t="s">
        <v>22</v>
      </c>
      <c r="I49" s="19" t="s">
        <v>23</v>
      </c>
      <c r="J49" s="19" t="s">
        <v>24</v>
      </c>
      <c r="K49" s="19" t="s">
        <v>25</v>
      </c>
      <c r="L49" s="19" t="s">
        <v>26</v>
      </c>
    </row>
    <row r="50" spans="5:12" x14ac:dyDescent="0.2">
      <c r="E50" s="21"/>
      <c r="F50" s="22">
        <v>3121045.9098805031</v>
      </c>
      <c r="G50" s="22">
        <v>785294.11986636568</v>
      </c>
      <c r="H50" s="32">
        <f>(F50/SUM(F50:F67))</f>
        <v>0.38253612786264635</v>
      </c>
      <c r="I50" s="23">
        <f>H50*J48</f>
        <v>-15533195.331958676</v>
      </c>
      <c r="J50" s="23">
        <f>I50/G50</f>
        <v>-19.780098868691358</v>
      </c>
      <c r="K50" s="23">
        <v>34.043920274628242</v>
      </c>
      <c r="L50" s="25">
        <f>K50+J50</f>
        <v>14.263821405936884</v>
      </c>
    </row>
    <row r="51" spans="5:12" x14ac:dyDescent="0.2">
      <c r="E51" s="21"/>
      <c r="F51" s="20">
        <v>55044.847863676761</v>
      </c>
      <c r="G51" s="20">
        <v>30295.139676141229</v>
      </c>
      <c r="H51" s="32">
        <f>(F51/SUM(F50:F67))</f>
        <v>6.7466623588903164E-3</v>
      </c>
      <c r="I51" s="23">
        <f>H51*J48</f>
        <v>-273953.79580211814</v>
      </c>
      <c r="J51" s="23">
        <f>I51/G51</f>
        <v>-9.0428299301709103</v>
      </c>
      <c r="K51" s="23">
        <v>18.132474496361727</v>
      </c>
      <c r="L51" s="33">
        <f t="shared" ref="L51:L67" si="0">K51+J51</f>
        <v>9.0896445661908167</v>
      </c>
    </row>
    <row r="52" spans="5:12" x14ac:dyDescent="0.2">
      <c r="E52" s="21"/>
      <c r="F52" s="20">
        <v>202877.92086606825</v>
      </c>
      <c r="G52" s="20">
        <v>22721.354757105913</v>
      </c>
      <c r="H52" s="32">
        <f>(F52/SUM(F50:F67))</f>
        <v>2.4866066221980551E-2</v>
      </c>
      <c r="I52" s="23">
        <f>H52*J48</f>
        <v>-1009707.1508553842</v>
      </c>
      <c r="J52" s="23">
        <f>I52/G52</f>
        <v>-44.438686057643935</v>
      </c>
      <c r="K52" s="23">
        <v>89.107430728471613</v>
      </c>
      <c r="L52" s="25">
        <f t="shared" si="0"/>
        <v>44.668744670827678</v>
      </c>
    </row>
    <row r="53" spans="5:12" x14ac:dyDescent="0.2">
      <c r="E53" s="21"/>
      <c r="F53" s="20">
        <v>236068.06891374878</v>
      </c>
      <c r="G53" s="20">
        <v>11360.677378552957</v>
      </c>
      <c r="H53" s="32">
        <f>(F53/SUM(F50:F67))</f>
        <v>2.8934071334354498E-2</v>
      </c>
      <c r="I53" s="23">
        <f>H53*J48</f>
        <v>-1174891.8573953107</v>
      </c>
      <c r="J53" s="23">
        <f>I53/G53</f>
        <v>-103.41741238188035</v>
      </c>
      <c r="K53" s="23">
        <v>207.37021562659504</v>
      </c>
      <c r="L53" s="25">
        <f t="shared" si="0"/>
        <v>103.95280324471469</v>
      </c>
    </row>
    <row r="54" spans="5:12" x14ac:dyDescent="0.2">
      <c r="E54" s="21"/>
      <c r="F54" s="20">
        <v>670397.18313316058</v>
      </c>
      <c r="G54" s="20">
        <v>11360.677378552966</v>
      </c>
      <c r="H54" s="32">
        <f>(F54/SUM(F50:F67))</f>
        <v>8.2168333940209018E-2</v>
      </c>
      <c r="I54" s="23">
        <f>H54*J48</f>
        <v>-3336513.0460387743</v>
      </c>
      <c r="J54" s="23">
        <f>I54/G54</f>
        <v>-293.68962209397353</v>
      </c>
      <c r="K54" s="23">
        <v>588.89967229146373</v>
      </c>
      <c r="L54" s="25">
        <f t="shared" si="0"/>
        <v>295.2100501974902</v>
      </c>
    </row>
    <row r="55" spans="5:12" x14ac:dyDescent="0.2">
      <c r="E55" s="21"/>
      <c r="F55" s="20">
        <v>333594.876332391</v>
      </c>
      <c r="G55" s="20">
        <v>3176.8616635667577</v>
      </c>
      <c r="H55" s="32">
        <f>(F55/SUM(F50:F67))</f>
        <v>4.0887604973390848E-2</v>
      </c>
      <c r="I55" s="23">
        <f>H55*J48</f>
        <v>-1660274.9608415805</v>
      </c>
      <c r="J55" s="23">
        <f>I55/G55</f>
        <v>-522.61481193283691</v>
      </c>
      <c r="K55" s="23">
        <v>1153.5854562229042</v>
      </c>
      <c r="L55" s="25">
        <f t="shared" si="0"/>
        <v>630.9706442900673</v>
      </c>
    </row>
    <row r="56" spans="5:12" x14ac:dyDescent="0.2">
      <c r="E56" s="21"/>
      <c r="F56" s="20">
        <v>335699.95670198242</v>
      </c>
      <c r="G56" s="20">
        <v>1679.5008661389593</v>
      </c>
      <c r="H56" s="32">
        <f>(F56/SUM(F50:F67))</f>
        <v>4.1145617612959484E-2</v>
      </c>
      <c r="I56" s="23">
        <f>H56*J48</f>
        <v>-1670751.7771123117</v>
      </c>
      <c r="J56" s="23">
        <f>I56/G56</f>
        <v>-994.79066119997833</v>
      </c>
      <c r="K56" s="23">
        <v>2047.8084419106717</v>
      </c>
      <c r="L56" s="25">
        <f t="shared" si="0"/>
        <v>1053.0177807106934</v>
      </c>
    </row>
    <row r="57" spans="5:12" x14ac:dyDescent="0.2">
      <c r="E57" s="21"/>
      <c r="F57" s="20">
        <v>248242.45427668619</v>
      </c>
      <c r="G57" s="20">
        <v>763.50575314387743</v>
      </c>
      <c r="H57" s="32">
        <f>(F57/SUM(F50:F67))</f>
        <v>3.0426244910238893E-2</v>
      </c>
      <c r="I57" s="23">
        <f>H57*J48</f>
        <v>-1235482.7975318772</v>
      </c>
      <c r="J57" s="23">
        <f>I57/G57</f>
        <v>-1618.1709076120858</v>
      </c>
      <c r="K57" s="23">
        <v>2457.7250190286941</v>
      </c>
      <c r="L57" s="25">
        <f t="shared" si="0"/>
        <v>839.55411141660829</v>
      </c>
    </row>
    <row r="58" spans="5:12" x14ac:dyDescent="0.2">
      <c r="E58" s="21"/>
      <c r="F58" s="20">
        <v>812234.90909115935</v>
      </c>
      <c r="G58" s="20">
        <v>1080.1329656126975</v>
      </c>
      <c r="H58" s="32">
        <f>(F58/SUM(F50:F67))</f>
        <v>9.9552908227004244E-2</v>
      </c>
      <c r="I58" s="23">
        <f>H58*J48</f>
        <v>-4042428.0393977715</v>
      </c>
      <c r="J58" s="23">
        <f>I58/G58</f>
        <v>-3742.5281591185708</v>
      </c>
      <c r="K58" s="23">
        <v>6954.7123297224407</v>
      </c>
      <c r="L58" s="25">
        <f t="shared" si="0"/>
        <v>3212.1841706038699</v>
      </c>
    </row>
    <row r="59" spans="5:12" x14ac:dyDescent="0.2">
      <c r="E59" s="21"/>
      <c r="F59" s="20">
        <v>86590.574344619046</v>
      </c>
      <c r="G59" s="20">
        <v>459.07465051939226</v>
      </c>
      <c r="H59" s="32">
        <f>(F59/SUM(F50:F67))</f>
        <v>1.0613116235916379E-2</v>
      </c>
      <c r="I59" s="23">
        <f>H59*J48</f>
        <v>-430954.34800988069</v>
      </c>
      <c r="J59" s="23">
        <f>I59/G59</f>
        <v>-938.7456866161167</v>
      </c>
      <c r="K59" s="23">
        <v>4741.2285621404199</v>
      </c>
      <c r="L59" s="25">
        <f t="shared" si="0"/>
        <v>3802.4828755243034</v>
      </c>
    </row>
    <row r="60" spans="5:12" x14ac:dyDescent="0.2">
      <c r="E60" s="21"/>
      <c r="F60" s="20">
        <v>205538.89142126471</v>
      </c>
      <c r="G60" s="20">
        <v>141.59410907586073</v>
      </c>
      <c r="H60" s="32">
        <f>(F60/SUM(F50:F67))</f>
        <v>2.5192212456907399E-2</v>
      </c>
      <c r="I60" s="23">
        <f>H60*J48</f>
        <v>-1022950.5880235479</v>
      </c>
      <c r="J60" s="23">
        <f>I60/G60</f>
        <v>-7224.5278754887322</v>
      </c>
      <c r="K60" s="23">
        <v>15333.08033914105</v>
      </c>
      <c r="L60" s="25">
        <f t="shared" si="0"/>
        <v>8108.5524636523178</v>
      </c>
    </row>
    <row r="61" spans="5:12" x14ac:dyDescent="0.2">
      <c r="E61" s="21"/>
      <c r="F61" s="20">
        <v>184160.06521692121</v>
      </c>
      <c r="G61" s="20">
        <v>74.115666469395848</v>
      </c>
      <c r="H61" s="32">
        <f>(F61/SUM(F50:F67))</f>
        <v>2.2571881442689429E-2</v>
      </c>
      <c r="I61" s="23">
        <f>H61*J48</f>
        <v>-916549.88358380506</v>
      </c>
      <c r="J61" s="23">
        <f>I61/G61</f>
        <v>-12366.479682973244</v>
      </c>
      <c r="K61" s="23">
        <v>29029.300247165898</v>
      </c>
      <c r="L61" s="25">
        <f t="shared" si="0"/>
        <v>16662.820564192654</v>
      </c>
    </row>
    <row r="62" spans="5:12" x14ac:dyDescent="0.2">
      <c r="E62" s="21"/>
      <c r="F62" s="20">
        <v>473825.22878485493</v>
      </c>
      <c r="G62" s="20">
        <v>69.690850560775203</v>
      </c>
      <c r="H62" s="32">
        <f>(F62/SUM(F50:F67))</f>
        <v>5.8075168881424992E-2</v>
      </c>
      <c r="I62" s="23">
        <f>H62*J48</f>
        <v>-2358190.1850995063</v>
      </c>
      <c r="J62" s="23">
        <f>I62/G62</f>
        <v>-33837.873495933338</v>
      </c>
      <c r="K62" s="23">
        <v>80670.936956585807</v>
      </c>
      <c r="L62" s="25">
        <f t="shared" si="0"/>
        <v>46833.063460652469</v>
      </c>
    </row>
    <row r="63" spans="5:12" x14ac:dyDescent="0.2">
      <c r="E63" s="21"/>
      <c r="F63" s="20">
        <v>20729.193092027752</v>
      </c>
      <c r="G63" s="20">
        <v>16.22492067603039</v>
      </c>
      <c r="H63" s="32">
        <f>(F63/SUM(F50:F67))</f>
        <v>2.5407076627863576E-3</v>
      </c>
      <c r="I63" s="23">
        <f>H63*J48</f>
        <v>-103167.53250985779</v>
      </c>
      <c r="J63" s="23">
        <f>I63/G63</f>
        <v>-6358.5847086618169</v>
      </c>
      <c r="K63" s="24">
        <v>12424.590414648723</v>
      </c>
      <c r="L63" s="25">
        <f t="shared" si="0"/>
        <v>6066.0057059869059</v>
      </c>
    </row>
    <row r="64" spans="5:12" x14ac:dyDescent="0.2">
      <c r="E64" s="21"/>
      <c r="F64" s="20">
        <v>171054.55508084223</v>
      </c>
      <c r="G64" s="20">
        <v>12.924347947501724</v>
      </c>
      <c r="H64" s="32">
        <f>(F64/SUM(F50:F67))</f>
        <v>2.0965583026748384E-2</v>
      </c>
      <c r="I64" s="23">
        <f>H64*J48</f>
        <v>-851324.81008385331</v>
      </c>
      <c r="J64" s="23">
        <f>I64/G64</f>
        <v>-65869.846087547834</v>
      </c>
      <c r="K64" s="24">
        <v>140139.18994000333</v>
      </c>
      <c r="L64" s="25">
        <f t="shared" si="0"/>
        <v>74269.343852455495</v>
      </c>
    </row>
    <row r="65" spans="5:12" x14ac:dyDescent="0.2">
      <c r="E65" s="21"/>
      <c r="F65" s="20">
        <v>187818.04284036258</v>
      </c>
      <c r="G65" s="20">
        <v>5.280916365645866</v>
      </c>
      <c r="H65" s="32">
        <f>(F65/SUM(F50:F67))</f>
        <v>2.3020227489586584E-2</v>
      </c>
      <c r="I65" s="23">
        <f>H65*J48</f>
        <v>-934755.34501741268</v>
      </c>
      <c r="J65" s="23">
        <f>I65/G65</f>
        <v>-177006.27699736168</v>
      </c>
      <c r="K65" s="24">
        <v>272298.72184296348</v>
      </c>
      <c r="L65" s="25">
        <f t="shared" si="0"/>
        <v>95292.4448456018</v>
      </c>
    </row>
    <row r="66" spans="5:12" x14ac:dyDescent="0.2">
      <c r="E66" s="21"/>
      <c r="F66" s="20">
        <v>565236.22459916957</v>
      </c>
      <c r="G66" s="20">
        <v>6.0800023946580692</v>
      </c>
      <c r="H66" s="32">
        <f>(F66/SUM(F50:F67))</f>
        <v>6.9279108007144333E-2</v>
      </c>
      <c r="I66" s="23">
        <f>H66*J48</f>
        <v>-2813135.3843923197</v>
      </c>
      <c r="J66" s="23">
        <f>I66/G66</f>
        <v>-462686.55862108857</v>
      </c>
      <c r="K66" s="24">
        <v>894403.72155592882</v>
      </c>
      <c r="L66" s="25">
        <f t="shared" si="0"/>
        <v>431717.16293484025</v>
      </c>
    </row>
    <row r="67" spans="5:12" x14ac:dyDescent="0.2">
      <c r="E67" s="21"/>
      <c r="F67" s="20">
        <v>248667.63067470191</v>
      </c>
      <c r="G67" s="20">
        <v>2.2582866037301397</v>
      </c>
      <c r="H67" s="32">
        <f>(F67/SUM(F50:F67))</f>
        <v>3.0478357355121753E-2</v>
      </c>
      <c r="I67" s="23">
        <f>H67*J48</f>
        <v>-1237598.8663855935</v>
      </c>
      <c r="J67" s="23">
        <f>I67/G67</f>
        <v>-548025.59796501533</v>
      </c>
      <c r="K67" s="25">
        <v>549122.74871496414</v>
      </c>
      <c r="L67" s="25">
        <f t="shared" si="0"/>
        <v>1097.1507499488071</v>
      </c>
    </row>
    <row r="69" spans="5:12" ht="25.5" x14ac:dyDescent="0.2">
      <c r="F69" s="18" t="s">
        <v>18</v>
      </c>
      <c r="G69" s="18">
        <v>2</v>
      </c>
      <c r="H69" s="18" t="str">
        <f>VLOOKUP(G69,$C$30:$D$43,2,0)</f>
        <v>Southern Scotland</v>
      </c>
      <c r="I69" s="18" t="s">
        <v>19</v>
      </c>
      <c r="J69" s="18">
        <f>-VLOOKUP(G69,$C$30:$I$43,7,0)*1000000</f>
        <v>-64557461.562350027</v>
      </c>
    </row>
    <row r="70" spans="5:12" ht="51" x14ac:dyDescent="0.2">
      <c r="F70" s="18" t="s">
        <v>21</v>
      </c>
      <c r="G70" s="18" t="s">
        <v>20</v>
      </c>
      <c r="H70" s="18" t="s">
        <v>22</v>
      </c>
      <c r="I70" s="19" t="s">
        <v>27</v>
      </c>
      <c r="J70" s="19" t="s">
        <v>24</v>
      </c>
      <c r="K70" s="19" t="s">
        <v>25</v>
      </c>
      <c r="L70" s="19" t="s">
        <v>26</v>
      </c>
    </row>
    <row r="71" spans="5:12" x14ac:dyDescent="0.2">
      <c r="F71" s="22">
        <v>6458948.4008525927</v>
      </c>
      <c r="G71" s="22">
        <v>2033063</v>
      </c>
      <c r="H71" s="32">
        <f>(F71/SUM(F71:F88))</f>
        <v>0.36298894399297899</v>
      </c>
      <c r="I71" s="23">
        <f>H71*J69</f>
        <v>-23433644.799384769</v>
      </c>
      <c r="J71" s="23">
        <f>I71/G71</f>
        <v>-11.526275771771347</v>
      </c>
      <c r="K71" s="23">
        <v>34.043920274628242</v>
      </c>
      <c r="L71" s="25">
        <f>K71+J71</f>
        <v>22.517644502856896</v>
      </c>
    </row>
    <row r="72" spans="5:12" x14ac:dyDescent="0.2">
      <c r="F72" s="20">
        <v>110664.95787526191</v>
      </c>
      <c r="G72" s="20">
        <v>53802.400000000001</v>
      </c>
      <c r="H72" s="32">
        <f>(F72/SUM(F71:F88))</f>
        <v>6.2193028498054408E-3</v>
      </c>
      <c r="I72" s="23">
        <f>H72*J69</f>
        <v>-401502.40467092872</v>
      </c>
      <c r="J72" s="23">
        <f>I72/G72</f>
        <v>-7.4625370740139605</v>
      </c>
      <c r="K72" s="23">
        <v>18.132474496361727</v>
      </c>
      <c r="L72" s="33">
        <f t="shared" ref="L72:L88" si="1">K72+J72</f>
        <v>10.669937422347767</v>
      </c>
    </row>
    <row r="73" spans="5:12" x14ac:dyDescent="0.2">
      <c r="F73" s="20">
        <v>407876.0762872331</v>
      </c>
      <c r="G73" s="20">
        <v>40351.799999999988</v>
      </c>
      <c r="H73" s="32">
        <f>(F73/SUM(F71:F88))</f>
        <v>2.2922385661411852E-2</v>
      </c>
      <c r="I73" s="23">
        <f>H73*J69</f>
        <v>-1479811.0312539591</v>
      </c>
      <c r="J73" s="23">
        <f>I73/G73</f>
        <v>-36.672739041479176</v>
      </c>
      <c r="K73" s="23">
        <v>89.107430728471613</v>
      </c>
      <c r="L73" s="25">
        <f t="shared" si="1"/>
        <v>52.434691686992437</v>
      </c>
    </row>
    <row r="74" spans="5:12" x14ac:dyDescent="0.2">
      <c r="F74" s="20">
        <v>474603.23565129814</v>
      </c>
      <c r="G74" s="20">
        <v>20175.899999999994</v>
      </c>
      <c r="H74" s="32">
        <f>(F74/SUM(F71:F88))</f>
        <v>2.6672411146987172E-2</v>
      </c>
      <c r="I74" s="23">
        <f>H74*J69</f>
        <v>-1721903.1573968208</v>
      </c>
      <c r="J74" s="23">
        <f>I74/G74</f>
        <v>-85.344552530336756</v>
      </c>
      <c r="K74" s="23">
        <v>207.37021562659504</v>
      </c>
      <c r="L74" s="25">
        <f t="shared" si="1"/>
        <v>122.02566309625828</v>
      </c>
    </row>
    <row r="75" spans="5:12" x14ac:dyDescent="0.2">
      <c r="F75" s="20">
        <v>1347800.5464718877</v>
      </c>
      <c r="G75" s="20">
        <v>20175.900000000009</v>
      </c>
      <c r="H75" s="32">
        <f>(F75/SUM(F71:F88))</f>
        <v>7.5745565177825297E-2</v>
      </c>
      <c r="I75" s="23">
        <f>H75*J69</f>
        <v>-4889941.4124859357</v>
      </c>
      <c r="J75" s="23">
        <f>I75/G75</f>
        <v>-242.36546634776806</v>
      </c>
      <c r="K75" s="23">
        <v>588.89967229146373</v>
      </c>
      <c r="L75" s="25">
        <f t="shared" si="1"/>
        <v>346.53420594369567</v>
      </c>
    </row>
    <row r="76" spans="5:12" x14ac:dyDescent="0.2">
      <c r="F76" s="20">
        <v>531111.34362944774</v>
      </c>
      <c r="G76" s="20">
        <v>4524.6772405885722</v>
      </c>
      <c r="H76" s="32">
        <f>(F76/SUM(F71:F88))</f>
        <v>2.9848132203888968E-2</v>
      </c>
      <c r="I76" s="23">
        <f>H76*J69</f>
        <v>-1926919.647460504</v>
      </c>
      <c r="J76" s="23">
        <f>I76/G76</f>
        <v>-425.86897252583907</v>
      </c>
      <c r="K76" s="23">
        <v>1153.5854562229042</v>
      </c>
      <c r="L76" s="25">
        <f t="shared" si="1"/>
        <v>727.71648369706509</v>
      </c>
    </row>
    <row r="77" spans="5:12" x14ac:dyDescent="0.2">
      <c r="F77" s="20">
        <v>767601.93323271477</v>
      </c>
      <c r="G77" s="20">
        <v>3657.575004777374</v>
      </c>
      <c r="H77" s="32">
        <f>(F77/SUM(F71:F88))</f>
        <v>4.3138758488043119E-2</v>
      </c>
      <c r="I77" s="23">
        <f>H77*J69</f>
        <v>-2784928.7429393446</v>
      </c>
      <c r="J77" s="23">
        <f>I77/G77</f>
        <v>-761.41398038366549</v>
      </c>
      <c r="K77" s="23">
        <v>2047.8084419106717</v>
      </c>
      <c r="L77" s="25">
        <f t="shared" si="1"/>
        <v>1286.3944615270061</v>
      </c>
    </row>
    <row r="78" spans="5:12" x14ac:dyDescent="0.2">
      <c r="F78" s="20">
        <v>433790.08380027121</v>
      </c>
      <c r="G78" s="20">
        <v>1257.4622587425949</v>
      </c>
      <c r="H78" s="32">
        <f>(F78/SUM(F71:F88))</f>
        <v>2.4378737011198477E-2</v>
      </c>
      <c r="I78" s="23">
        <f>H78*J69</f>
        <v>-1573829.3775390857</v>
      </c>
      <c r="J78" s="23">
        <f>I78/G78</f>
        <v>-1251.5917409026999</v>
      </c>
      <c r="K78" s="23">
        <v>2457.7250190286941</v>
      </c>
      <c r="L78" s="25">
        <f t="shared" si="1"/>
        <v>1206.1332781259941</v>
      </c>
    </row>
    <row r="79" spans="5:12" x14ac:dyDescent="0.2">
      <c r="F79" s="20">
        <v>1503804.8091247468</v>
      </c>
      <c r="G79" s="20">
        <v>2004.2854958914579</v>
      </c>
      <c r="H79" s="32">
        <f>(F79/SUM(F71:F88))</f>
        <v>8.4512909185603668E-2</v>
      </c>
      <c r="I79" s="23">
        <f>H79*J69</f>
        <v>-5455938.8862719871</v>
      </c>
      <c r="J79" s="23">
        <f>I79/G79</f>
        <v>-2722.1365905486018</v>
      </c>
      <c r="K79" s="23">
        <v>6954.7123297224407</v>
      </c>
      <c r="L79" s="25">
        <f t="shared" si="1"/>
        <v>4232.5757391738389</v>
      </c>
    </row>
    <row r="80" spans="5:12" x14ac:dyDescent="0.2">
      <c r="F80" s="20">
        <v>176134.2988962736</v>
      </c>
      <c r="G80" s="20">
        <v>462.91600633914425</v>
      </c>
      <c r="H80" s="32">
        <f>(F80/SUM(F71:F88))</f>
        <v>9.8986397149205541E-3</v>
      </c>
      <c r="I80" s="23">
        <f>H80*J69</f>
        <v>-639031.05291553505</v>
      </c>
      <c r="J80" s="23">
        <f>I80/G80</f>
        <v>-1380.4470879483142</v>
      </c>
      <c r="K80" s="23">
        <v>4741.2285621404199</v>
      </c>
      <c r="L80" s="25">
        <f t="shared" si="1"/>
        <v>3360.7814741921056</v>
      </c>
    </row>
    <row r="81" spans="6:12" x14ac:dyDescent="0.2">
      <c r="F81" s="20">
        <v>639618.95143946225</v>
      </c>
      <c r="G81" s="20">
        <v>355.2377179080824</v>
      </c>
      <c r="H81" s="32">
        <f>(F81/SUM(F71:F88))</f>
        <v>3.5946193301414124E-2</v>
      </c>
      <c r="I81" s="23">
        <f>H81*J69</f>
        <v>-2320594.9923688462</v>
      </c>
      <c r="J81" s="23">
        <f>I81/G81</f>
        <v>-6532.5129494534676</v>
      </c>
      <c r="K81" s="23">
        <v>15333.08033914105</v>
      </c>
      <c r="L81" s="25">
        <f t="shared" si="1"/>
        <v>8800.5673896875815</v>
      </c>
    </row>
    <row r="82" spans="6:12" x14ac:dyDescent="0.2">
      <c r="F82" s="20">
        <v>684256.19562908367</v>
      </c>
      <c r="G82" s="20">
        <v>220.38827258320129</v>
      </c>
      <c r="H82" s="32">
        <f>(F82/SUM(F71:F88))</f>
        <v>3.8454779084358078E-2</v>
      </c>
      <c r="I82" s="23">
        <f>H82*J69</f>
        <v>-2482542.9226271082</v>
      </c>
      <c r="J82" s="23">
        <f>I82/G82</f>
        <v>-11264.405739601661</v>
      </c>
      <c r="K82" s="23">
        <v>29029.300247165898</v>
      </c>
      <c r="L82" s="25">
        <f t="shared" si="1"/>
        <v>17764.894507564237</v>
      </c>
    </row>
    <row r="83" spans="6:12" x14ac:dyDescent="0.2">
      <c r="F83" s="20">
        <v>2219256.6766756889</v>
      </c>
      <c r="G83" s="20">
        <v>231.45800316957212</v>
      </c>
      <c r="H83" s="32">
        <f>(F83/SUM(F71:F88))</f>
        <v>0.12472086592448087</v>
      </c>
      <c r="I83" s="23">
        <f>H83*J69</f>
        <v>-8051662.5079426849</v>
      </c>
      <c r="J83" s="23">
        <f>I83/G83</f>
        <v>-34786.710321888626</v>
      </c>
      <c r="K83" s="23">
        <v>80670.936956585807</v>
      </c>
      <c r="L83" s="25">
        <f t="shared" si="1"/>
        <v>45884.226634697181</v>
      </c>
    </row>
    <row r="84" spans="6:12" x14ac:dyDescent="0.2">
      <c r="F84" s="20">
        <v>35402.215331579064</v>
      </c>
      <c r="G84" s="20">
        <v>27.709623474515524</v>
      </c>
      <c r="H84" s="32">
        <f>(F84/SUM(F71:F88))</f>
        <v>1.9895828176186747E-3</v>
      </c>
      <c r="I84" s="23">
        <f>H84*J69</f>
        <v>-128442.41627352966</v>
      </c>
      <c r="J84" s="23">
        <f>I84/G84</f>
        <v>-4635.2999488303349</v>
      </c>
      <c r="K84" s="24">
        <v>12424.590414648723</v>
      </c>
      <c r="L84" s="25">
        <f t="shared" si="1"/>
        <v>7789.2904658183879</v>
      </c>
    </row>
    <row r="85" spans="6:12" x14ac:dyDescent="0.2">
      <c r="F85" s="20">
        <v>292134.39064101322</v>
      </c>
      <c r="G85" s="20">
        <v>22.072762168136563</v>
      </c>
      <c r="H85" s="32">
        <f>(F85/SUM(F71:F88))</f>
        <v>1.641777382039716E-2</v>
      </c>
      <c r="I85" s="23">
        <f>H85*J69</f>
        <v>-1059889.8023496461</v>
      </c>
      <c r="J85" s="23">
        <f>I85/G85</f>
        <v>-48017.995857340611</v>
      </c>
      <c r="K85" s="24">
        <v>140139.18994000333</v>
      </c>
      <c r="L85" s="25">
        <f t="shared" si="1"/>
        <v>92121.194082662725</v>
      </c>
    </row>
    <row r="86" spans="6:12" x14ac:dyDescent="0.2">
      <c r="F86" s="20">
        <v>320763.8023473025</v>
      </c>
      <c r="G86" s="20">
        <v>9.018978090206339</v>
      </c>
      <c r="H86" s="32">
        <f>(F86/SUM(F71:F88))</f>
        <v>1.8026729222647222E-2</v>
      </c>
      <c r="I86" s="23">
        <f>H86*J69</f>
        <v>-1163759.87888594</v>
      </c>
      <c r="J86" s="23">
        <f>I86/G86</f>
        <v>-129034.56103853503</v>
      </c>
      <c r="K86" s="24">
        <v>272298.72184296348</v>
      </c>
      <c r="L86" s="25">
        <f t="shared" si="1"/>
        <v>143264.16080442845</v>
      </c>
    </row>
    <row r="87" spans="6:12" x14ac:dyDescent="0.2">
      <c r="F87" s="20">
        <v>965334.94804312859</v>
      </c>
      <c r="G87" s="20">
        <v>10.383691880171771</v>
      </c>
      <c r="H87" s="32">
        <f>(F87/SUM(F71:F88))</f>
        <v>5.4251232808027738E-2</v>
      </c>
      <c r="I87" s="23">
        <f>H87*J69</f>
        <v>-3502321.8767143534</v>
      </c>
      <c r="J87" s="23">
        <f>I87/G87</f>
        <v>-337290.62043936696</v>
      </c>
      <c r="K87" s="24">
        <v>894403.72155592882</v>
      </c>
      <c r="L87" s="25">
        <f t="shared" si="1"/>
        <v>557113.1011165618</v>
      </c>
    </row>
    <row r="88" spans="6:12" x14ac:dyDescent="0.2">
      <c r="F88" s="20">
        <v>424685.36850694253</v>
      </c>
      <c r="G88" s="20">
        <v>3.8567998412066573</v>
      </c>
      <c r="H88" s="32">
        <f>(F88/SUM(F71:F88))</f>
        <v>2.3867057588392457E-2</v>
      </c>
      <c r="I88" s="23">
        <f>H88*J69</f>
        <v>-1540796.6528690406</v>
      </c>
      <c r="J88" s="23">
        <f>I88/G88</f>
        <v>-399501.32656792982</v>
      </c>
      <c r="K88" s="25">
        <v>549122.74871496414</v>
      </c>
      <c r="L88" s="25">
        <f t="shared" si="1"/>
        <v>149621.42214703432</v>
      </c>
    </row>
    <row r="90" spans="6:12" x14ac:dyDescent="0.2">
      <c r="F90" s="18" t="s">
        <v>18</v>
      </c>
      <c r="G90" s="18">
        <v>3</v>
      </c>
      <c r="H90" s="18" t="str">
        <f>VLOOKUP(G90,$C$30:$D$43,2,0)</f>
        <v>Northern</v>
      </c>
      <c r="I90" s="18" t="s">
        <v>19</v>
      </c>
      <c r="J90" s="18">
        <f>-VLOOKUP(G90,$C$30:$I$43,7,0)*1000000</f>
        <v>-18531441.895562578</v>
      </c>
    </row>
    <row r="91" spans="6:12" ht="51" x14ac:dyDescent="0.2">
      <c r="F91" s="18" t="s">
        <v>21</v>
      </c>
      <c r="G91" s="18" t="s">
        <v>20</v>
      </c>
      <c r="H91" s="18" t="s">
        <v>22</v>
      </c>
      <c r="I91" s="19" t="s">
        <v>27</v>
      </c>
      <c r="J91" s="19" t="s">
        <v>24</v>
      </c>
      <c r="K91" s="19" t="s">
        <v>25</v>
      </c>
      <c r="L91" s="19" t="s">
        <v>26</v>
      </c>
    </row>
    <row r="92" spans="6:12" x14ac:dyDescent="0.2">
      <c r="F92" s="22">
        <v>4964321.467347241</v>
      </c>
      <c r="G92" s="22">
        <v>1555386.8744091629</v>
      </c>
      <c r="H92" s="32">
        <f>(F92/SUM(F92:F109))</f>
        <v>0.34995430533015742</v>
      </c>
      <c r="I92" s="23">
        <f>H92*J90</f>
        <v>-6485157.875327778</v>
      </c>
      <c r="J92" s="23">
        <f>I92/G92</f>
        <v>-4.1694821925196344</v>
      </c>
      <c r="K92" s="23">
        <v>34.043920274628242</v>
      </c>
      <c r="L92" s="25">
        <f>K92+J92</f>
        <v>29.874438082108608</v>
      </c>
    </row>
    <row r="93" spans="6:12" x14ac:dyDescent="0.2">
      <c r="F93" s="20">
        <v>78123.647268822548</v>
      </c>
      <c r="G93" s="20">
        <v>41987.890061113147</v>
      </c>
      <c r="H93" s="32">
        <f>(F93/SUM(F92:F109))</f>
        <v>5.5072393860159151E-3</v>
      </c>
      <c r="I93" s="23">
        <f>H93*J90</f>
        <v>-102057.08668690766</v>
      </c>
      <c r="J93" s="23">
        <f>I93/G93</f>
        <v>-2.4306314639379143</v>
      </c>
      <c r="K93" s="23">
        <v>18.132474496361727</v>
      </c>
      <c r="L93" s="33">
        <f t="shared" ref="L93:L109" si="2">K93+J93</f>
        <v>15.701843032423813</v>
      </c>
    </row>
    <row r="94" spans="6:12" x14ac:dyDescent="0.2">
      <c r="F94" s="20">
        <v>287939.08500983776</v>
      </c>
      <c r="G94" s="20">
        <v>31490.917545834851</v>
      </c>
      <c r="H94" s="32">
        <f>(F94/SUM(F92:F109))</f>
        <v>2.0297944670747615E-2</v>
      </c>
      <c r="I94" s="23">
        <f>H94*J90</f>
        <v>-376150.18226530351</v>
      </c>
      <c r="J94" s="23">
        <f>I94/G94</f>
        <v>-11.944719670927945</v>
      </c>
      <c r="K94" s="23">
        <v>89.107430728471613</v>
      </c>
      <c r="L94" s="25">
        <f t="shared" si="2"/>
        <v>77.162711057543675</v>
      </c>
    </row>
    <row r="95" spans="6:12" x14ac:dyDescent="0.2">
      <c r="F95" s="20">
        <v>335044.95448737033</v>
      </c>
      <c r="G95" s="20">
        <v>15745.458772917425</v>
      </c>
      <c r="H95" s="32">
        <f>(F95/SUM(F92:F109))</f>
        <v>2.3618620404261693E-2</v>
      </c>
      <c r="I95" s="23">
        <f>H95*J90</f>
        <v>-437687.0916749243</v>
      </c>
      <c r="J95" s="23">
        <f>I95/G95</f>
        <v>-27.797671569135655</v>
      </c>
      <c r="K95" s="23">
        <v>207.37021562659504</v>
      </c>
      <c r="L95" s="25">
        <f t="shared" si="2"/>
        <v>179.5725440574594</v>
      </c>
    </row>
    <row r="96" spans="6:12" x14ac:dyDescent="0.2">
      <c r="F96" s="20">
        <v>951476.3887587738</v>
      </c>
      <c r="G96" s="20">
        <v>15745.458772917438</v>
      </c>
      <c r="H96" s="32">
        <f>(F96/SUM(F92:F109))</f>
        <v>6.7073266881738161E-2</v>
      </c>
      <c r="I96" s="23">
        <f>H96*J90</f>
        <v>-1242964.3479644926</v>
      </c>
      <c r="J96" s="23">
        <f>I96/G96</f>
        <v>-78.941132544351177</v>
      </c>
      <c r="K96" s="23">
        <v>588.89967229146373</v>
      </c>
      <c r="L96" s="25">
        <f t="shared" si="2"/>
        <v>509.95853974711258</v>
      </c>
    </row>
    <row r="97" spans="6:12" x14ac:dyDescent="0.2">
      <c r="F97" s="20">
        <v>537774.55744501029</v>
      </c>
      <c r="G97" s="20">
        <v>6208.7383673253571</v>
      </c>
      <c r="H97" s="32">
        <f>(F97/SUM(F92:F109))</f>
        <v>3.7909817668489353E-2</v>
      </c>
      <c r="I97" s="23">
        <f>H97*J90</f>
        <v>-702523.58339498204</v>
      </c>
      <c r="J97" s="23">
        <f>I97/G97</f>
        <v>-113.15077908454693</v>
      </c>
      <c r="K97" s="23">
        <v>1153.5854562229042</v>
      </c>
      <c r="L97" s="25">
        <f t="shared" si="2"/>
        <v>1040.4346771383573</v>
      </c>
    </row>
    <row r="98" spans="6:12" x14ac:dyDescent="0.2">
      <c r="F98" s="20">
        <v>583922.00930244965</v>
      </c>
      <c r="G98" s="20">
        <v>2909.8626061174195</v>
      </c>
      <c r="H98" s="32">
        <f>(F98/SUM(F92:F109))</f>
        <v>4.1162930820760044E-2</v>
      </c>
      <c r="I98" s="23">
        <f>H98*J90</f>
        <v>-762808.46075597673</v>
      </c>
      <c r="J98" s="23">
        <f>I98/G98</f>
        <v>-262.14586872669537</v>
      </c>
      <c r="K98" s="23">
        <v>2047.8084419106717</v>
      </c>
      <c r="L98" s="25">
        <f t="shared" si="2"/>
        <v>1785.6625731839763</v>
      </c>
    </row>
    <row r="99" spans="6:12" x14ac:dyDescent="0.2">
      <c r="F99" s="20">
        <v>369928.8644502192</v>
      </c>
      <c r="G99" s="20">
        <v>1230.0330727720045</v>
      </c>
      <c r="H99" s="32">
        <f>(F99/SUM(F92:F109))</f>
        <v>2.6077722732453977E-2</v>
      </c>
      <c r="I99" s="23">
        <f>H99*J90</f>
        <v>-483257.80358506227</v>
      </c>
      <c r="J99" s="23">
        <f>I99/G99</f>
        <v>-392.88195925983655</v>
      </c>
      <c r="K99" s="23">
        <v>2457.7250190286941</v>
      </c>
      <c r="L99" s="25">
        <f t="shared" si="2"/>
        <v>2064.8430597688575</v>
      </c>
    </row>
    <row r="100" spans="6:12" x14ac:dyDescent="0.2">
      <c r="F100" s="20">
        <v>1335806.1760795277</v>
      </c>
      <c r="G100" s="20">
        <v>1697.5119494858932</v>
      </c>
      <c r="H100" s="32">
        <f>(F100/SUM(F92:F109))</f>
        <v>9.4166166611173399E-2</v>
      </c>
      <c r="I100" s="23">
        <f>H100*J90</f>
        <v>-1745034.8450828248</v>
      </c>
      <c r="J100" s="23">
        <f>I100/G100</f>
        <v>-1027.9956177105701</v>
      </c>
      <c r="K100" s="23">
        <v>6954.7123297224407</v>
      </c>
      <c r="L100" s="25">
        <f t="shared" si="2"/>
        <v>5926.7167120118702</v>
      </c>
    </row>
    <row r="101" spans="6:12" x14ac:dyDescent="0.2">
      <c r="F101" s="20">
        <v>131952.73969350939</v>
      </c>
      <c r="G101" s="20">
        <v>273.88347618042002</v>
      </c>
      <c r="H101" s="32">
        <f>(F101/SUM(F92:F109))</f>
        <v>9.3018612230462115E-3</v>
      </c>
      <c r="I101" s="23">
        <f>H101*J90</f>
        <v>-172376.90077546754</v>
      </c>
      <c r="J101" s="23">
        <f>I101/G101</f>
        <v>-629.38043280097236</v>
      </c>
      <c r="K101" s="23">
        <v>4741.2285621404199</v>
      </c>
      <c r="L101" s="25">
        <f t="shared" si="2"/>
        <v>4111.848129339447</v>
      </c>
    </row>
    <row r="102" spans="6:12" x14ac:dyDescent="0.2">
      <c r="F102" s="20">
        <v>378650.81612878031</v>
      </c>
      <c r="G102" s="20">
        <v>239.64804165786751</v>
      </c>
      <c r="H102" s="32">
        <f>(F102/SUM(F92:F109))</f>
        <v>2.6692566988787983E-2</v>
      </c>
      <c r="I102" s="23">
        <f>H102*J90</f>
        <v>-494651.75419613626</v>
      </c>
      <c r="J102" s="23">
        <f>I102/G102</f>
        <v>-2064.0759289087941</v>
      </c>
      <c r="K102" s="23">
        <v>15333.08033914105</v>
      </c>
      <c r="L102" s="25">
        <f t="shared" si="2"/>
        <v>13269.004410232255</v>
      </c>
    </row>
    <row r="103" spans="6:12" x14ac:dyDescent="0.2">
      <c r="F103" s="20">
        <v>432349.39916171343</v>
      </c>
      <c r="G103" s="20">
        <v>154.5781740563734</v>
      </c>
      <c r="H103" s="32">
        <f>(F103/SUM(F92:F109))</f>
        <v>3.0477988711798538E-2</v>
      </c>
      <c r="I103" s="23">
        <f>H103*J90</f>
        <v>-564801.07690630679</v>
      </c>
      <c r="J103" s="23">
        <f>I103/G103</f>
        <v>-3653.8216365547728</v>
      </c>
      <c r="K103" s="23">
        <v>29029.300247165898</v>
      </c>
      <c r="L103" s="25">
        <f t="shared" si="2"/>
        <v>25375.478610611124</v>
      </c>
    </row>
    <row r="104" spans="6:12" x14ac:dyDescent="0.2">
      <c r="F104" s="20">
        <v>1724216.3831317616</v>
      </c>
      <c r="G104" s="20">
        <v>223.04904310147839</v>
      </c>
      <c r="H104" s="32">
        <f>(F104/SUM(F92:F109))</f>
        <v>0.12154671097884931</v>
      </c>
      <c r="I104" s="23">
        <f>H104*J90</f>
        <v>-2252435.812101284</v>
      </c>
      <c r="J104" s="23">
        <f>I104/G104</f>
        <v>-10098.388142721222</v>
      </c>
      <c r="K104" s="23">
        <v>80670.936956585807</v>
      </c>
      <c r="L104" s="25">
        <f t="shared" si="2"/>
        <v>70572.548813864589</v>
      </c>
    </row>
    <row r="105" spans="6:12" x14ac:dyDescent="0.2">
      <c r="F105" s="20">
        <v>36024.008800250522</v>
      </c>
      <c r="G105" s="20">
        <v>28.196306659011892</v>
      </c>
      <c r="H105" s="32">
        <f>(F105/SUM(F92:F109))</f>
        <v>2.5394723242279788E-3</v>
      </c>
      <c r="I105" s="23">
        <f>H105*J90</f>
        <v>-47060.083821820037</v>
      </c>
      <c r="J105" s="23">
        <f>I105/G105</f>
        <v>-1669.0158888869598</v>
      </c>
      <c r="K105" s="24">
        <v>12424.590414648723</v>
      </c>
      <c r="L105" s="25">
        <f t="shared" si="2"/>
        <v>10755.574525761764</v>
      </c>
    </row>
    <row r="106" spans="6:12" x14ac:dyDescent="0.2">
      <c r="F106" s="20">
        <v>297265.34796595969</v>
      </c>
      <c r="G106" s="20">
        <v>22.46044127869898</v>
      </c>
      <c r="H106" s="32">
        <f>(F106/SUM(F92:F109))</f>
        <v>2.0955389176628914E-2</v>
      </c>
      <c r="I106" s="23">
        <f>H106*J90</f>
        <v>-388333.57692559966</v>
      </c>
      <c r="J106" s="23">
        <f>I106/G106</f>
        <v>-17289.668181804034</v>
      </c>
      <c r="K106" s="24">
        <v>140139.18994000333</v>
      </c>
      <c r="L106" s="25">
        <f t="shared" si="2"/>
        <v>122849.52175819929</v>
      </c>
    </row>
    <row r="107" spans="6:12" x14ac:dyDescent="0.2">
      <c r="F107" s="20">
        <v>326397.59773038025</v>
      </c>
      <c r="G107" s="20">
        <v>9.1773846085006596</v>
      </c>
      <c r="H107" s="32">
        <f>(F107/SUM(F92:F109))</f>
        <v>2.3009034633731086E-2</v>
      </c>
      <c r="I107" s="23">
        <f>H107*J90</f>
        <v>-426390.5883879746</v>
      </c>
      <c r="J107" s="23">
        <f>I107/G107</f>
        <v>-46461.013303618696</v>
      </c>
      <c r="K107" s="24">
        <v>272298.72184296348</v>
      </c>
      <c r="L107" s="25">
        <f t="shared" si="2"/>
        <v>225837.70853934478</v>
      </c>
    </row>
    <row r="108" spans="6:12" x14ac:dyDescent="0.2">
      <c r="F108" s="20">
        <v>982289.78999727312</v>
      </c>
      <c r="G108" s="20">
        <v>10.566067805839575</v>
      </c>
      <c r="H108" s="32">
        <f>(F108/SUM(F92:F109))</f>
        <v>6.9245423237084075E-2</v>
      </c>
      <c r="I108" s="23">
        <f>H108*J90</f>
        <v>-1283217.5372516622</v>
      </c>
      <c r="J108" s="23">
        <f>I108/G108</f>
        <v>-121447.02843402758</v>
      </c>
      <c r="K108" s="24">
        <v>894403.72155592882</v>
      </c>
      <c r="L108" s="25">
        <f t="shared" si="2"/>
        <v>772956.69312190125</v>
      </c>
    </row>
    <row r="109" spans="6:12" x14ac:dyDescent="0.2">
      <c r="F109" s="20">
        <v>432144.40986649267</v>
      </c>
      <c r="G109" s="20">
        <v>3.9245394707404131</v>
      </c>
      <c r="H109" s="32">
        <f>(F109/SUM(F92:F109))</f>
        <v>3.0463538220048367E-2</v>
      </c>
      <c r="I109" s="23">
        <f>H109*J90</f>
        <v>-564533.28845807619</v>
      </c>
      <c r="J109" s="23">
        <f>I109/G109</f>
        <v>-143847.01508724282</v>
      </c>
      <c r="K109" s="25">
        <v>549122.74871496414</v>
      </c>
      <c r="L109" s="25">
        <f t="shared" si="2"/>
        <v>405275.73362772132</v>
      </c>
    </row>
    <row r="111" spans="6:12" x14ac:dyDescent="0.2">
      <c r="F111" s="18" t="s">
        <v>18</v>
      </c>
      <c r="G111" s="18">
        <v>4</v>
      </c>
      <c r="H111" s="18" t="str">
        <f>VLOOKUP(G111,$C$30:$D$43,2,0)</f>
        <v>North West</v>
      </c>
      <c r="I111" s="18" t="s">
        <v>19</v>
      </c>
      <c r="J111" s="18">
        <f>-VLOOKUP(G111,$C$30:$I$43,7,0)*1000000</f>
        <v>-5354484.0401373794</v>
      </c>
    </row>
    <row r="112" spans="6:12" ht="51" x14ac:dyDescent="0.2">
      <c r="F112" s="18" t="s">
        <v>21</v>
      </c>
      <c r="G112" s="18" t="s">
        <v>20</v>
      </c>
      <c r="H112" s="18" t="s">
        <v>22</v>
      </c>
      <c r="I112" s="19" t="s">
        <v>27</v>
      </c>
      <c r="J112" s="19" t="s">
        <v>24</v>
      </c>
      <c r="K112" s="19" t="s">
        <v>25</v>
      </c>
      <c r="L112" s="19" t="s">
        <v>26</v>
      </c>
    </row>
    <row r="113" spans="6:12" x14ac:dyDescent="0.2">
      <c r="F113" s="22">
        <v>7597254.629731942</v>
      </c>
      <c r="G113" s="22">
        <v>2280944.1010928936</v>
      </c>
      <c r="H113" s="32">
        <f>(F113/SUM(F113:F130))</f>
        <v>0.35663190219690422</v>
      </c>
      <c r="I113" s="23">
        <f>H113*J111</f>
        <v>-1909579.8285171585</v>
      </c>
      <c r="J113" s="23">
        <f>I113/G113</f>
        <v>-0.83718835003549652</v>
      </c>
      <c r="K113" s="23">
        <v>34.043920274628242</v>
      </c>
      <c r="L113" s="25">
        <f>K113+J113</f>
        <v>33.206731924592745</v>
      </c>
    </row>
    <row r="114" spans="6:12" x14ac:dyDescent="0.2">
      <c r="F114" s="20">
        <v>116925.86654292332</v>
      </c>
      <c r="G114" s="20">
        <v>65854.875936612123</v>
      </c>
      <c r="H114" s="32">
        <f>(F114/SUM(F113:F130))</f>
        <v>5.4887582730257147E-3</v>
      </c>
      <c r="I114" s="23">
        <f>H114*J111</f>
        <v>-29389.468573088194</v>
      </c>
      <c r="J114" s="23">
        <f>I114/G114</f>
        <v>-0.44627627271482068</v>
      </c>
      <c r="K114" s="23">
        <v>18.132474496361727</v>
      </c>
      <c r="L114" s="33">
        <f t="shared" ref="L114:L130" si="3">K114+J114</f>
        <v>17.686198223646905</v>
      </c>
    </row>
    <row r="115" spans="6:12" x14ac:dyDescent="0.2">
      <c r="F115" s="20">
        <v>430951.80785021698</v>
      </c>
      <c r="G115" s="20">
        <v>49391.156952459081</v>
      </c>
      <c r="H115" s="32">
        <f>(F115/SUM(F113:F130))</f>
        <v>2.0229829126345921E-2</v>
      </c>
      <c r="I115" s="23">
        <f>H115*J111</f>
        <v>-108320.29719172553</v>
      </c>
      <c r="J115" s="23">
        <f>I115/G115</f>
        <v>-2.193111153399141</v>
      </c>
      <c r="K115" s="23">
        <v>89.107430728471613</v>
      </c>
      <c r="L115" s="25">
        <f t="shared" si="3"/>
        <v>86.914319575072469</v>
      </c>
    </row>
    <row r="116" spans="6:12" x14ac:dyDescent="0.2">
      <c r="F116" s="20">
        <v>501454.07957552106</v>
      </c>
      <c r="G116" s="20">
        <v>24695.578476229541</v>
      </c>
      <c r="H116" s="32">
        <f>(F116/SUM(F113:F130))</f>
        <v>2.3539361385038343E-2</v>
      </c>
      <c r="I116" s="23">
        <f>H116*J111</f>
        <v>-126041.13485121392</v>
      </c>
      <c r="J116" s="23">
        <f>I116/G116</f>
        <v>-5.1037935787790287</v>
      </c>
      <c r="K116" s="23">
        <v>207.37021562659504</v>
      </c>
      <c r="L116" s="25">
        <f t="shared" si="3"/>
        <v>202.26642204781601</v>
      </c>
    </row>
    <row r="117" spans="6:12" x14ac:dyDescent="0.2">
      <c r="F117" s="20">
        <v>1424052.8334261391</v>
      </c>
      <c r="G117" s="20">
        <v>24695.578476229559</v>
      </c>
      <c r="H117" s="32">
        <f>(F117/SUM(F113:F130))</f>
        <v>6.6848183398530422E-2</v>
      </c>
      <c r="I117" s="23">
        <f>H117*J111</f>
        <v>-357937.53111960768</v>
      </c>
      <c r="J117" s="23">
        <f>I117/G117</f>
        <v>-14.493992577016824</v>
      </c>
      <c r="K117" s="23">
        <v>588.89967229146373</v>
      </c>
      <c r="L117" s="25">
        <f t="shared" si="3"/>
        <v>574.40567971444693</v>
      </c>
    </row>
    <row r="118" spans="6:12" x14ac:dyDescent="0.2">
      <c r="F118" s="20">
        <v>532291.26004832087</v>
      </c>
      <c r="G118" s="20">
        <v>5562.9214269328004</v>
      </c>
      <c r="H118" s="32">
        <f>(F118/SUM(F113:F130))</f>
        <v>2.4986926705195561E-2</v>
      </c>
      <c r="I118" s="23">
        <f>H118*J111</f>
        <v>-133792.10025505209</v>
      </c>
      <c r="J118" s="23">
        <f>I118/G118</f>
        <v>-24.050690273513418</v>
      </c>
      <c r="K118" s="23">
        <v>1153.5854562229042</v>
      </c>
      <c r="L118" s="25">
        <f t="shared" si="3"/>
        <v>1129.5347659493907</v>
      </c>
    </row>
    <row r="119" spans="6:12" x14ac:dyDescent="0.2">
      <c r="F119" s="20">
        <v>1083729.2559563252</v>
      </c>
      <c r="G119" s="20">
        <v>5802.1753282261488</v>
      </c>
      <c r="H119" s="32">
        <f>(F119/SUM(F113:F130))</f>
        <v>5.0872643455386828E-2</v>
      </c>
      <c r="I119" s="23">
        <f>H119*J111</f>
        <v>-272396.75746146805</v>
      </c>
      <c r="J119" s="23">
        <f>I119/G119</f>
        <v>-46.947350269876395</v>
      </c>
      <c r="K119" s="23">
        <v>2047.8084419106717</v>
      </c>
      <c r="L119" s="25">
        <f t="shared" si="3"/>
        <v>2000.8610916407954</v>
      </c>
    </row>
    <row r="120" spans="6:12" x14ac:dyDescent="0.2">
      <c r="F120" s="20">
        <v>617859.30865264742</v>
      </c>
      <c r="G120" s="20">
        <v>2013.8097431731658</v>
      </c>
      <c r="H120" s="32">
        <f>(F120/SUM(F113:F130))</f>
        <v>2.9003679786185142E-2</v>
      </c>
      <c r="I120" s="23">
        <f>H120*J111</f>
        <v>-155299.74052038346</v>
      </c>
      <c r="J120" s="23">
        <f>I120/G120</f>
        <v>-77.117384622281762</v>
      </c>
      <c r="K120" s="23">
        <v>2457.7250190286941</v>
      </c>
      <c r="L120" s="25">
        <f t="shared" si="3"/>
        <v>2380.6076344064122</v>
      </c>
    </row>
    <row r="121" spans="6:12" x14ac:dyDescent="0.2">
      <c r="F121" s="20">
        <v>1511987.7717504702</v>
      </c>
      <c r="G121" s="20">
        <v>2210.1481464766766</v>
      </c>
      <c r="H121" s="32">
        <f>(F121/SUM(F113:F130))</f>
        <v>7.0976043507555112E-2</v>
      </c>
      <c r="I121" s="23">
        <f>H121*J111</f>
        <v>-380040.09219330014</v>
      </c>
      <c r="J121" s="23">
        <f>I121/G121</f>
        <v>-171.95231586585894</v>
      </c>
      <c r="K121" s="23">
        <v>6954.7123297224407</v>
      </c>
      <c r="L121" s="25">
        <f t="shared" si="3"/>
        <v>6782.7600138565822</v>
      </c>
    </row>
    <row r="122" spans="6:12" x14ac:dyDescent="0.2">
      <c r="F122" s="20">
        <v>351047.6692966831</v>
      </c>
      <c r="G122" s="20">
        <v>861.0617299428435</v>
      </c>
      <c r="H122" s="32">
        <f>(F122/SUM(F113:F130))</f>
        <v>1.6478952485430014E-2</v>
      </c>
      <c r="I122" s="23">
        <f>H122*J111</f>
        <v>-88236.288081417209</v>
      </c>
      <c r="J122" s="23">
        <f>I122/G122</f>
        <v>-102.47382390026119</v>
      </c>
      <c r="K122" s="23">
        <v>4741.2285621404199</v>
      </c>
      <c r="L122" s="25">
        <f t="shared" si="3"/>
        <v>4638.754738240159</v>
      </c>
    </row>
    <row r="123" spans="6:12" x14ac:dyDescent="0.2">
      <c r="F123" s="20">
        <v>1038787.9219267971</v>
      </c>
      <c r="G123" s="20">
        <v>720.88889018470616</v>
      </c>
      <c r="H123" s="32">
        <f>(F123/SUM(F113:F130))</f>
        <v>4.8762998034329964E-2</v>
      </c>
      <c r="I123" s="23">
        <f>H123*J111</f>
        <v>-261100.6947240702</v>
      </c>
      <c r="J123" s="23">
        <f>I123/G123</f>
        <v>-362.19270164805977</v>
      </c>
      <c r="K123" s="23">
        <v>15333.08033914105</v>
      </c>
      <c r="L123" s="25">
        <f t="shared" si="3"/>
        <v>14970.88763749299</v>
      </c>
    </row>
    <row r="124" spans="6:12" x14ac:dyDescent="0.2">
      <c r="F124" s="20">
        <v>948610.0425185631</v>
      </c>
      <c r="G124" s="20">
        <v>354.12085833634688</v>
      </c>
      <c r="H124" s="32">
        <f>(F124/SUM(F113:F130))</f>
        <v>4.4529849319848047E-2</v>
      </c>
      <c r="I124" s="23">
        <f>H124*J111</f>
        <v>-238434.36749284872</v>
      </c>
      <c r="J124" s="23">
        <f>I124/G124</f>
        <v>-673.31353655079477</v>
      </c>
      <c r="K124" s="23">
        <v>29029.300247165898</v>
      </c>
      <c r="L124" s="25">
        <f t="shared" si="3"/>
        <v>28355.986710615103</v>
      </c>
    </row>
    <row r="125" spans="6:12" x14ac:dyDescent="0.2">
      <c r="F125" s="20">
        <v>2288516.389985776</v>
      </c>
      <c r="G125" s="20">
        <v>309.85575104430353</v>
      </c>
      <c r="H125" s="32">
        <f>(F125/SUM(F113:F130))</f>
        <v>0.10742801092586475</v>
      </c>
      <c r="I125" s="23">
        <f>H125*J111</f>
        <v>-575221.56996624684</v>
      </c>
      <c r="J125" s="23">
        <f>I125/G125</f>
        <v>-1856.4172781288833</v>
      </c>
      <c r="K125" s="23">
        <v>80670.936956585807</v>
      </c>
      <c r="L125" s="25">
        <f t="shared" si="3"/>
        <v>78814.519678456927</v>
      </c>
    </row>
    <row r="126" spans="6:12" x14ac:dyDescent="0.2">
      <c r="F126" s="20">
        <v>49661.622522367448</v>
      </c>
      <c r="G126" s="20">
        <v>38.870586157946597</v>
      </c>
      <c r="H126" s="32">
        <f>(F126/SUM(F113:F130))</f>
        <v>2.3312261822875653E-3</v>
      </c>
      <c r="I126" s="23">
        <f>H126*J111</f>
        <v>-12482.513387009161</v>
      </c>
      <c r="J126" s="23">
        <f>I126/G126</f>
        <v>-321.13005284478504</v>
      </c>
      <c r="K126" s="24">
        <v>12424.590414648723</v>
      </c>
      <c r="L126" s="25">
        <f t="shared" si="3"/>
        <v>12103.460361803938</v>
      </c>
    </row>
    <row r="127" spans="6:12" x14ac:dyDescent="0.2">
      <c r="F127" s="20">
        <v>409801.1296167305</v>
      </c>
      <c r="G127" s="20">
        <v>30.963293470569884</v>
      </c>
      <c r="H127" s="32">
        <f>(F127/SUM(F113:F130))</f>
        <v>1.9236969602901322E-2</v>
      </c>
      <c r="I127" s="23">
        <f>H127*J111</f>
        <v>-103004.04671934304</v>
      </c>
      <c r="J127" s="23">
        <f>I127/G127</f>
        <v>-3326.6502097797425</v>
      </c>
      <c r="K127" s="24">
        <v>140139.18994000333</v>
      </c>
      <c r="L127" s="25">
        <f t="shared" si="3"/>
        <v>136812.53973022359</v>
      </c>
    </row>
    <row r="128" spans="6:12" x14ac:dyDescent="0.2">
      <c r="F128" s="20">
        <v>449961.97898388695</v>
      </c>
      <c r="G128" s="20">
        <v>12.651668299802749</v>
      </c>
      <c r="H128" s="32">
        <f>(F128/SUM(F113:F130))</f>
        <v>2.1122208521655014E-2</v>
      </c>
      <c r="I128" s="23">
        <f>H128*J111</f>
        <v>-113098.52842165553</v>
      </c>
      <c r="J128" s="23">
        <f>I128/G128</f>
        <v>-8939.4161893589044</v>
      </c>
      <c r="K128" s="24">
        <v>272298.72184296348</v>
      </c>
      <c r="L128" s="25">
        <f t="shared" si="3"/>
        <v>263359.30565360456</v>
      </c>
    </row>
    <row r="129" spans="6:12" x14ac:dyDescent="0.2">
      <c r="F129" s="20">
        <v>1354155.3642436634</v>
      </c>
      <c r="G129" s="20">
        <v>14.566065476746585</v>
      </c>
      <c r="H129" s="32">
        <f>(F129/SUM(F113:F130))</f>
        <v>6.3567041906215413E-2</v>
      </c>
      <c r="I129" s="23">
        <f>H129*J111</f>
        <v>-340368.71136557439</v>
      </c>
      <c r="J129" s="23">
        <f>I129/G129</f>
        <v>-23367.237495186499</v>
      </c>
      <c r="K129" s="24">
        <v>894403.72155592882</v>
      </c>
      <c r="L129" s="25">
        <f t="shared" si="3"/>
        <v>871036.48406074231</v>
      </c>
    </row>
    <row r="130" spans="6:12" x14ac:dyDescent="0.2">
      <c r="F130" s="20">
        <v>595741.37561813381</v>
      </c>
      <c r="G130" s="20">
        <v>5.410252891363017</v>
      </c>
      <c r="H130" s="32">
        <f>(F130/SUM(F113:F130))</f>
        <v>2.7965415187300606E-2</v>
      </c>
      <c r="I130" s="23">
        <f>H130*J111</f>
        <v>-149740.36929621658</v>
      </c>
      <c r="J130" s="23">
        <f>I130/G130</f>
        <v>-27677.147871454148</v>
      </c>
      <c r="K130" s="25">
        <v>549122.74871496414</v>
      </c>
      <c r="L130" s="25">
        <f t="shared" si="3"/>
        <v>521445.60084351001</v>
      </c>
    </row>
    <row r="132" spans="6:12" x14ac:dyDescent="0.2">
      <c r="F132" s="18" t="s">
        <v>18</v>
      </c>
      <c r="G132" s="18">
        <v>5</v>
      </c>
      <c r="H132" s="18" t="str">
        <f>VLOOKUP(G132,$C$30:$D$43,2,0)</f>
        <v>Yorkshire</v>
      </c>
      <c r="I132" s="18" t="s">
        <v>19</v>
      </c>
      <c r="J132" s="18">
        <f>-VLOOKUP(G132,$C$30:$I$43,7,0)*1000000</f>
        <v>-2159954.9968393887</v>
      </c>
    </row>
    <row r="133" spans="6:12" ht="51" x14ac:dyDescent="0.2">
      <c r="F133" s="18" t="s">
        <v>21</v>
      </c>
      <c r="G133" s="18" t="s">
        <v>20</v>
      </c>
      <c r="H133" s="18" t="s">
        <v>22</v>
      </c>
      <c r="I133" s="19" t="s">
        <v>27</v>
      </c>
      <c r="J133" s="19" t="s">
        <v>24</v>
      </c>
      <c r="K133" s="19" t="s">
        <v>25</v>
      </c>
      <c r="L133" s="19" t="s">
        <v>26</v>
      </c>
    </row>
    <row r="134" spans="6:12" x14ac:dyDescent="0.2">
      <c r="F134" s="22">
        <v>7276005.6331188995</v>
      </c>
      <c r="G134" s="22">
        <v>2207148.2301848144</v>
      </c>
      <c r="H134" s="32">
        <f>(F134/SUM(F134:F151))</f>
        <v>0.3394694476353517</v>
      </c>
      <c r="I134" s="23">
        <f>H134*J132</f>
        <v>-733238.72969428508</v>
      </c>
      <c r="J134" s="23">
        <f>I134/G134</f>
        <v>-0.33221091346134363</v>
      </c>
      <c r="K134" s="23">
        <v>34.043920274628242</v>
      </c>
      <c r="L134" s="25">
        <f>K134+J134</f>
        <v>33.711709361166896</v>
      </c>
    </row>
    <row r="135" spans="6:12" x14ac:dyDescent="0.2">
      <c r="F135" s="20">
        <v>113246.36153180434</v>
      </c>
      <c r="G135" s="20">
        <v>56833.827972997329</v>
      </c>
      <c r="H135" s="32">
        <f>(F135/SUM(F134:F151))</f>
        <v>5.2836242485749512E-3</v>
      </c>
      <c r="I135" s="23">
        <f>H135*J132</f>
        <v>-11412.390597131227</v>
      </c>
      <c r="J135" s="23">
        <f>I135/G135</f>
        <v>-0.20080277898144461</v>
      </c>
      <c r="K135" s="23">
        <v>18.132474496361727</v>
      </c>
      <c r="L135" s="33">
        <f t="shared" ref="L135:L151" si="4">K135+J135</f>
        <v>17.931671717380283</v>
      </c>
    </row>
    <row r="136" spans="6:12" x14ac:dyDescent="0.2">
      <c r="F136" s="20">
        <v>417390.31471427728</v>
      </c>
      <c r="G136" s="20">
        <v>42625.37097974799</v>
      </c>
      <c r="H136" s="32">
        <f>(F136/SUM(F134:F151))</f>
        <v>1.9473769912910936E-2</v>
      </c>
      <c r="I136" s="23">
        <f>H136*J132</f>
        <v>-42062.466630692528</v>
      </c>
      <c r="J136" s="23">
        <f>I136/G136</f>
        <v>-0.9867941478017187</v>
      </c>
      <c r="K136" s="23">
        <v>89.107430728471613</v>
      </c>
      <c r="L136" s="25">
        <f t="shared" si="4"/>
        <v>88.120636580669895</v>
      </c>
    </row>
    <row r="137" spans="6:12" x14ac:dyDescent="0.2">
      <c r="F137" s="20">
        <v>485673.97160457133</v>
      </c>
      <c r="G137" s="20">
        <v>21312.685489873995</v>
      </c>
      <c r="H137" s="32">
        <f>(F137/SUM(F134:F151))</f>
        <v>2.2659613417698558E-2</v>
      </c>
      <c r="I137" s="23">
        <f>H137*J132</f>
        <v>-48943.745228006861</v>
      </c>
      <c r="J137" s="23">
        <f>I137/G137</f>
        <v>-2.2964607276385154</v>
      </c>
      <c r="K137" s="23">
        <v>207.37021562659504</v>
      </c>
      <c r="L137" s="25">
        <f t="shared" si="4"/>
        <v>205.07375489895654</v>
      </c>
    </row>
    <row r="138" spans="6:12" x14ac:dyDescent="0.2">
      <c r="F138" s="20">
        <v>1379239.7420921859</v>
      </c>
      <c r="G138" s="20">
        <v>21312.685489874009</v>
      </c>
      <c r="H138" s="32">
        <f>(F138/SUM(F134:F151))</f>
        <v>6.4349833825521466E-2</v>
      </c>
      <c r="I138" s="23">
        <f>H138*J132</f>
        <v>-138992.7451172194</v>
      </c>
      <c r="J138" s="23">
        <f>I138/G138</f>
        <v>-6.5215969701827126</v>
      </c>
      <c r="K138" s="23">
        <v>588.89967229146373</v>
      </c>
      <c r="L138" s="25">
        <f t="shared" si="4"/>
        <v>582.37807532128102</v>
      </c>
    </row>
    <row r="139" spans="6:12" x14ac:dyDescent="0.2">
      <c r="F139" s="20">
        <v>708653.28600132035</v>
      </c>
      <c r="G139" s="20">
        <v>7402.7371318724281</v>
      </c>
      <c r="H139" s="32">
        <f>(F139/SUM(F134:F151))</f>
        <v>3.3062940257885032E-2</v>
      </c>
      <c r="I139" s="23">
        <f>H139*J132</f>
        <v>-71414.463020220966</v>
      </c>
      <c r="J139" s="23">
        <f>I139/G139</f>
        <v>-9.6470348396874108</v>
      </c>
      <c r="K139" s="23">
        <v>1153.5854562229042</v>
      </c>
      <c r="L139" s="25">
        <f t="shared" si="4"/>
        <v>1143.9384213832168</v>
      </c>
    </row>
    <row r="140" spans="6:12" x14ac:dyDescent="0.2">
      <c r="F140" s="20">
        <v>820971.86645611341</v>
      </c>
      <c r="G140" s="20">
        <v>4385.1378703651799</v>
      </c>
      <c r="H140" s="32">
        <f>(F140/SUM(F134:F151))</f>
        <v>3.8303277936105232E-2</v>
      </c>
      <c r="I140" s="23">
        <f>H140*J132</f>
        <v>-82733.356573418409</v>
      </c>
      <c r="J140" s="23">
        <f>I140/G140</f>
        <v>-18.866762920393345</v>
      </c>
      <c r="K140" s="23">
        <v>2047.8084419106717</v>
      </c>
      <c r="L140" s="25">
        <f t="shared" si="4"/>
        <v>2028.9416789902784</v>
      </c>
    </row>
    <row r="141" spans="6:12" x14ac:dyDescent="0.2">
      <c r="F141" s="20">
        <v>537746.0054786629</v>
      </c>
      <c r="G141" s="20">
        <v>1839.1415535525057</v>
      </c>
      <c r="H141" s="32">
        <f>(F141/SUM(F134:F151))</f>
        <v>2.5089087152026866E-2</v>
      </c>
      <c r="I141" s="23">
        <f>H141*J132</f>
        <v>-54191.299160159338</v>
      </c>
      <c r="J141" s="23">
        <f>I141/G141</f>
        <v>-29.465540080633186</v>
      </c>
      <c r="K141" s="23">
        <v>2457.7250190286941</v>
      </c>
      <c r="L141" s="25">
        <f t="shared" si="4"/>
        <v>2428.2594789480609</v>
      </c>
    </row>
    <row r="142" spans="6:12" x14ac:dyDescent="0.2">
      <c r="F142" s="20">
        <v>1364078.140679514</v>
      </c>
      <c r="G142" s="20">
        <v>2244.7860444436442</v>
      </c>
      <c r="H142" s="32">
        <f>(F142/SUM(F134:F151))</f>
        <v>6.3642453881586361E-2</v>
      </c>
      <c r="I142" s="23">
        <f>H142*J132</f>
        <v>-137464.83627265281</v>
      </c>
      <c r="J142" s="23">
        <f>I142/G142</f>
        <v>-61.23738902106485</v>
      </c>
      <c r="K142" s="23">
        <v>6954.7123297224407</v>
      </c>
      <c r="L142" s="25">
        <f t="shared" si="4"/>
        <v>6893.474940701376</v>
      </c>
    </row>
    <row r="143" spans="6:12" x14ac:dyDescent="0.2">
      <c r="F143" s="20">
        <v>319371.98450957093</v>
      </c>
      <c r="G143" s="20">
        <v>659.9619891383503</v>
      </c>
      <c r="H143" s="32">
        <f>(F143/SUM(F134:F151))</f>
        <v>1.490062496353464E-2</v>
      </c>
      <c r="I143" s="23">
        <f>H143*J132</f>
        <v>-32184.679346016383</v>
      </c>
      <c r="J143" s="23">
        <f>I143/G143</f>
        <v>-48.767474302628948</v>
      </c>
      <c r="K143" s="23">
        <v>4741.2285621404199</v>
      </c>
      <c r="L143" s="25">
        <f t="shared" si="4"/>
        <v>4692.4610878377907</v>
      </c>
    </row>
    <row r="144" spans="6:12" x14ac:dyDescent="0.2">
      <c r="F144" s="20">
        <v>977214.48792990029</v>
      </c>
      <c r="G144" s="20">
        <v>586.9755386261653</v>
      </c>
      <c r="H144" s="32">
        <f>(F144/SUM(F134:F151))</f>
        <v>4.5592936449751827E-2</v>
      </c>
      <c r="I144" s="23">
        <f>H144*J132</f>
        <v>-98478.69090522216</v>
      </c>
      <c r="J144" s="23">
        <f>I144/G144</f>
        <v>-167.77307472763624</v>
      </c>
      <c r="K144" s="23">
        <v>15333.08033914105</v>
      </c>
      <c r="L144" s="25">
        <f t="shared" si="4"/>
        <v>15165.307264413414</v>
      </c>
    </row>
    <row r="145" spans="6:12" x14ac:dyDescent="0.2">
      <c r="F145" s="20">
        <v>1096444.5098307892</v>
      </c>
      <c r="G145" s="20">
        <v>376.24001249943342</v>
      </c>
      <c r="H145" s="32">
        <f>(F145/SUM(F134:F151))</f>
        <v>5.1155734462443279E-2</v>
      </c>
      <c r="I145" s="23">
        <f>H145*J132</f>
        <v>-110494.08426914328</v>
      </c>
      <c r="J145" s="23">
        <f>I145/G145</f>
        <v>-293.67978045479589</v>
      </c>
      <c r="K145" s="23">
        <v>29029.300247165898</v>
      </c>
      <c r="L145" s="25">
        <f t="shared" si="4"/>
        <v>28735.620466711101</v>
      </c>
    </row>
    <row r="146" spans="6:12" x14ac:dyDescent="0.2">
      <c r="F146" s="20">
        <v>3072130.0371836447</v>
      </c>
      <c r="G146" s="20">
        <v>377.26799067566134</v>
      </c>
      <c r="H146" s="32">
        <f>(F146/SUM(F134:F151))</f>
        <v>0.14333335340473918</v>
      </c>
      <c r="I146" s="23">
        <f>H146*J132</f>
        <v>-309593.59290031239</v>
      </c>
      <c r="J146" s="23">
        <f>I146/G146</f>
        <v>-820.61982609722941</v>
      </c>
      <c r="K146" s="23">
        <v>80670.936956585807</v>
      </c>
      <c r="L146" s="25">
        <f t="shared" si="4"/>
        <v>79850.317130488576</v>
      </c>
    </row>
    <row r="147" spans="6:12" x14ac:dyDescent="0.2">
      <c r="F147" s="20">
        <v>49765.390655907751</v>
      </c>
      <c r="G147" s="20">
        <v>38.951806383351254</v>
      </c>
      <c r="H147" s="32">
        <f>(F147/SUM(F134:F151))</f>
        <v>2.3218549475032312E-3</v>
      </c>
      <c r="I147" s="23">
        <f>H147*J132</f>
        <v>-5015.102195795861</v>
      </c>
      <c r="J147" s="23">
        <f>I147/G147</f>
        <v>-128.75146652863347</v>
      </c>
      <c r="K147" s="24">
        <v>12424.590414648723</v>
      </c>
      <c r="L147" s="25">
        <f t="shared" si="4"/>
        <v>12295.83894812009</v>
      </c>
    </row>
    <row r="148" spans="6:12" x14ac:dyDescent="0.2">
      <c r="F148" s="20">
        <v>410657.41050694673</v>
      </c>
      <c r="G148" s="20">
        <v>31.027991380314063</v>
      </c>
      <c r="H148" s="32">
        <f>(F148/SUM(F134:F151))</f>
        <v>1.9159639415012395E-2</v>
      </c>
      <c r="I148" s="23">
        <f>H148*J132</f>
        <v>-41383.958892096925</v>
      </c>
      <c r="J148" s="23">
        <f>I148/G148</f>
        <v>-1333.7620983855657</v>
      </c>
      <c r="K148" s="24">
        <v>140139.18994000333</v>
      </c>
      <c r="L148" s="25">
        <f t="shared" si="4"/>
        <v>138805.42784161775</v>
      </c>
    </row>
    <row r="149" spans="6:12" x14ac:dyDescent="0.2">
      <c r="F149" s="20">
        <v>450902.1761089855</v>
      </c>
      <c r="G149" s="20">
        <v>12.67810400485951</v>
      </c>
      <c r="H149" s="32">
        <f>(F149/SUM(F134:F151))</f>
        <v>2.1037299911446351E-2</v>
      </c>
      <c r="I149" s="23">
        <f>H149*J132</f>
        <v>-45439.621063737373</v>
      </c>
      <c r="J149" s="23">
        <f>I149/G149</f>
        <v>-3584.1022479639223</v>
      </c>
      <c r="K149" s="24">
        <v>272298.72184296348</v>
      </c>
      <c r="L149" s="25">
        <f t="shared" si="4"/>
        <v>268714.61959499953</v>
      </c>
    </row>
    <row r="150" spans="6:12" x14ac:dyDescent="0.2">
      <c r="F150" s="20">
        <v>1356984.8766021824</v>
      </c>
      <c r="G150" s="20">
        <v>14.596501321384304</v>
      </c>
      <c r="H150" s="32">
        <f>(F150/SUM(F134:F151))</f>
        <v>6.3311510427213141E-2</v>
      </c>
      <c r="I150" s="23">
        <f>H150*J132</f>
        <v>-136750.01330470809</v>
      </c>
      <c r="J150" s="23">
        <f>I150/G150</f>
        <v>-9368.6843370037786</v>
      </c>
      <c r="K150" s="24">
        <v>894403.72155592882</v>
      </c>
      <c r="L150" s="25">
        <f t="shared" si="4"/>
        <v>885035.03721892508</v>
      </c>
    </row>
    <row r="151" spans="6:12" x14ac:dyDescent="0.2">
      <c r="F151" s="20">
        <v>596986.17930115445</v>
      </c>
      <c r="G151" s="20">
        <v>5.4215576336570264</v>
      </c>
      <c r="H151" s="32">
        <f>(F151/SUM(F134:F151))</f>
        <v>2.7852997750694598E-2</v>
      </c>
      <c r="I151" s="23">
        <f>H151*J132</f>
        <v>-60161.221668569051</v>
      </c>
      <c r="J151" s="23">
        <f>I151/G151</f>
        <v>-11096.667366420348</v>
      </c>
      <c r="K151" s="25">
        <v>549122.74871496414</v>
      </c>
      <c r="L151" s="25">
        <f t="shared" si="4"/>
        <v>538026.08134854375</v>
      </c>
    </row>
    <row r="153" spans="6:12" ht="25.5" x14ac:dyDescent="0.2">
      <c r="F153" s="18" t="s">
        <v>18</v>
      </c>
      <c r="G153" s="18">
        <v>6</v>
      </c>
      <c r="H153" s="18" t="str">
        <f>VLOOKUP(G153,$C$30:$D$43,2,0)</f>
        <v>N Wales &amp; Mersey</v>
      </c>
      <c r="I153" s="18" t="s">
        <v>19</v>
      </c>
      <c r="J153" s="18">
        <f>-VLOOKUP(G153,$C$30:$I$43,7,0)*1000000</f>
        <v>-1012513.2266895492</v>
      </c>
    </row>
    <row r="154" spans="6:12" ht="51" x14ac:dyDescent="0.2">
      <c r="F154" s="18" t="s">
        <v>21</v>
      </c>
      <c r="G154" s="18" t="s">
        <v>20</v>
      </c>
      <c r="H154" s="18" t="s">
        <v>22</v>
      </c>
      <c r="I154" s="19" t="s">
        <v>27</v>
      </c>
      <c r="J154" s="19" t="s">
        <v>24</v>
      </c>
      <c r="K154" s="19" t="s">
        <v>25</v>
      </c>
      <c r="L154" s="19" t="s">
        <v>26</v>
      </c>
    </row>
    <row r="155" spans="6:12" x14ac:dyDescent="0.2">
      <c r="F155" s="22">
        <v>4647662.9275663095</v>
      </c>
      <c r="G155" s="22">
        <v>1421211</v>
      </c>
      <c r="H155" s="32">
        <f>(F155/SUM(F155:F172))</f>
        <v>0.38765223430889034</v>
      </c>
      <c r="I155" s="23">
        <f>H155*J153</f>
        <v>-392503.01459350769</v>
      </c>
      <c r="J155" s="23">
        <f>I155/G155</f>
        <v>-0.27617504690964795</v>
      </c>
      <c r="K155" s="23">
        <v>34.043920274628242</v>
      </c>
      <c r="L155" s="25">
        <f>K155+J155</f>
        <v>33.767745227718592</v>
      </c>
    </row>
    <row r="156" spans="6:12" x14ac:dyDescent="0.2">
      <c r="F156" s="20">
        <v>80991.557774047324</v>
      </c>
      <c r="G156" s="20">
        <v>40900.144085834065</v>
      </c>
      <c r="H156" s="32">
        <f>(F156/SUM(F155:F172))</f>
        <v>6.7553432382213303E-3</v>
      </c>
      <c r="I156" s="23">
        <f>H156*J153</f>
        <v>-6839.8743795269065</v>
      </c>
      <c r="J156" s="23">
        <f>I156/G156</f>
        <v>-0.16723350326523484</v>
      </c>
      <c r="K156" s="23">
        <v>18.132474496361727</v>
      </c>
      <c r="L156" s="33">
        <f t="shared" ref="L156:L172" si="5">K156+J156</f>
        <v>17.965240993096494</v>
      </c>
    </row>
    <row r="157" spans="6:12" x14ac:dyDescent="0.2">
      <c r="F157" s="20">
        <v>298509.29717521468</v>
      </c>
      <c r="G157" s="20">
        <v>30675.108064375538</v>
      </c>
      <c r="H157" s="32">
        <f>(F157/SUM(F155:F172))</f>
        <v>2.4898061200953458E-2</v>
      </c>
      <c r="I157" s="23">
        <f>H157*J153</f>
        <v>-25209.616284891257</v>
      </c>
      <c r="J157" s="23">
        <f>I157/G157</f>
        <v>-0.82182648654360846</v>
      </c>
      <c r="K157" s="23">
        <v>89.107430728471613</v>
      </c>
      <c r="L157" s="25">
        <f t="shared" si="5"/>
        <v>88.285604241927999</v>
      </c>
    </row>
    <row r="158" spans="6:12" x14ac:dyDescent="0.2">
      <c r="F158" s="20">
        <v>347344.41794419679</v>
      </c>
      <c r="G158" s="20">
        <v>15337.554032187769</v>
      </c>
      <c r="H158" s="32">
        <f>(F158/SUM(F155:F172))</f>
        <v>2.8971300584678176E-2</v>
      </c>
      <c r="I158" s="23">
        <f>H158*J153</f>
        <v>-29333.825036385322</v>
      </c>
      <c r="J158" s="23">
        <f>I158/G158</f>
        <v>-1.9125490919102639</v>
      </c>
      <c r="K158" s="23">
        <v>207.37021562659504</v>
      </c>
      <c r="L158" s="25">
        <f t="shared" si="5"/>
        <v>205.45766653468479</v>
      </c>
    </row>
    <row r="159" spans="6:12" x14ac:dyDescent="0.2">
      <c r="F159" s="20">
        <v>986404.98242011457</v>
      </c>
      <c r="G159" s="20">
        <v>15337.55403218778</v>
      </c>
      <c r="H159" s="32">
        <f>(F159/SUM(F155:F172))</f>
        <v>8.2274059312818684E-2</v>
      </c>
      <c r="I159" s="23">
        <f>H159*J153</f>
        <v>-83303.573267669402</v>
      </c>
      <c r="J159" s="23">
        <f>I159/G159</f>
        <v>-5.4313466862347424</v>
      </c>
      <c r="K159" s="23">
        <v>588.89967229146373</v>
      </c>
      <c r="L159" s="25">
        <f t="shared" si="5"/>
        <v>583.46832560522898</v>
      </c>
    </row>
    <row r="160" spans="6:12" x14ac:dyDescent="0.2">
      <c r="F160" s="20">
        <v>425291.67729674466</v>
      </c>
      <c r="G160" s="20">
        <v>3632.2885540643201</v>
      </c>
      <c r="H160" s="32">
        <f>(F160/SUM(F155:F172))</f>
        <v>3.5472725003185261E-2</v>
      </c>
      <c r="I160" s="23">
        <f>H160*J153</f>
        <v>-35916.603252446155</v>
      </c>
      <c r="J160" s="23">
        <f>I160/G160</f>
        <v>-9.888147022971939</v>
      </c>
      <c r="K160" s="23">
        <v>1153.5854562229042</v>
      </c>
      <c r="L160" s="25">
        <f t="shared" si="5"/>
        <v>1143.6973091999323</v>
      </c>
    </row>
    <row r="161" spans="6:12" x14ac:dyDescent="0.2">
      <c r="F161" s="20">
        <v>588535.10841224703</v>
      </c>
      <c r="G161" s="20">
        <v>2573.2634844264371</v>
      </c>
      <c r="H161" s="32">
        <f>(F161/SUM(F155:F172))</f>
        <v>4.9088531870941608E-2</v>
      </c>
      <c r="I161" s="23">
        <f>H161*J153</f>
        <v>-49702.78779809986</v>
      </c>
      <c r="J161" s="23">
        <f>I161/G161</f>
        <v>-19.315079119920856</v>
      </c>
      <c r="K161" s="23">
        <v>2047.8084419106717</v>
      </c>
      <c r="L161" s="25">
        <f t="shared" si="5"/>
        <v>2028.4933627907508</v>
      </c>
    </row>
    <row r="162" spans="6:12" x14ac:dyDescent="0.2">
      <c r="F162" s="20">
        <v>290775.04490145115</v>
      </c>
      <c r="G162" s="20">
        <v>829.84869587237279</v>
      </c>
      <c r="H162" s="32">
        <f>(F162/SUM(F155:F172))</f>
        <v>2.4252962745803009E-2</v>
      </c>
      <c r="I162" s="23">
        <f>H162*J153</f>
        <v>-24556.445566534432</v>
      </c>
      <c r="J162" s="23">
        <f>I162/G162</f>
        <v>-29.59147334770423</v>
      </c>
      <c r="K162" s="23">
        <v>2457.7250190286941</v>
      </c>
      <c r="L162" s="25">
        <f t="shared" si="5"/>
        <v>2428.1335456809898</v>
      </c>
    </row>
    <row r="163" spans="6:12" x14ac:dyDescent="0.2">
      <c r="F163" s="20">
        <v>1005591.189127838</v>
      </c>
      <c r="G163" s="20">
        <v>1229.5992656368701</v>
      </c>
      <c r="H163" s="32">
        <f>(F163/SUM(F155:F172))</f>
        <v>8.3874342296777635E-2</v>
      </c>
      <c r="I163" s="23">
        <f>H163*J153</f>
        <v>-84923.880955374058</v>
      </c>
      <c r="J163" s="23">
        <f>I163/G163</f>
        <v>-69.066307478142321</v>
      </c>
      <c r="K163" s="23">
        <v>6954.7123297224407</v>
      </c>
      <c r="L163" s="25">
        <f t="shared" si="5"/>
        <v>6885.6460222442984</v>
      </c>
    </row>
    <row r="164" spans="6:12" x14ac:dyDescent="0.2">
      <c r="F164" s="20">
        <v>129941.42280473142</v>
      </c>
      <c r="G164" s="20">
        <v>275.76106194690266</v>
      </c>
      <c r="H164" s="32">
        <f>(F164/SUM(F155:F172))</f>
        <v>1.0838153210458196E-2</v>
      </c>
      <c r="I164" s="23">
        <f>H164*J153</f>
        <v>-10973.773478476724</v>
      </c>
      <c r="J164" s="23">
        <f>I164/G164</f>
        <v>-39.794499633126975</v>
      </c>
      <c r="K164" s="23">
        <v>4741.2285621404199</v>
      </c>
      <c r="L164" s="25">
        <f t="shared" si="5"/>
        <v>4701.4340625072928</v>
      </c>
    </row>
    <row r="165" spans="6:12" x14ac:dyDescent="0.2">
      <c r="F165" s="20">
        <v>413624.01239666523</v>
      </c>
      <c r="G165" s="20">
        <v>252.52844500632111</v>
      </c>
      <c r="H165" s="32">
        <f>(F165/SUM(F155:F172))</f>
        <v>3.4499548497450232E-2</v>
      </c>
      <c r="I165" s="23">
        <f>H165*J153</f>
        <v>-34931.24916848592</v>
      </c>
      <c r="J165" s="23">
        <f>I165/G165</f>
        <v>-138.32599795881032</v>
      </c>
      <c r="K165" s="23">
        <v>15333.08033914105</v>
      </c>
      <c r="L165" s="25">
        <f t="shared" si="5"/>
        <v>15194.754341182239</v>
      </c>
    </row>
    <row r="166" spans="6:12" x14ac:dyDescent="0.2">
      <c r="F166" s="20">
        <v>605090.3595126688</v>
      </c>
      <c r="G166" s="20">
        <v>171.71934260429836</v>
      </c>
      <c r="H166" s="32">
        <f>(F166/SUM(F155:F172))</f>
        <v>5.0469372129506515E-2</v>
      </c>
      <c r="I166" s="23">
        <f>H166*J153</f>
        <v>-51100.906823842248</v>
      </c>
      <c r="J166" s="23">
        <f>I166/G166</f>
        <v>-297.58387173422085</v>
      </c>
      <c r="K166" s="23">
        <v>29029.300247165898</v>
      </c>
      <c r="L166" s="25">
        <f t="shared" si="5"/>
        <v>28731.716375431679</v>
      </c>
    </row>
    <row r="167" spans="6:12" x14ac:dyDescent="0.2">
      <c r="F167" s="20">
        <v>716347.50551013125</v>
      </c>
      <c r="G167" s="20">
        <v>98.991150442477874</v>
      </c>
      <c r="H167" s="32">
        <f>(F167/SUM(F155:F172))</f>
        <v>5.9749107321346417E-2</v>
      </c>
      <c r="I167" s="23">
        <f>H167*J153</f>
        <v>-60496.761445756623</v>
      </c>
      <c r="J167" s="23">
        <f>I167/G167</f>
        <v>-611.1330272993473</v>
      </c>
      <c r="K167" s="23">
        <v>80670.936956585807</v>
      </c>
      <c r="L167" s="25">
        <f t="shared" si="5"/>
        <v>80059.803929286456</v>
      </c>
    </row>
    <row r="168" spans="6:12" x14ac:dyDescent="0.2">
      <c r="F168" s="20">
        <v>25238.766695409206</v>
      </c>
      <c r="G168" s="20">
        <v>19.754603364244826</v>
      </c>
      <c r="H168" s="32">
        <f>(F168/SUM(F155:F172))</f>
        <v>2.105114861632056E-3</v>
      </c>
      <c r="I168" s="23">
        <f>H168*J153</f>
        <v>-2131.4566411031969</v>
      </c>
      <c r="J168" s="23">
        <f>I168/G168</f>
        <v>-107.89670649429806</v>
      </c>
      <c r="K168" s="24">
        <v>12424.590414648723</v>
      </c>
      <c r="L168" s="25">
        <f t="shared" si="5"/>
        <v>12316.693708154426</v>
      </c>
    </row>
    <row r="169" spans="6:12" x14ac:dyDescent="0.2">
      <c r="F169" s="20">
        <v>208266.95900347209</v>
      </c>
      <c r="G169" s="20">
        <v>15.736000966807444</v>
      </c>
      <c r="H169" s="32">
        <f>(F169/SUM(F155:F172))</f>
        <v>1.7371128941291353E-2</v>
      </c>
      <c r="I169" s="23">
        <f>H169*J153</f>
        <v>-17588.497815587121</v>
      </c>
      <c r="J169" s="23">
        <f>I169/G169</f>
        <v>-1117.7234834115238</v>
      </c>
      <c r="K169" s="24">
        <v>140139.18994000333</v>
      </c>
      <c r="L169" s="25">
        <f t="shared" si="5"/>
        <v>139021.46645659179</v>
      </c>
    </row>
    <row r="170" spans="6:12" x14ac:dyDescent="0.2">
      <c r="F170" s="20">
        <v>228677.29310020059</v>
      </c>
      <c r="G170" s="20">
        <v>6.4297638358998164</v>
      </c>
      <c r="H170" s="32">
        <f>(F170/SUM(F155:F172))</f>
        <v>1.9073513933253499E-2</v>
      </c>
      <c r="I170" s="23">
        <f>H170*J153</f>
        <v>-19312.185136866574</v>
      </c>
      <c r="J170" s="23">
        <f>I170/G170</f>
        <v>-3003.5605707692248</v>
      </c>
      <c r="K170" s="24">
        <v>272298.72184296348</v>
      </c>
      <c r="L170" s="25">
        <f t="shared" si="5"/>
        <v>269295.16127219424</v>
      </c>
    </row>
    <row r="171" spans="6:12" x14ac:dyDescent="0.2">
      <c r="F171" s="20">
        <v>688201.66501989285</v>
      </c>
      <c r="G171" s="20">
        <v>7.4026886268583407</v>
      </c>
      <c r="H171" s="32">
        <f>(F171/SUM(F155:F172))</f>
        <v>5.7401519270623501E-2</v>
      </c>
      <c r="I171" s="23">
        <f>H171*J153</f>
        <v>-58119.79749358134</v>
      </c>
      <c r="J171" s="23">
        <f>I171/G171</f>
        <v>-7851.1741372873403</v>
      </c>
      <c r="K171" s="24">
        <v>894403.72155592882</v>
      </c>
      <c r="L171" s="25">
        <f t="shared" si="5"/>
        <v>886552.54741864151</v>
      </c>
    </row>
    <row r="172" spans="6:12" x14ac:dyDescent="0.2">
      <c r="F172" s="20">
        <v>302764.52573123545</v>
      </c>
      <c r="G172" s="20">
        <v>2.7495700614045262</v>
      </c>
      <c r="H172" s="32">
        <f>(F172/SUM(F155:F172))</f>
        <v>2.5252981272168736E-2</v>
      </c>
      <c r="I172" s="23">
        <f>H172*J153</f>
        <v>-25568.977551414322</v>
      </c>
      <c r="J172" s="23">
        <f>I172/G172</f>
        <v>-9299.2638777690445</v>
      </c>
      <c r="K172" s="25">
        <v>549122.74871496414</v>
      </c>
      <c r="L172" s="25">
        <f t="shared" si="5"/>
        <v>539823.48483719514</v>
      </c>
    </row>
    <row r="174" spans="6:12" x14ac:dyDescent="0.2">
      <c r="F174" s="18" t="s">
        <v>18</v>
      </c>
      <c r="G174" s="18">
        <v>7</v>
      </c>
      <c r="H174" s="18" t="str">
        <f>VLOOKUP(G174,$C$30:$D$43,2,0)</f>
        <v>East Midlands</v>
      </c>
      <c r="I174" s="18" t="s">
        <v>19</v>
      </c>
      <c r="J174" s="18">
        <f>-VLOOKUP(G174,$C$30:$I$43,7,0)*1000000</f>
        <v>15330237.082164984</v>
      </c>
    </row>
    <row r="175" spans="6:12" ht="51" x14ac:dyDescent="0.2">
      <c r="F175" s="18" t="s">
        <v>21</v>
      </c>
      <c r="G175" s="18" t="s">
        <v>20</v>
      </c>
      <c r="H175" s="18" t="s">
        <v>22</v>
      </c>
      <c r="I175" s="19" t="s">
        <v>27</v>
      </c>
      <c r="J175" s="19" t="s">
        <v>24</v>
      </c>
      <c r="K175" s="19" t="s">
        <v>25</v>
      </c>
      <c r="L175" s="19" t="s">
        <v>26</v>
      </c>
    </row>
    <row r="176" spans="6:12" x14ac:dyDescent="0.2">
      <c r="F176" s="22">
        <v>9445508.2828610241</v>
      </c>
      <c r="G176" s="22">
        <v>2588090.2113233376</v>
      </c>
      <c r="H176" s="32">
        <f>(F176/SUM(F176:F193))</f>
        <v>0.3424928167540392</v>
      </c>
      <c r="I176" s="23">
        <f>H176*J174</f>
        <v>5250496.0797779085</v>
      </c>
      <c r="J176" s="23">
        <f>I176/G176</f>
        <v>2.0287144771098355</v>
      </c>
      <c r="K176" s="23">
        <v>34.043920274628242</v>
      </c>
      <c r="L176" s="25">
        <f>K176+J176</f>
        <v>36.072634751738079</v>
      </c>
    </row>
    <row r="177" spans="6:12" x14ac:dyDescent="0.2">
      <c r="F177" s="20">
        <v>158397.66967572048</v>
      </c>
      <c r="G177" s="20">
        <v>73728.299201706686</v>
      </c>
      <c r="H177" s="32">
        <f>(F177/SUM(F176:F193))</f>
        <v>5.743477474150405E-3</v>
      </c>
      <c r="I177" s="23">
        <f>H177*J174</f>
        <v>88048.87135479982</v>
      </c>
      <c r="J177" s="23">
        <f>I177/G177</f>
        <v>1.1942344026398162</v>
      </c>
      <c r="K177" s="23">
        <v>18.132474496361727</v>
      </c>
      <c r="L177" s="33">
        <f t="shared" ref="L177:L193" si="6">K177+J177</f>
        <v>19.326708899001542</v>
      </c>
    </row>
    <row r="178" spans="6:12" x14ac:dyDescent="0.2">
      <c r="F178" s="20">
        <v>583803.77348714741</v>
      </c>
      <c r="G178" s="20">
        <v>55296.22440128</v>
      </c>
      <c r="H178" s="32">
        <f>(F178/SUM(F176:F193))</f>
        <v>2.1168643637321145E-2</v>
      </c>
      <c r="I178" s="23">
        <f>H178*J174</f>
        <v>324520.32566799648</v>
      </c>
      <c r="J178" s="23">
        <f>I178/G178</f>
        <v>5.868761008219658</v>
      </c>
      <c r="K178" s="23">
        <v>89.107430728471613</v>
      </c>
      <c r="L178" s="25">
        <f t="shared" si="6"/>
        <v>94.976191736691277</v>
      </c>
    </row>
    <row r="179" spans="6:12" x14ac:dyDescent="0.2">
      <c r="F179" s="20">
        <v>679312.11461227445</v>
      </c>
      <c r="G179" s="20">
        <v>27648.11220064</v>
      </c>
      <c r="H179" s="32">
        <f>(F179/SUM(F176:F193))</f>
        <v>2.4631762804217087E-2</v>
      </c>
      <c r="I179" s="23">
        <f>H179*J174</f>
        <v>377610.76354030095</v>
      </c>
      <c r="J179" s="23">
        <f>I179/G179</f>
        <v>13.657741288085484</v>
      </c>
      <c r="K179" s="23">
        <v>207.37021562659504</v>
      </c>
      <c r="L179" s="25">
        <f t="shared" si="6"/>
        <v>221.02795691468052</v>
      </c>
    </row>
    <row r="180" spans="6:12" x14ac:dyDescent="0.2">
      <c r="F180" s="20">
        <v>1929142.4299772212</v>
      </c>
      <c r="G180" s="20">
        <v>27648.112200640018</v>
      </c>
      <c r="H180" s="32">
        <f>(F180/SUM(F176:F193))</f>
        <v>6.9950436226021748E-2</v>
      </c>
      <c r="I180" s="23">
        <f>H180*J174</f>
        <v>1072356.7713457753</v>
      </c>
      <c r="J180" s="23">
        <f>I180/G180</f>
        <v>38.785894804092685</v>
      </c>
      <c r="K180" s="23">
        <v>588.89967229146373</v>
      </c>
      <c r="L180" s="25">
        <f t="shared" si="6"/>
        <v>627.68556709555639</v>
      </c>
    </row>
    <row r="181" spans="6:12" x14ac:dyDescent="0.2">
      <c r="F181" s="20">
        <v>607784.78761169454</v>
      </c>
      <c r="G181" s="20">
        <v>5852.1239526946674</v>
      </c>
      <c r="H181" s="32">
        <f>(F181/SUM(F176:F193))</f>
        <v>2.2038191874448596E-2</v>
      </c>
      <c r="I181" s="23">
        <f>H181*J174</f>
        <v>337850.70629753888</v>
      </c>
      <c r="J181" s="23">
        <f>I181/G181</f>
        <v>57.731297051897243</v>
      </c>
      <c r="K181" s="23">
        <v>1153.5854562229042</v>
      </c>
      <c r="L181" s="25">
        <f t="shared" si="6"/>
        <v>1211.3167532748014</v>
      </c>
    </row>
    <row r="182" spans="6:12" x14ac:dyDescent="0.2">
      <c r="F182" s="20">
        <v>1105769.1969412563</v>
      </c>
      <c r="G182" s="20">
        <v>5966.7866401226966</v>
      </c>
      <c r="H182" s="32">
        <f>(F182/SUM(F176:F193))</f>
        <v>4.0095037302275267E-2</v>
      </c>
      <c r="I182" s="23">
        <f>H182*J174</f>
        <v>614666.42766212858</v>
      </c>
      <c r="J182" s="23">
        <f>I182/G182</f>
        <v>103.01464837520804</v>
      </c>
      <c r="K182" s="23">
        <v>2047.8084419106717</v>
      </c>
      <c r="L182" s="25">
        <f t="shared" si="6"/>
        <v>2150.82309028588</v>
      </c>
    </row>
    <row r="183" spans="6:12" x14ac:dyDescent="0.2">
      <c r="F183" s="20">
        <v>666834.8075615546</v>
      </c>
      <c r="G183" s="20">
        <v>2273.7827261671332</v>
      </c>
      <c r="H183" s="32">
        <f>(F183/SUM(F176:F193))</f>
        <v>2.4179337385771351E-2</v>
      </c>
      <c r="I183" s="23">
        <f>H183*J174</f>
        <v>370674.9746135301</v>
      </c>
      <c r="J183" s="23">
        <f>I183/G183</f>
        <v>163.02128182597681</v>
      </c>
      <c r="K183" s="23">
        <v>2457.7250190286941</v>
      </c>
      <c r="L183" s="25">
        <f t="shared" si="6"/>
        <v>2620.7463008546711</v>
      </c>
    </row>
    <row r="184" spans="6:12" x14ac:dyDescent="0.2">
      <c r="F184" s="20">
        <v>1495821.4015350384</v>
      </c>
      <c r="G184" s="20">
        <v>2531.2329111470467</v>
      </c>
      <c r="H184" s="32">
        <f>(F184/SUM(F176:F193))</f>
        <v>5.423827599646474E-2</v>
      </c>
      <c r="I184" s="23">
        <f>H184*J174</f>
        <v>831485.62995370268</v>
      </c>
      <c r="J184" s="23">
        <f>I184/G184</f>
        <v>328.49036779349905</v>
      </c>
      <c r="K184" s="23">
        <v>6954.7123297224407</v>
      </c>
      <c r="L184" s="25">
        <f t="shared" si="6"/>
        <v>7283.2026975159397</v>
      </c>
    </row>
    <row r="185" spans="6:12" x14ac:dyDescent="0.2">
      <c r="F185" s="20">
        <v>721472.15839136706</v>
      </c>
      <c r="G185" s="20">
        <v>1671.553686766129</v>
      </c>
      <c r="H185" s="32">
        <f>(F185/SUM(F176:F193))</f>
        <v>2.6160480128469048E-2</v>
      </c>
      <c r="I185" s="23">
        <f>H185*J174</f>
        <v>401046.36255269637</v>
      </c>
      <c r="J185" s="23">
        <f>I185/G185</f>
        <v>239.92430858058808</v>
      </c>
      <c r="K185" s="23">
        <v>4741.2285621404199</v>
      </c>
      <c r="L185" s="25">
        <f t="shared" si="6"/>
        <v>4981.1528707210082</v>
      </c>
    </row>
    <row r="186" spans="6:12" x14ac:dyDescent="0.2">
      <c r="F186" s="20">
        <v>1514749.56643465</v>
      </c>
      <c r="G186" s="20">
        <v>1004.9221569248753</v>
      </c>
      <c r="H186" s="32">
        <f>(F186/SUM(F176:F193))</f>
        <v>5.4924608623393455E-2</v>
      </c>
      <c r="I186" s="23">
        <f>H186*J174</f>
        <v>842007.27184174501</v>
      </c>
      <c r="J186" s="23">
        <f>I186/G186</f>
        <v>837.8830798380842</v>
      </c>
      <c r="K186" s="23">
        <v>15333.08033914105</v>
      </c>
      <c r="L186" s="25">
        <f t="shared" si="6"/>
        <v>16170.963418979134</v>
      </c>
    </row>
    <row r="187" spans="6:12" x14ac:dyDescent="0.2">
      <c r="F187" s="20">
        <v>1352557.2801012741</v>
      </c>
      <c r="G187" s="20">
        <v>469.84809317169635</v>
      </c>
      <c r="H187" s="32">
        <f>(F187/SUM(F176:F193))</f>
        <v>4.9043538876952064E-2</v>
      </c>
      <c r="I187" s="23">
        <f>H187*J174</f>
        <v>751849.07833205059</v>
      </c>
      <c r="J187" s="23">
        <f>I187/G187</f>
        <v>1600.1960830716891</v>
      </c>
      <c r="K187" s="23">
        <v>29029.300247165898</v>
      </c>
      <c r="L187" s="25">
        <f t="shared" si="6"/>
        <v>30629.496330237587</v>
      </c>
    </row>
    <row r="188" spans="6:12" x14ac:dyDescent="0.2">
      <c r="F188" s="20">
        <v>4074057.1760064624</v>
      </c>
      <c r="G188" s="20">
        <v>461.00389377081734</v>
      </c>
      <c r="H188" s="32">
        <f>(F188/SUM(F176:F193))</f>
        <v>0.14772474662473281</v>
      </c>
      <c r="I188" s="23">
        <f>H188*J174</f>
        <v>2264655.3886599056</v>
      </c>
      <c r="J188" s="23">
        <f>I188/G188</f>
        <v>4912.4430818490055</v>
      </c>
      <c r="K188" s="23">
        <v>80670.936956585807</v>
      </c>
      <c r="L188" s="25">
        <f t="shared" si="6"/>
        <v>85583.380038434814</v>
      </c>
    </row>
    <row r="189" spans="6:12" x14ac:dyDescent="0.2">
      <c r="F189" s="20">
        <v>56334.057942983171</v>
      </c>
      <c r="G189" s="20">
        <v>44.093159701200491</v>
      </c>
      <c r="H189" s="32">
        <f>(F189/SUM(F176:F193))</f>
        <v>2.0426651066609881E-3</v>
      </c>
      <c r="I189" s="23">
        <f>H189*J174</f>
        <v>31314.540364578774</v>
      </c>
      <c r="J189" s="23">
        <f>I189/G189</f>
        <v>710.1904371740045</v>
      </c>
      <c r="K189" s="24">
        <v>12424.590414648723</v>
      </c>
      <c r="L189" s="25">
        <f t="shared" si="6"/>
        <v>13134.780851822727</v>
      </c>
    </row>
    <row r="190" spans="6:12" x14ac:dyDescent="0.2">
      <c r="F190" s="20">
        <v>464861.18270765495</v>
      </c>
      <c r="G190" s="20">
        <v>35.123459119585831</v>
      </c>
      <c r="H190" s="32">
        <f>(F190/SUM(F176:F193))</f>
        <v>1.6855801836948254E-2</v>
      </c>
      <c r="I190" s="23">
        <f>H190*J174</f>
        <v>258403.43837040878</v>
      </c>
      <c r="J190" s="23">
        <f>I190/G190</f>
        <v>7357.00426004783</v>
      </c>
      <c r="K190" s="24">
        <v>140139.18994000333</v>
      </c>
      <c r="L190" s="25">
        <f t="shared" si="6"/>
        <v>147496.19420005116</v>
      </c>
    </row>
    <row r="191" spans="6:12" x14ac:dyDescent="0.2">
      <c r="F191" s="20">
        <v>510417.96278003027</v>
      </c>
      <c r="G191" s="20">
        <v>14.35152093058346</v>
      </c>
      <c r="H191" s="32">
        <f>(F191/SUM(F176:F193))</f>
        <v>1.8507684346812089E-2</v>
      </c>
      <c r="I191" s="23">
        <f>H191*J174</f>
        <v>283727.1888785031</v>
      </c>
      <c r="J191" s="23">
        <f>I191/G191</f>
        <v>19769.834169552942</v>
      </c>
      <c r="K191" s="24">
        <v>272298.72184296348</v>
      </c>
      <c r="L191" s="25">
        <f t="shared" si="6"/>
        <v>292068.55601251643</v>
      </c>
    </row>
    <row r="192" spans="6:12" x14ac:dyDescent="0.2">
      <c r="F192" s="20">
        <v>1536096.9472704085</v>
      </c>
      <c r="G192" s="20">
        <v>16.523132650342799</v>
      </c>
      <c r="H192" s="32">
        <f>(F192/SUM(F176:F193))</f>
        <v>5.5698661683727606E-2</v>
      </c>
      <c r="I192" s="23">
        <f>H192*J174</f>
        <v>853873.68877084285</v>
      </c>
      <c r="J192" s="23">
        <f>I192/G192</f>
        <v>51677.469814002121</v>
      </c>
      <c r="K192" s="24">
        <v>894403.72155592882</v>
      </c>
      <c r="L192" s="25">
        <f t="shared" si="6"/>
        <v>946081.19136993098</v>
      </c>
    </row>
    <row r="193" spans="6:12" x14ac:dyDescent="0.2">
      <c r="F193" s="20">
        <v>675783.98506792414</v>
      </c>
      <c r="G193" s="20">
        <v>6.1371635558416102</v>
      </c>
      <c r="H193" s="32">
        <f>(F193/SUM(F176:F193))</f>
        <v>2.4503833317594301E-2</v>
      </c>
      <c r="I193" s="23">
        <f>H193*J174</f>
        <v>375649.57418057398</v>
      </c>
      <c r="J193" s="23">
        <f>I193/G193</f>
        <v>61208.988608917702</v>
      </c>
      <c r="K193" s="25">
        <v>549122.74871496414</v>
      </c>
      <c r="L193" s="25">
        <f t="shared" si="6"/>
        <v>610331.73732388183</v>
      </c>
    </row>
    <row r="195" spans="6:12" x14ac:dyDescent="0.2">
      <c r="F195" s="18" t="s">
        <v>18</v>
      </c>
      <c r="G195" s="18">
        <v>8</v>
      </c>
      <c r="H195" s="18" t="str">
        <f>VLOOKUP(G195,$C$30:$D$43,2,0)</f>
        <v>Midlands</v>
      </c>
      <c r="I195" s="18" t="s">
        <v>19</v>
      </c>
      <c r="J195" s="18">
        <f>-VLOOKUP(G195,$C$30:$I$43,7,0)*1000000</f>
        <v>17489661.655781277</v>
      </c>
    </row>
    <row r="196" spans="6:12" ht="51" x14ac:dyDescent="0.2">
      <c r="F196" s="18" t="s">
        <v>21</v>
      </c>
      <c r="G196" s="18" t="s">
        <v>20</v>
      </c>
      <c r="H196" s="18" t="s">
        <v>22</v>
      </c>
      <c r="I196" s="19" t="s">
        <v>27</v>
      </c>
      <c r="J196" s="19" t="s">
        <v>24</v>
      </c>
      <c r="K196" s="19" t="s">
        <v>25</v>
      </c>
      <c r="L196" s="19" t="s">
        <v>26</v>
      </c>
    </row>
    <row r="197" spans="6:12" x14ac:dyDescent="0.2">
      <c r="F197" s="22">
        <v>8683529.7713004183</v>
      </c>
      <c r="G197" s="22">
        <v>2370277.8357253564</v>
      </c>
      <c r="H197" s="32">
        <f>(F197/SUM(F197:F214))</f>
        <v>0.34293026783276392</v>
      </c>
      <c r="I197" s="23">
        <f>H197*J195</f>
        <v>5997734.3559214948</v>
      </c>
      <c r="J197" s="23">
        <f>I197/G197</f>
        <v>2.530392963019906</v>
      </c>
      <c r="K197" s="23">
        <v>34.043920274628242</v>
      </c>
      <c r="L197" s="25">
        <f>K197+J197</f>
        <v>36.574313237648148</v>
      </c>
    </row>
    <row r="198" spans="6:12" x14ac:dyDescent="0.2">
      <c r="F198" s="20">
        <v>142873.85750376343</v>
      </c>
      <c r="G198" s="20">
        <v>73434.309378125647</v>
      </c>
      <c r="H198" s="32">
        <f>(F198/SUM(F197:F214))</f>
        <v>5.6423794828227188E-3</v>
      </c>
      <c r="I198" s="23">
        <f>H198*J195</f>
        <v>98683.308088091493</v>
      </c>
      <c r="J198" s="23">
        <f>I198/G198</f>
        <v>1.3438310909952798</v>
      </c>
      <c r="K198" s="23">
        <v>18.132474496361727</v>
      </c>
      <c r="L198" s="33">
        <f t="shared" ref="L198:L214" si="7">K198+J198</f>
        <v>19.476305587357007</v>
      </c>
    </row>
    <row r="199" spans="6:12" x14ac:dyDescent="0.2">
      <c r="F199" s="20">
        <v>526587.90570671752</v>
      </c>
      <c r="G199" s="20">
        <v>55075.73203359422</v>
      </c>
      <c r="H199" s="32">
        <f>(F199/SUM(F197:F214))</f>
        <v>2.0796028377577075E-2</v>
      </c>
      <c r="I199" s="23">
        <f>H199*J195</f>
        <v>363715.50010784907</v>
      </c>
      <c r="J199" s="23">
        <f>I199/G199</f>
        <v>6.603915856914905</v>
      </c>
      <c r="K199" s="23">
        <v>89.107430728471613</v>
      </c>
      <c r="L199" s="25">
        <f t="shared" si="7"/>
        <v>95.711346585386522</v>
      </c>
    </row>
    <row r="200" spans="6:12" x14ac:dyDescent="0.2">
      <c r="F200" s="20">
        <v>612735.92258264928</v>
      </c>
      <c r="G200" s="20">
        <v>27537.86601679711</v>
      </c>
      <c r="H200" s="32">
        <f>(F200/SUM(F197:F214))</f>
        <v>2.4198188936543009E-2</v>
      </c>
      <c r="I200" s="23">
        <f>H200*J195</f>
        <v>423218.13718280697</v>
      </c>
      <c r="J200" s="23">
        <f>I200/G200</f>
        <v>15.368588725235975</v>
      </c>
      <c r="K200" s="23">
        <v>207.37021562659504</v>
      </c>
      <c r="L200" s="25">
        <f t="shared" si="7"/>
        <v>222.73880435183102</v>
      </c>
    </row>
    <row r="201" spans="6:12" x14ac:dyDescent="0.2">
      <c r="F201" s="20">
        <v>1740076.2347659566</v>
      </c>
      <c r="G201" s="20">
        <v>27537.866016797132</v>
      </c>
      <c r="H201" s="32">
        <f>(F201/SUM(F197:F214))</f>
        <v>6.8719152804649533E-2</v>
      </c>
      <c r="I201" s="23">
        <f>H201*J195</f>
        <v>1201874.7318252532</v>
      </c>
      <c r="J201" s="23">
        <f>I201/G201</f>
        <v>43.644439663267725</v>
      </c>
      <c r="K201" s="23">
        <v>588.89967229146373</v>
      </c>
      <c r="L201" s="25">
        <f t="shared" si="7"/>
        <v>632.54411195473142</v>
      </c>
    </row>
    <row r="202" spans="6:12" x14ac:dyDescent="0.2">
      <c r="F202" s="20">
        <v>690972.93652865617</v>
      </c>
      <c r="G202" s="20">
        <v>6825.3827611475563</v>
      </c>
      <c r="H202" s="32">
        <f>(F202/SUM(F197:F214))</f>
        <v>2.728792788528411E-2</v>
      </c>
      <c r="I202" s="23">
        <f>H202*J195</f>
        <v>477256.62600097817</v>
      </c>
      <c r="J202" s="23">
        <f>I202/G202</f>
        <v>69.923789288080414</v>
      </c>
      <c r="K202" s="23">
        <v>1153.5854562229042</v>
      </c>
      <c r="L202" s="25">
        <f t="shared" si="7"/>
        <v>1223.5092455109846</v>
      </c>
    </row>
    <row r="203" spans="6:12" x14ac:dyDescent="0.2">
      <c r="F203" s="20">
        <v>998119.69255304348</v>
      </c>
      <c r="G203" s="20">
        <v>5311.2412161996153</v>
      </c>
      <c r="H203" s="32">
        <f>(F203/SUM(F197:F214))</f>
        <v>3.9417778542965895E-2</v>
      </c>
      <c r="I203" s="23">
        <f>H203*J195</f>
        <v>689403.60993898858</v>
      </c>
      <c r="J203" s="23">
        <f>I203/G203</f>
        <v>129.80084727394132</v>
      </c>
      <c r="K203" s="23">
        <v>2047.8084419106717</v>
      </c>
      <c r="L203" s="25">
        <f t="shared" si="7"/>
        <v>2177.6092891846129</v>
      </c>
    </row>
    <row r="204" spans="6:12" x14ac:dyDescent="0.2">
      <c r="F204" s="20">
        <v>516723.51957697683</v>
      </c>
      <c r="G204" s="20">
        <v>1812.0579702233108</v>
      </c>
      <c r="H204" s="32">
        <f>(F204/SUM(F197:F214))</f>
        <v>2.040646368826627E-2</v>
      </c>
      <c r="I204" s="23">
        <f>H204*J195</f>
        <v>356902.14549876354</v>
      </c>
      <c r="J204" s="23">
        <f>I204/G204</f>
        <v>196.95956275327126</v>
      </c>
      <c r="K204" s="23">
        <v>2457.7250190286941</v>
      </c>
      <c r="L204" s="25">
        <f t="shared" si="7"/>
        <v>2654.6845817819653</v>
      </c>
    </row>
    <row r="205" spans="6:12" x14ac:dyDescent="0.2">
      <c r="F205" s="20">
        <v>673023.37297261925</v>
      </c>
      <c r="G205" s="20">
        <v>1397.7512569371324</v>
      </c>
      <c r="H205" s="32">
        <f>(F205/SUM(F197:F214))</f>
        <v>2.6579063080317693E-2</v>
      </c>
      <c r="I205" s="23">
        <f>H205*J195</f>
        <v>464858.82040242414</v>
      </c>
      <c r="J205" s="23">
        <f>I205/G205</f>
        <v>332.57621346809663</v>
      </c>
      <c r="K205" s="23">
        <v>6954.7123297224407</v>
      </c>
      <c r="L205" s="25">
        <f t="shared" si="7"/>
        <v>7287.288543190537</v>
      </c>
    </row>
    <row r="206" spans="6:12" x14ac:dyDescent="0.2">
      <c r="F206" s="20">
        <v>1051585.6375429966</v>
      </c>
      <c r="G206" s="20">
        <v>2506.7954649997814</v>
      </c>
      <c r="H206" s="32">
        <f>(F206/SUM(F197:F214))</f>
        <v>4.1529257551874803E-2</v>
      </c>
      <c r="I206" s="23">
        <f>H206*J195</f>
        <v>726332.6633980897</v>
      </c>
      <c r="J206" s="23">
        <f>I206/G206</f>
        <v>289.74548324314645</v>
      </c>
      <c r="K206" s="23">
        <v>4741.2285621404199</v>
      </c>
      <c r="L206" s="25">
        <f t="shared" si="7"/>
        <v>5030.9740453835666</v>
      </c>
    </row>
    <row r="207" spans="6:12" x14ac:dyDescent="0.2">
      <c r="F207" s="20">
        <v>1717585.0662424075</v>
      </c>
      <c r="G207" s="20">
        <v>1250.6284047656886</v>
      </c>
      <c r="H207" s="32">
        <f>(F207/SUM(F197:F214))</f>
        <v>6.7830930774117199E-2</v>
      </c>
      <c r="I207" s="23">
        <f>H207*J195</f>
        <v>1186340.0290360318</v>
      </c>
      <c r="J207" s="23">
        <f>I207/G207</f>
        <v>948.59514186254103</v>
      </c>
      <c r="K207" s="23">
        <v>15333.08033914105</v>
      </c>
      <c r="L207" s="25">
        <f t="shared" si="7"/>
        <v>16281.675481003591</v>
      </c>
    </row>
    <row r="208" spans="6:12" x14ac:dyDescent="0.2">
      <c r="F208" s="20">
        <v>1150181.8806177014</v>
      </c>
      <c r="G208" s="20">
        <v>417.61462231768348</v>
      </c>
      <c r="H208" s="32">
        <f>(F208/SUM(F197:F214))</f>
        <v>4.5423023904431377E-2</v>
      </c>
      <c r="I208" s="23">
        <f>H208*J195</f>
        <v>794433.31947096973</v>
      </c>
      <c r="J208" s="23">
        <f>I208/G208</f>
        <v>1902.3120288796704</v>
      </c>
      <c r="K208" s="23">
        <v>29029.300247165898</v>
      </c>
      <c r="L208" s="25">
        <f t="shared" si="7"/>
        <v>30931.612276045569</v>
      </c>
    </row>
    <row r="209" spans="6:12" x14ac:dyDescent="0.2">
      <c r="F209" s="20">
        <v>3625706.8985561565</v>
      </c>
      <c r="G209" s="20">
        <v>387.7058827883003</v>
      </c>
      <c r="H209" s="32">
        <f>(F209/SUM(F197:F214))</f>
        <v>0.14318654631833663</v>
      </c>
      <c r="I209" s="23">
        <f>H209*J195</f>
        <v>2504284.2487675617</v>
      </c>
      <c r="J209" s="23">
        <f>I209/G209</f>
        <v>6459.2371690552354</v>
      </c>
      <c r="K209" s="23">
        <v>80670.936956585807</v>
      </c>
      <c r="L209" s="25">
        <f t="shared" si="7"/>
        <v>87130.174125641046</v>
      </c>
    </row>
    <row r="210" spans="6:12" x14ac:dyDescent="0.2">
      <c r="F210" s="20">
        <v>55437.233894905134</v>
      </c>
      <c r="G210" s="20">
        <v>43.391207677509868</v>
      </c>
      <c r="H210" s="32">
        <f>(F210/SUM(F197:F214))</f>
        <v>2.1893292207415733E-3</v>
      </c>
      <c r="I210" s="23">
        <f>H210*J195</f>
        <v>38290.627323885397</v>
      </c>
      <c r="J210" s="23">
        <f>I210/G210</f>
        <v>882.45129309299784</v>
      </c>
      <c r="K210" s="24">
        <v>12424.590414648723</v>
      </c>
      <c r="L210" s="25">
        <f t="shared" si="7"/>
        <v>13307.041707741721</v>
      </c>
    </row>
    <row r="211" spans="6:12" x14ac:dyDescent="0.2">
      <c r="F211" s="20">
        <v>457460.70947897027</v>
      </c>
      <c r="G211" s="20">
        <v>34.564302475446837</v>
      </c>
      <c r="H211" s="32">
        <f>(F211/SUM(F197:F214))</f>
        <v>1.8066054675493562E-2</v>
      </c>
      <c r="I211" s="23">
        <f>H211*J195</f>
        <v>315969.18372922781</v>
      </c>
      <c r="J211" s="23">
        <f>I211/G211</f>
        <v>9141.4887933491573</v>
      </c>
      <c r="K211" s="24">
        <v>140139.18994000333</v>
      </c>
      <c r="L211" s="25">
        <f t="shared" si="7"/>
        <v>149280.67873335248</v>
      </c>
    </row>
    <row r="212" spans="6:12" x14ac:dyDescent="0.2">
      <c r="F212" s="20">
        <v>502292.23705909192</v>
      </c>
      <c r="G212" s="20">
        <v>14.123048323300859</v>
      </c>
      <c r="H212" s="32">
        <f>(F212/SUM(F197:F214))</f>
        <v>1.9836542963702734E-2</v>
      </c>
      <c r="I212" s="23">
        <f>H212*J195</f>
        <v>346934.42485552962</v>
      </c>
      <c r="J212" s="23">
        <f>I212/G212</f>
        <v>24565.123400671309</v>
      </c>
      <c r="K212" s="24">
        <v>272298.72184296348</v>
      </c>
      <c r="L212" s="25">
        <f t="shared" si="7"/>
        <v>296863.84524363477</v>
      </c>
    </row>
    <row r="213" spans="6:12" x14ac:dyDescent="0.2">
      <c r="F213" s="20">
        <v>1511642.6698262796</v>
      </c>
      <c r="G213" s="20">
        <v>16.260088530116121</v>
      </c>
      <c r="H213" s="32">
        <f>(F213/SUM(F197:F214))</f>
        <v>5.9697846300275678E-2</v>
      </c>
      <c r="I213" s="23">
        <f>H213*J195</f>
        <v>1044095.1333706557</v>
      </c>
      <c r="J213" s="23">
        <f>I213/G213</f>
        <v>64212.143214155018</v>
      </c>
      <c r="K213" s="24">
        <v>894403.72155592882</v>
      </c>
      <c r="L213" s="25">
        <f t="shared" si="7"/>
        <v>958615.8647700838</v>
      </c>
    </row>
    <row r="214" spans="6:12" x14ac:dyDescent="0.2">
      <c r="F214" s="20">
        <v>665025.67382167373</v>
      </c>
      <c r="G214" s="20">
        <v>6.0394614540431295</v>
      </c>
      <c r="H214" s="32">
        <f>(F214/SUM(F197:F214))</f>
        <v>2.6263217659836236E-2</v>
      </c>
      <c r="I214" s="23">
        <f>H214*J195</f>
        <v>459334.79086267547</v>
      </c>
      <c r="J214" s="23">
        <f>I214/G214</f>
        <v>76055.587796685562</v>
      </c>
      <c r="K214" s="25">
        <v>549122.74871496414</v>
      </c>
      <c r="L214" s="25">
        <f t="shared" si="7"/>
        <v>625178.33651164966</v>
      </c>
    </row>
    <row r="216" spans="6:12" x14ac:dyDescent="0.2">
      <c r="F216" s="18" t="s">
        <v>18</v>
      </c>
      <c r="G216" s="18">
        <v>9</v>
      </c>
      <c r="H216" s="18" t="str">
        <f>VLOOKUP(G216,$C$30:$D$43,2,0)</f>
        <v>Eastern</v>
      </c>
      <c r="I216" s="18" t="s">
        <v>19</v>
      </c>
      <c r="J216" s="18">
        <f>-VLOOKUP(G216,$C$30:$I$43,7,0)*1000000</f>
        <v>27278173.736552104</v>
      </c>
    </row>
    <row r="217" spans="6:12" ht="51" x14ac:dyDescent="0.2">
      <c r="F217" s="18" t="s">
        <v>21</v>
      </c>
      <c r="G217" s="18" t="s">
        <v>20</v>
      </c>
      <c r="H217" s="18" t="s">
        <v>22</v>
      </c>
      <c r="I217" s="19" t="s">
        <v>27</v>
      </c>
      <c r="J217" s="19" t="s">
        <v>24</v>
      </c>
      <c r="K217" s="19" t="s">
        <v>25</v>
      </c>
      <c r="L217" s="19" t="s">
        <v>26</v>
      </c>
    </row>
    <row r="218" spans="6:12" x14ac:dyDescent="0.2">
      <c r="F218" s="22">
        <v>13412407.656561678</v>
      </c>
      <c r="G218" s="22">
        <v>3511940.5250324984</v>
      </c>
      <c r="H218" s="32">
        <f>(F218/SUM(F218:F235))</f>
        <v>0.40374247491389881</v>
      </c>
      <c r="I218" s="23">
        <f>H218*J216</f>
        <v>11013357.375526862</v>
      </c>
      <c r="J218" s="23">
        <f>I218/G218</f>
        <v>3.1359749110286965</v>
      </c>
      <c r="K218" s="23">
        <v>34.043920274628242</v>
      </c>
      <c r="L218" s="25">
        <f>K218+J218</f>
        <v>37.179895185656939</v>
      </c>
    </row>
    <row r="219" spans="6:12" x14ac:dyDescent="0.2">
      <c r="F219" s="20">
        <v>220518.70035305503</v>
      </c>
      <c r="G219" s="20">
        <v>109483.66614253131</v>
      </c>
      <c r="H219" s="32">
        <f>(F219/SUM(F218:F235))</f>
        <v>6.638089754286724E-3</v>
      </c>
      <c r="I219" s="23">
        <f>H219*J216</f>
        <v>181074.96559625972</v>
      </c>
      <c r="J219" s="23">
        <f>I219/G219</f>
        <v>1.6538993621251894</v>
      </c>
      <c r="K219" s="23">
        <v>18.132474496361727</v>
      </c>
      <c r="L219" s="33">
        <f t="shared" ref="L219:L235" si="8">K219+J219</f>
        <v>19.786373858486918</v>
      </c>
    </row>
    <row r="220" spans="6:12" x14ac:dyDescent="0.2">
      <c r="F220" s="20">
        <v>812762.26887780114</v>
      </c>
      <c r="G220" s="20">
        <v>82112.749606898462</v>
      </c>
      <c r="H220" s="32">
        <f>(F220/SUM(F218:F235))</f>
        <v>2.4465901898889999E-2</v>
      </c>
      <c r="I220" s="23">
        <f>H220*J216</f>
        <v>667385.12261936138</v>
      </c>
      <c r="J220" s="23">
        <f>I220/G220</f>
        <v>8.1276674549854917</v>
      </c>
      <c r="K220" s="23">
        <v>89.107430728471613</v>
      </c>
      <c r="L220" s="25">
        <f t="shared" si="8"/>
        <v>97.235098183457097</v>
      </c>
    </row>
    <row r="221" spans="6:12" x14ac:dyDescent="0.2">
      <c r="F221" s="20">
        <v>945727.45265169849</v>
      </c>
      <c r="G221" s="20">
        <v>41056.374803449231</v>
      </c>
      <c r="H221" s="32">
        <f>(F221/SUM(F218:F235))</f>
        <v>2.8468441468882215E-2</v>
      </c>
      <c r="I221" s="23">
        <f>H221*J216</f>
        <v>776567.0923970337</v>
      </c>
      <c r="J221" s="23">
        <f>I221/G221</f>
        <v>18.914653232652014</v>
      </c>
      <c r="K221" s="23">
        <v>207.37021562659504</v>
      </c>
      <c r="L221" s="25">
        <f t="shared" si="8"/>
        <v>226.28486885924707</v>
      </c>
    </row>
    <row r="222" spans="6:12" x14ac:dyDescent="0.2">
      <c r="F222" s="20">
        <v>2685721.2124738684</v>
      </c>
      <c r="G222" s="20">
        <v>41056.37480344926</v>
      </c>
      <c r="H222" s="32">
        <f>(F222/SUM(F218:F235))</f>
        <v>8.0846016391581357E-2</v>
      </c>
      <c r="I222" s="23">
        <f>H222*J216</f>
        <v>2205331.6810376956</v>
      </c>
      <c r="J222" s="23">
        <f>I222/G222</f>
        <v>53.71472010364684</v>
      </c>
      <c r="K222" s="23">
        <v>588.89967229146373</v>
      </c>
      <c r="L222" s="25">
        <f t="shared" si="8"/>
        <v>642.6143923951106</v>
      </c>
    </row>
    <row r="223" spans="6:12" x14ac:dyDescent="0.2">
      <c r="F223" s="20">
        <v>874326.9767996124</v>
      </c>
      <c r="G223" s="20">
        <v>5695.2902903505119</v>
      </c>
      <c r="H223" s="32">
        <f>(F223/SUM(F218:F235))</f>
        <v>2.6319132741567455E-2</v>
      </c>
      <c r="I223" s="23">
        <f>H223*J216</f>
        <v>717937.8755198539</v>
      </c>
      <c r="J223" s="23">
        <f>I223/G223</f>
        <v>126.05817068468849</v>
      </c>
      <c r="K223" s="23">
        <v>1153.5854562229042</v>
      </c>
      <c r="L223" s="25">
        <f t="shared" si="8"/>
        <v>1279.6436269075928</v>
      </c>
    </row>
    <row r="224" spans="6:12" x14ac:dyDescent="0.2">
      <c r="F224" s="20">
        <v>1978419.5089471687</v>
      </c>
      <c r="G224" s="20">
        <v>8841.9627668325993</v>
      </c>
      <c r="H224" s="32">
        <f>(F224/SUM(F218:F235))</f>
        <v>5.9554705569174332E-2</v>
      </c>
      <c r="I224" s="23">
        <f>H224*J216</f>
        <v>1624543.6053451446</v>
      </c>
      <c r="J224" s="23">
        <f>I224/G224</f>
        <v>183.73110678988922</v>
      </c>
      <c r="K224" s="23">
        <v>2047.8084419106717</v>
      </c>
      <c r="L224" s="25">
        <f t="shared" si="8"/>
        <v>2231.5395487005608</v>
      </c>
    </row>
    <row r="225" spans="6:12" x14ac:dyDescent="0.2">
      <c r="F225" s="20">
        <v>1010912.4629831603</v>
      </c>
      <c r="G225" s="20">
        <v>2800.4303033899669</v>
      </c>
      <c r="H225" s="32">
        <f>(F225/SUM(F218:F235))</f>
        <v>3.043065124302646E-2</v>
      </c>
      <c r="I225" s="23">
        <f>H225*J216</f>
        <v>830092.59152370098</v>
      </c>
      <c r="J225" s="23">
        <f>I225/G225</f>
        <v>296.41608667027361</v>
      </c>
      <c r="K225" s="23">
        <v>2457.7250190286941</v>
      </c>
      <c r="L225" s="25">
        <f t="shared" si="8"/>
        <v>2754.1411056989677</v>
      </c>
    </row>
    <row r="226" spans="6:12" x14ac:dyDescent="0.2">
      <c r="F226" s="20">
        <v>1771380.5564629762</v>
      </c>
      <c r="G226" s="20">
        <v>2591.8980855049394</v>
      </c>
      <c r="H226" s="32">
        <f>(F226/SUM(F218:F235))</f>
        <v>5.3322385375815573E-2</v>
      </c>
      <c r="I226" s="23">
        <f>H226*J216</f>
        <v>1454537.2923288823</v>
      </c>
      <c r="J226" s="23">
        <f>I226/G226</f>
        <v>561.18614403217066</v>
      </c>
      <c r="K226" s="23">
        <v>6954.7123297224407</v>
      </c>
      <c r="L226" s="25">
        <f t="shared" si="8"/>
        <v>7515.8984737546116</v>
      </c>
    </row>
    <row r="227" spans="6:12" x14ac:dyDescent="0.2">
      <c r="F227" s="20">
        <v>403747.04236992204</v>
      </c>
      <c r="G227" s="20">
        <v>554.45475883743086</v>
      </c>
      <c r="H227" s="32">
        <f>(F227/SUM(F218:F235))</f>
        <v>1.2153659081921111E-2</v>
      </c>
      <c r="I227" s="23">
        <f>H227*J216</f>
        <v>331529.62397146842</v>
      </c>
      <c r="J227" s="23">
        <f>I227/G227</f>
        <v>597.93809808146079</v>
      </c>
      <c r="K227" s="23">
        <v>4741.2285621404199</v>
      </c>
      <c r="L227" s="25">
        <f t="shared" si="8"/>
        <v>5339.1666602218811</v>
      </c>
    </row>
    <row r="228" spans="6:12" x14ac:dyDescent="0.2">
      <c r="F228" s="20">
        <v>1279290.1421646159</v>
      </c>
      <c r="G228" s="20">
        <v>661.04306344639008</v>
      </c>
      <c r="H228" s="32">
        <f>(F228/SUM(F218:F235))</f>
        <v>3.8509399755517364E-2</v>
      </c>
      <c r="I228" s="23">
        <f>H228*J216</f>
        <v>1050466.0970213397</v>
      </c>
      <c r="J228" s="23">
        <f>I228/G228</f>
        <v>1589.1038800780509</v>
      </c>
      <c r="K228" s="23">
        <v>15333.08033914105</v>
      </c>
      <c r="L228" s="25">
        <f t="shared" si="8"/>
        <v>16922.1842192191</v>
      </c>
    </row>
    <row r="229" spans="6:12" x14ac:dyDescent="0.2">
      <c r="F229" s="20">
        <v>1135788.3941044426</v>
      </c>
      <c r="G229" s="20">
        <v>347.1453957447759</v>
      </c>
      <c r="H229" s="32">
        <f>(F229/SUM(F218:F235))</f>
        <v>3.418968681509383E-2</v>
      </c>
      <c r="I229" s="23">
        <f>H229*J216</f>
        <v>932632.2169404343</v>
      </c>
      <c r="J229" s="23">
        <f>I229/G229</f>
        <v>2686.5752171061863</v>
      </c>
      <c r="K229" s="23">
        <v>29029.300247165898</v>
      </c>
      <c r="L229" s="25">
        <f t="shared" si="8"/>
        <v>31715.875464272085</v>
      </c>
    </row>
    <row r="230" spans="6:12" x14ac:dyDescent="0.2">
      <c r="F230" s="20">
        <v>3188834.1110145939</v>
      </c>
      <c r="G230" s="20">
        <v>341.27814961951202</v>
      </c>
      <c r="H230" s="32">
        <f>(F230/SUM(F218:F235))</f>
        <v>9.5990802623795418E-2</v>
      </c>
      <c r="I230" s="23">
        <f>H230*J216</f>
        <v>2618453.7910829731</v>
      </c>
      <c r="J230" s="23">
        <f>I230/G230</f>
        <v>7672.4917607595562</v>
      </c>
      <c r="K230" s="23">
        <v>80670.936956585807</v>
      </c>
      <c r="L230" s="25">
        <f t="shared" si="8"/>
        <v>88343.428717345363</v>
      </c>
    </row>
    <row r="231" spans="6:12" x14ac:dyDescent="0.2">
      <c r="F231" s="20">
        <v>60795.529971226184</v>
      </c>
      <c r="G231" s="20">
        <v>47.585192865984446</v>
      </c>
      <c r="H231" s="32">
        <f>(F231/SUM(F218:F235))</f>
        <v>1.8300769230106568E-3</v>
      </c>
      <c r="I231" s="23">
        <f>H231*J216</f>
        <v>49921.156257139388</v>
      </c>
      <c r="J231" s="23">
        <f>I231/G231</f>
        <v>1049.0901318343667</v>
      </c>
      <c r="K231" s="24">
        <v>12424.590414648723</v>
      </c>
      <c r="L231" s="25">
        <f t="shared" si="8"/>
        <v>13473.68054648309</v>
      </c>
    </row>
    <row r="232" spans="6:12" x14ac:dyDescent="0.2">
      <c r="F232" s="20">
        <v>501676.65880499687</v>
      </c>
      <c r="G232" s="20">
        <v>37.905121512090396</v>
      </c>
      <c r="H232" s="32">
        <f>(F232/SUM(F218:F235))</f>
        <v>1.5101552310287369E-2</v>
      </c>
      <c r="I232" s="23">
        <f>H232*J216</f>
        <v>411942.76761164865</v>
      </c>
      <c r="J232" s="23">
        <f>I232/G232</f>
        <v>10867.733730394544</v>
      </c>
      <c r="K232" s="24">
        <v>140139.18994000333</v>
      </c>
      <c r="L232" s="25">
        <f t="shared" si="8"/>
        <v>151006.92367039787</v>
      </c>
    </row>
    <row r="233" spans="6:12" x14ac:dyDescent="0.2">
      <c r="F233" s="20">
        <v>550841.385959676</v>
      </c>
      <c r="G233" s="20">
        <v>15.488114166230485</v>
      </c>
      <c r="H233" s="32">
        <f>(F233/SUM(F218:F235))</f>
        <v>1.6581516916804952E-2</v>
      </c>
      <c r="I233" s="23">
        <f>H233*J216</f>
        <v>452313.49927218328</v>
      </c>
      <c r="J233" s="23">
        <f>I233/G233</f>
        <v>29203.910457890681</v>
      </c>
      <c r="K233" s="24">
        <v>272298.72184296348</v>
      </c>
      <c r="L233" s="25">
        <f t="shared" si="8"/>
        <v>301502.63230085414</v>
      </c>
    </row>
    <row r="234" spans="6:12" x14ac:dyDescent="0.2">
      <c r="F234" s="20">
        <v>1657750.7711410895</v>
      </c>
      <c r="G234" s="20">
        <v>17.831710388752203</v>
      </c>
      <c r="H234" s="32">
        <f>(F234/SUM(F218:F235))</f>
        <v>4.9901883112200784E-2</v>
      </c>
      <c r="I234" s="23">
        <f>H234*J216</f>
        <v>1361232.2373157283</v>
      </c>
      <c r="J234" s="23">
        <f>I234/G234</f>
        <v>76337.72687191912</v>
      </c>
      <c r="K234" s="24">
        <v>894403.72155592882</v>
      </c>
      <c r="L234" s="25">
        <f t="shared" si="8"/>
        <v>970741.44842784794</v>
      </c>
    </row>
    <row r="235" spans="6:12" x14ac:dyDescent="0.2">
      <c r="F235" s="20">
        <v>729303.85309459234</v>
      </c>
      <c r="G235" s="20">
        <v>6.6232067158222465</v>
      </c>
      <c r="H235" s="32">
        <f>(F235/SUM(F218:F235))</f>
        <v>2.1953623104245611E-2</v>
      </c>
      <c r="I235" s="23">
        <f>H235*J216</f>
        <v>598854.74518439604</v>
      </c>
      <c r="J235" s="23">
        <f>I235/G235</f>
        <v>90417.643730458512</v>
      </c>
      <c r="K235" s="25">
        <v>549122.74871496414</v>
      </c>
      <c r="L235" s="25">
        <f t="shared" si="8"/>
        <v>639540.39244542271</v>
      </c>
    </row>
    <row r="237" spans="6:12" x14ac:dyDescent="0.2">
      <c r="F237" s="18" t="s">
        <v>18</v>
      </c>
      <c r="G237" s="18">
        <v>10</v>
      </c>
      <c r="H237" s="18" t="str">
        <f>VLOOKUP(G237,$C$30:$D$43,2,0)</f>
        <v>South Wales</v>
      </c>
      <c r="I237" s="18" t="s">
        <v>19</v>
      </c>
      <c r="J237" s="18">
        <f>-VLOOKUP(G237,$C$30:$I$43,7,0)*1000000</f>
        <v>5190570.6677384982</v>
      </c>
    </row>
    <row r="238" spans="6:12" ht="51" x14ac:dyDescent="0.2">
      <c r="F238" s="18" t="s">
        <v>21</v>
      </c>
      <c r="G238" s="18" t="s">
        <v>20</v>
      </c>
      <c r="H238" s="18" t="s">
        <v>22</v>
      </c>
      <c r="I238" s="19" t="s">
        <v>27</v>
      </c>
      <c r="J238" s="19" t="s">
        <v>24</v>
      </c>
      <c r="K238" s="19" t="s">
        <v>25</v>
      </c>
      <c r="L238" s="19" t="s">
        <v>26</v>
      </c>
    </row>
    <row r="239" spans="6:12" x14ac:dyDescent="0.2">
      <c r="F239" s="22">
        <v>3447053.4957940369</v>
      </c>
      <c r="G239" s="22">
        <v>1061771.9746647247</v>
      </c>
      <c r="H239" s="32">
        <f>(F239/SUM(F239:F256))</f>
        <v>0.36929150321139537</v>
      </c>
      <c r="I239" s="23">
        <f>H239*J237</f>
        <v>1916833.6444141262</v>
      </c>
      <c r="J239" s="23">
        <f>I239/G239</f>
        <v>1.8053157270603266</v>
      </c>
      <c r="K239" s="23">
        <v>34.043920274628242</v>
      </c>
      <c r="L239" s="25">
        <f>K239+J239</f>
        <v>35.849236001688567</v>
      </c>
    </row>
    <row r="240" spans="6:12" x14ac:dyDescent="0.2">
      <c r="F240" s="20">
        <v>59778.931448764852</v>
      </c>
      <c r="G240" s="20">
        <v>32475.608737613715</v>
      </c>
      <c r="H240" s="32">
        <f>(F240/SUM(F239:F256))</f>
        <v>6.4042671464256181E-3</v>
      </c>
      <c r="I240" s="23">
        <f>H240*J237</f>
        <v>33241.80119859815</v>
      </c>
      <c r="J240" s="23">
        <f>I240/G240</f>
        <v>1.0235928590954178</v>
      </c>
      <c r="K240" s="23">
        <v>18.132474496361727</v>
      </c>
      <c r="L240" s="33">
        <f t="shared" ref="L240:L256" si="9">K240+J240</f>
        <v>19.156067355457147</v>
      </c>
    </row>
    <row r="241" spans="6:12" x14ac:dyDescent="0.2">
      <c r="F241" s="20">
        <v>220326.25749018733</v>
      </c>
      <c r="G241" s="20">
        <v>24356.706553210282</v>
      </c>
      <c r="H241" s="32">
        <f>(F241/SUM(F239:F256))</f>
        <v>2.3604105629567464E-2</v>
      </c>
      <c r="I241" s="23">
        <f>H241*J237</f>
        <v>122518.77831903404</v>
      </c>
      <c r="J241" s="23">
        <f>I241/G241</f>
        <v>5.0301865751585257</v>
      </c>
      <c r="K241" s="23">
        <v>89.107430728471613</v>
      </c>
      <c r="L241" s="25">
        <f t="shared" si="9"/>
        <v>94.137617303630137</v>
      </c>
    </row>
    <row r="242" spans="6:12" x14ac:dyDescent="0.2">
      <c r="F242" s="20">
        <v>256370.89494345765</v>
      </c>
      <c r="G242" s="20">
        <v>12178.353276605141</v>
      </c>
      <c r="H242" s="32">
        <f>(F242/SUM(F239:F256))</f>
        <v>2.7465658217616797E-2</v>
      </c>
      <c r="I242" s="23">
        <f>H242*J237</f>
        <v>142562.4399144926</v>
      </c>
      <c r="J242" s="23">
        <f>I242/G242</f>
        <v>11.706216487278118</v>
      </c>
      <c r="K242" s="23">
        <v>207.37021562659504</v>
      </c>
      <c r="L242" s="25">
        <f t="shared" si="9"/>
        <v>219.07643211387315</v>
      </c>
    </row>
    <row r="243" spans="6:12" x14ac:dyDescent="0.2">
      <c r="F243" s="20">
        <v>728054.10150670144</v>
      </c>
      <c r="G243" s="20">
        <v>12178.353276605148</v>
      </c>
      <c r="H243" s="32">
        <f>(F243/SUM(F239:F256))</f>
        <v>7.7998265444005857E-2</v>
      </c>
      <c r="I243" s="23">
        <f>H243*J237</f>
        <v>404855.50874813809</v>
      </c>
      <c r="J243" s="23">
        <f>I243/G243</f>
        <v>33.243863070212733</v>
      </c>
      <c r="K243" s="23">
        <v>588.89967229146373</v>
      </c>
      <c r="L243" s="25">
        <f t="shared" si="9"/>
        <v>622.14353536167641</v>
      </c>
    </row>
    <row r="244" spans="6:12" x14ac:dyDescent="0.2">
      <c r="F244" s="20">
        <v>266363.48229723453</v>
      </c>
      <c r="G244" s="20">
        <v>2677.5208839363772</v>
      </c>
      <c r="H244" s="32">
        <f>(F244/SUM(F239:F256))</f>
        <v>2.8536189211507683E-2</v>
      </c>
      <c r="I244" s="23">
        <f>H244*J237</f>
        <v>148119.10669028756</v>
      </c>
      <c r="J244" s="23">
        <f>I244/G244</f>
        <v>55.319496321735187</v>
      </c>
      <c r="K244" s="23">
        <v>1153.5854562229042</v>
      </c>
      <c r="L244" s="25">
        <f t="shared" si="9"/>
        <v>1208.9049525446394</v>
      </c>
    </row>
    <row r="245" spans="6:12" x14ac:dyDescent="0.2">
      <c r="F245" s="20">
        <v>414864.14956954471</v>
      </c>
      <c r="G245" s="20">
        <v>1983.1948162075339</v>
      </c>
      <c r="H245" s="32">
        <f>(F245/SUM(F239:F256))</f>
        <v>4.4445438868294385E-2</v>
      </c>
      <c r="I245" s="23">
        <f>H245*J237</f>
        <v>230697.19130453339</v>
      </c>
      <c r="J245" s="23">
        <f>I245/G245</f>
        <v>116.32603585849218</v>
      </c>
      <c r="K245" s="23">
        <v>2047.8084419106717</v>
      </c>
      <c r="L245" s="25">
        <f t="shared" si="9"/>
        <v>2164.1344777691638</v>
      </c>
    </row>
    <row r="246" spans="6:12" x14ac:dyDescent="0.2">
      <c r="F246" s="20">
        <v>242845.52800046184</v>
      </c>
      <c r="G246" s="20">
        <v>767.08478740102726</v>
      </c>
      <c r="H246" s="32">
        <f>(F246/SUM(F239:F256))</f>
        <v>2.6016651668702165E-2</v>
      </c>
      <c r="I246" s="23">
        <f>H246*J237</f>
        <v>135041.26902433531</v>
      </c>
      <c r="J246" s="23">
        <f>I246/G246</f>
        <v>176.04477528731979</v>
      </c>
      <c r="K246" s="23">
        <v>2457.7250190286941</v>
      </c>
      <c r="L246" s="25">
        <f t="shared" si="9"/>
        <v>2633.7697943160138</v>
      </c>
    </row>
    <row r="247" spans="6:12" x14ac:dyDescent="0.2">
      <c r="F247" s="20">
        <v>662924.55258606293</v>
      </c>
      <c r="G247" s="20">
        <v>829.44940426289941</v>
      </c>
      <c r="H247" s="32">
        <f>(F247/SUM(F239:F256))</f>
        <v>7.1020773202086843E-2</v>
      </c>
      <c r="I247" s="23">
        <f>H247*J237</f>
        <v>368638.34218286036</v>
      </c>
      <c r="J247" s="23">
        <f>I247/G247</f>
        <v>444.43740665587126</v>
      </c>
      <c r="K247" s="23">
        <v>6954.7123297224407</v>
      </c>
      <c r="L247" s="25">
        <f t="shared" si="9"/>
        <v>7399.1497363783119</v>
      </c>
    </row>
    <row r="248" spans="6:12" x14ac:dyDescent="0.2">
      <c r="F248" s="20">
        <v>87629.503451503464</v>
      </c>
      <c r="G248" s="20">
        <v>321.27185918182175</v>
      </c>
      <c r="H248" s="32">
        <f>(F248/SUM(F239:F256))</f>
        <v>9.387968911639847E-3</v>
      </c>
      <c r="I248" s="23">
        <f>H248*J237</f>
        <v>48728.916062398705</v>
      </c>
      <c r="J248" s="23">
        <f>I248/G248</f>
        <v>151.67502123122736</v>
      </c>
      <c r="K248" s="23">
        <v>4741.2285621404199</v>
      </c>
      <c r="L248" s="25">
        <f t="shared" si="9"/>
        <v>4892.9035833716471</v>
      </c>
    </row>
    <row r="249" spans="6:12" x14ac:dyDescent="0.2">
      <c r="F249" s="20">
        <v>351693.22511643684</v>
      </c>
      <c r="G249" s="20">
        <v>227.70847563062455</v>
      </c>
      <c r="H249" s="32">
        <f>(F249/SUM(F239:F256))</f>
        <v>3.7677778987469726E-2</v>
      </c>
      <c r="I249" s="23">
        <f>H249*J237</f>
        <v>195569.17443789428</v>
      </c>
      <c r="J249" s="23">
        <f>I249/G249</f>
        <v>858.85768589103918</v>
      </c>
      <c r="K249" s="23">
        <v>15333.08033914105</v>
      </c>
      <c r="L249" s="25">
        <f t="shared" si="9"/>
        <v>16191.93802503209</v>
      </c>
    </row>
    <row r="250" spans="6:12" x14ac:dyDescent="0.2">
      <c r="F250" s="20">
        <v>445609.33435065759</v>
      </c>
      <c r="G250" s="20">
        <v>145.41778889282457</v>
      </c>
      <c r="H250" s="32">
        <f>(F250/SUM(F239:F256))</f>
        <v>4.7739247774417522E-2</v>
      </c>
      <c r="I250" s="23">
        <f>H250*J237</f>
        <v>247793.93919779197</v>
      </c>
      <c r="J250" s="23">
        <f>I250/G250</f>
        <v>1704.0139386276901</v>
      </c>
      <c r="K250" s="23">
        <v>29029.300247165898</v>
      </c>
      <c r="L250" s="25">
        <f t="shared" si="9"/>
        <v>30733.314185793588</v>
      </c>
    </row>
    <row r="251" spans="6:12" x14ac:dyDescent="0.2">
      <c r="F251" s="20">
        <v>1015081.3341638335</v>
      </c>
      <c r="G251" s="20">
        <v>131.89055271674786</v>
      </c>
      <c r="H251" s="32">
        <f>(F251/SUM(F239:F256))</f>
        <v>0.10874821415814458</v>
      </c>
      <c r="I251" s="23">
        <f>H251*J237</f>
        <v>564465.29057820968</v>
      </c>
      <c r="J251" s="23">
        <f>I251/G251</f>
        <v>4279.8007814136045</v>
      </c>
      <c r="K251" s="23">
        <v>80670.936956585807</v>
      </c>
      <c r="L251" s="25">
        <f t="shared" si="9"/>
        <v>84950.737737999414</v>
      </c>
    </row>
    <row r="252" spans="6:12" x14ac:dyDescent="0.2">
      <c r="F252" s="20">
        <v>19724.159013844474</v>
      </c>
      <c r="G252" s="20">
        <v>15.43827171565661</v>
      </c>
      <c r="H252" s="32">
        <f>(F252/SUM(F239:F256))</f>
        <v>2.1130987206003141E-3</v>
      </c>
      <c r="I252" s="23">
        <f>H252*J237</f>
        <v>10968.188237183738</v>
      </c>
      <c r="J252" s="23">
        <f>I252/G252</f>
        <v>710.4544109079535</v>
      </c>
      <c r="K252" s="24">
        <v>12424.590414648723</v>
      </c>
      <c r="L252" s="25">
        <f t="shared" si="9"/>
        <v>13135.044825556677</v>
      </c>
    </row>
    <row r="253" spans="6:12" x14ac:dyDescent="0.2">
      <c r="F253" s="20">
        <v>162761.14701997364</v>
      </c>
      <c r="G253" s="20">
        <v>12.297723936240384</v>
      </c>
      <c r="H253" s="32">
        <f>(F253/SUM(F239:F256))</f>
        <v>1.7437010687753007E-2</v>
      </c>
      <c r="I253" s="23">
        <f>H253*J237</f>
        <v>90508.036208893449</v>
      </c>
      <c r="J253" s="23">
        <f>I253/G253</f>
        <v>7359.7388165604925</v>
      </c>
      <c r="K253" s="24">
        <v>140139.18994000333</v>
      </c>
      <c r="L253" s="25">
        <f t="shared" si="9"/>
        <v>147498.92875656381</v>
      </c>
    </row>
    <row r="254" spans="6:12" x14ac:dyDescent="0.2">
      <c r="F254" s="20">
        <v>178711.87393575397</v>
      </c>
      <c r="G254" s="20">
        <v>5.0248764470659637</v>
      </c>
      <c r="H254" s="32">
        <f>(F254/SUM(F239:F256))</f>
        <v>1.914585214531388E-2</v>
      </c>
      <c r="I254" s="23">
        <f>H254*J237</f>
        <v>99377.89855432442</v>
      </c>
      <c r="J254" s="23">
        <f>I254/G254</f>
        <v>19777.182504129309</v>
      </c>
      <c r="K254" s="24">
        <v>272298.72184296348</v>
      </c>
      <c r="L254" s="25">
        <f t="shared" si="9"/>
        <v>292075.90434709279</v>
      </c>
    </row>
    <row r="255" spans="6:12" x14ac:dyDescent="0.2">
      <c r="F255" s="20">
        <v>537831.31474938383</v>
      </c>
      <c r="G255" s="20">
        <v>5.7852195936614708</v>
      </c>
      <c r="H255" s="32">
        <f>(F255/SUM(F239:F256))</f>
        <v>5.7619220281990222E-2</v>
      </c>
      <c r="I255" s="23">
        <f>H255*J237</f>
        <v>299076.63469366159</v>
      </c>
      <c r="J255" s="23">
        <f>I255/G255</f>
        <v>51696.678034718425</v>
      </c>
      <c r="K255" s="24">
        <v>894403.72155592882</v>
      </c>
      <c r="L255" s="25">
        <f t="shared" si="9"/>
        <v>946100.3995906472</v>
      </c>
    </row>
    <row r="256" spans="6:12" x14ac:dyDescent="0.2">
      <c r="F256" s="20">
        <v>236611.23070487942</v>
      </c>
      <c r="G256" s="20">
        <v>2.1487958490742605</v>
      </c>
      <c r="H256" s="32">
        <f>(F256/SUM(F239:F256))</f>
        <v>2.5348755733068582E-2</v>
      </c>
      <c r="I256" s="23">
        <f>H256*J237</f>
        <v>131574.50797173387</v>
      </c>
      <c r="J256" s="23">
        <f>I256/G256</f>
        <v>61231.739640793938</v>
      </c>
      <c r="K256" s="25">
        <v>549122.74871496414</v>
      </c>
      <c r="L256" s="25">
        <f t="shared" si="9"/>
        <v>610354.48835575813</v>
      </c>
    </row>
    <row r="258" spans="6:12" x14ac:dyDescent="0.2">
      <c r="F258" s="18" t="s">
        <v>18</v>
      </c>
      <c r="G258" s="18">
        <v>11</v>
      </c>
      <c r="H258" s="18" t="str">
        <f>VLOOKUP(G258,$C$30:$D$43,2,0)</f>
        <v>South East</v>
      </c>
      <c r="I258" s="18" t="s">
        <v>19</v>
      </c>
      <c r="J258" s="18">
        <f>-VLOOKUP(G258,$C$30:$I$43,7,0)*1000000</f>
        <v>16867039.379611697</v>
      </c>
    </row>
    <row r="259" spans="6:12" ht="51" x14ac:dyDescent="0.2">
      <c r="F259" s="18" t="s">
        <v>21</v>
      </c>
      <c r="G259" s="18" t="s">
        <v>20</v>
      </c>
      <c r="H259" s="18" t="s">
        <v>22</v>
      </c>
      <c r="I259" s="19" t="s">
        <v>27</v>
      </c>
      <c r="J259" s="19" t="s">
        <v>24</v>
      </c>
      <c r="K259" s="19" t="s">
        <v>25</v>
      </c>
      <c r="L259" s="19" t="s">
        <v>26</v>
      </c>
    </row>
    <row r="260" spans="6:12" x14ac:dyDescent="0.2">
      <c r="F260" s="22">
        <v>8242165.8559269458</v>
      </c>
      <c r="G260" s="22">
        <v>2201359.0684861322</v>
      </c>
      <c r="H260" s="32">
        <f>(F260/SUM(F260:F277))</f>
        <v>0.42660476645544354</v>
      </c>
      <c r="I260" s="23">
        <f>H260*J258</f>
        <v>7195559.3953340175</v>
      </c>
      <c r="J260" s="23">
        <f>I260/G260</f>
        <v>3.2686895556218283</v>
      </c>
      <c r="K260" s="23">
        <v>34.043920274628242</v>
      </c>
      <c r="L260" s="25">
        <f>K260+J260</f>
        <v>37.312609830250068</v>
      </c>
    </row>
    <row r="261" spans="6:12" x14ac:dyDescent="0.2">
      <c r="F261" s="20">
        <v>131717.34686431885</v>
      </c>
      <c r="G261" s="20">
        <v>74720.063903556773</v>
      </c>
      <c r="H261" s="32">
        <f>(F261/SUM(F260:F277))</f>
        <v>6.8175342476002512E-3</v>
      </c>
      <c r="I261" s="23">
        <f>H261*J258</f>
        <v>114991.61862612484</v>
      </c>
      <c r="J261" s="23">
        <f>I261/G261</f>
        <v>1.5389657425152587</v>
      </c>
      <c r="K261" s="23">
        <v>18.132474496361727</v>
      </c>
      <c r="L261" s="33">
        <f t="shared" ref="L261:L277" si="10">K261+J261</f>
        <v>19.671440238876986</v>
      </c>
    </row>
    <row r="262" spans="6:12" x14ac:dyDescent="0.2">
      <c r="F262" s="20">
        <v>485468.53176901105</v>
      </c>
      <c r="G262" s="20">
        <v>56040.047927667569</v>
      </c>
      <c r="H262" s="32">
        <f>(F262/SUM(F260:F277))</f>
        <v>2.5127277615732281E-2</v>
      </c>
      <c r="I262" s="23">
        <f>H262*J258</f>
        <v>423822.78104699188</v>
      </c>
      <c r="J262" s="23">
        <f>I262/G262</f>
        <v>7.5628554349923398</v>
      </c>
      <c r="K262" s="23">
        <v>89.107430728471613</v>
      </c>
      <c r="L262" s="25">
        <f t="shared" si="10"/>
        <v>96.670286163463956</v>
      </c>
    </row>
    <row r="263" spans="6:12" x14ac:dyDescent="0.2">
      <c r="F263" s="20">
        <v>564889.55685207364</v>
      </c>
      <c r="G263" s="20">
        <v>28020.023963833784</v>
      </c>
      <c r="H263" s="32">
        <f>(F263/SUM(F260:F277))</f>
        <v>2.9238016036853436E-2</v>
      </c>
      <c r="I263" s="23">
        <f>H263*J258</f>
        <v>493158.76787532523</v>
      </c>
      <c r="J263" s="23">
        <f>I263/G263</f>
        <v>17.600226484883056</v>
      </c>
      <c r="K263" s="23">
        <v>207.37021562659504</v>
      </c>
      <c r="L263" s="25">
        <f t="shared" si="10"/>
        <v>224.97044211147809</v>
      </c>
    </row>
    <row r="264" spans="6:12" x14ac:dyDescent="0.2">
      <c r="F264" s="20">
        <v>1604199.879456521</v>
      </c>
      <c r="G264" s="20">
        <v>28020.023963833806</v>
      </c>
      <c r="H264" s="32">
        <f>(F264/SUM(F260:F277))</f>
        <v>8.3031490373525627E-2</v>
      </c>
      <c r="I264" s="23">
        <f>H264*J258</f>
        <v>1400495.4178781062</v>
      </c>
      <c r="J264" s="23">
        <f>I264/G264</f>
        <v>49.981949326159146</v>
      </c>
      <c r="K264" s="23">
        <v>588.89967229146373</v>
      </c>
      <c r="L264" s="25">
        <f t="shared" si="10"/>
        <v>638.88162161762284</v>
      </c>
    </row>
    <row r="265" spans="6:12" x14ac:dyDescent="0.2">
      <c r="F265" s="20">
        <v>834214.02813052281</v>
      </c>
      <c r="G265" s="20">
        <v>5697.1411985050954</v>
      </c>
      <c r="H265" s="32">
        <f>(F265/SUM(F260:F277))</f>
        <v>4.3177932459168268E-2</v>
      </c>
      <c r="I265" s="23">
        <f>H265*J258</f>
        <v>728283.88711900532</v>
      </c>
      <c r="J265" s="23">
        <f>I265/G265</f>
        <v>127.83321700190682</v>
      </c>
      <c r="K265" s="23">
        <v>1153.5854562229042</v>
      </c>
      <c r="L265" s="25">
        <f t="shared" si="10"/>
        <v>1281.4186732248111</v>
      </c>
    </row>
    <row r="266" spans="6:12" x14ac:dyDescent="0.2">
      <c r="F266" s="20">
        <v>867734.54933952703</v>
      </c>
      <c r="G266" s="20">
        <v>3514.5429004530447</v>
      </c>
      <c r="H266" s="32">
        <f>(F266/SUM(F260:F277))</f>
        <v>4.4912915031928416E-2</v>
      </c>
      <c r="I266" s="23">
        <f>H266*J258</f>
        <v>757547.9064966907</v>
      </c>
      <c r="J266" s="23">
        <f>I266/G266</f>
        <v>215.54663805612913</v>
      </c>
      <c r="K266" s="23">
        <v>2047.8084419106717</v>
      </c>
      <c r="L266" s="25">
        <f t="shared" si="10"/>
        <v>2263.355079966801</v>
      </c>
    </row>
    <row r="267" spans="6:12" x14ac:dyDescent="0.2">
      <c r="F267" s="20">
        <v>523818.53995818394</v>
      </c>
      <c r="G267" s="20">
        <v>1345.9356171320976</v>
      </c>
      <c r="H267" s="32">
        <f>(F267/SUM(F260:F277))</f>
        <v>2.7112228728471868E-2</v>
      </c>
      <c r="I267" s="23">
        <f>H267*J258</f>
        <v>457303.02963217458</v>
      </c>
      <c r="J267" s="23">
        <f>I267/G267</f>
        <v>339.76590247800266</v>
      </c>
      <c r="K267" s="23">
        <v>2457.7250190286941</v>
      </c>
      <c r="L267" s="25">
        <f t="shared" si="10"/>
        <v>2797.4909215066968</v>
      </c>
    </row>
    <row r="268" spans="6:12" x14ac:dyDescent="0.2">
      <c r="F268" s="20">
        <v>1407522.04758635</v>
      </c>
      <c r="G268" s="20">
        <v>1670.5271588936846</v>
      </c>
      <c r="H268" s="32">
        <f>(F268/SUM(F260:F277))</f>
        <v>7.2851678173847301E-2</v>
      </c>
      <c r="I268" s="23">
        <f>H268*J258</f>
        <v>1228792.1246290803</v>
      </c>
      <c r="J268" s="23">
        <f>I268/G268</f>
        <v>735.57147400276585</v>
      </c>
      <c r="K268" s="23">
        <v>6954.7123297224407</v>
      </c>
      <c r="L268" s="25">
        <f t="shared" si="10"/>
        <v>7690.2838037252068</v>
      </c>
    </row>
    <row r="269" spans="6:12" x14ac:dyDescent="0.2">
      <c r="F269" s="20">
        <v>136471.12729459943</v>
      </c>
      <c r="G269" s="20">
        <v>193.08189809525979</v>
      </c>
      <c r="H269" s="32">
        <f>(F269/SUM(F260:F277))</f>
        <v>7.0635843060059527E-3</v>
      </c>
      <c r="I269" s="23">
        <f>H269*J258</f>
        <v>119141.75465060957</v>
      </c>
      <c r="J269" s="23">
        <f>I269/G269</f>
        <v>617.05294916786681</v>
      </c>
      <c r="K269" s="23">
        <v>4741.2285621404199</v>
      </c>
      <c r="L269" s="25">
        <f t="shared" si="10"/>
        <v>5358.281511308287</v>
      </c>
    </row>
    <row r="270" spans="6:12" x14ac:dyDescent="0.2">
      <c r="F270" s="20">
        <v>597305.77060794446</v>
      </c>
      <c r="G270" s="20">
        <v>311.90152769234277</v>
      </c>
      <c r="H270" s="32">
        <f>(F270/SUM(F260:F277))</f>
        <v>3.0915840960595856E-2</v>
      </c>
      <c r="I270" s="23">
        <f>H270*J258</f>
        <v>521458.70693618263</v>
      </c>
      <c r="J270" s="23">
        <f>I270/G270</f>
        <v>1671.8696788511579</v>
      </c>
      <c r="K270" s="23">
        <v>15333.08033914105</v>
      </c>
      <c r="L270" s="25">
        <f t="shared" si="10"/>
        <v>17004.950017992207</v>
      </c>
    </row>
    <row r="271" spans="6:12" x14ac:dyDescent="0.2">
      <c r="F271" s="20">
        <v>573507.27757979755</v>
      </c>
      <c r="G271" s="20">
        <v>198.03271599513823</v>
      </c>
      <c r="H271" s="32">
        <f>(F271/SUM(F260:F277))</f>
        <v>2.9684059079749161E-2</v>
      </c>
      <c r="I271" s="23">
        <f>H271*J258</f>
        <v>500682.19344484922</v>
      </c>
      <c r="J271" s="23">
        <f>I271/G271</f>
        <v>2528.2801931431427</v>
      </c>
      <c r="K271" s="23">
        <v>29029.300247165898</v>
      </c>
      <c r="L271" s="25">
        <f t="shared" si="10"/>
        <v>31557.580440309041</v>
      </c>
    </row>
    <row r="272" spans="6:12" x14ac:dyDescent="0.2">
      <c r="F272" s="20">
        <v>1255051.5576477344</v>
      </c>
      <c r="G272" s="20">
        <v>144.5638826764509</v>
      </c>
      <c r="H272" s="32">
        <f>(F272/SUM(F260:F277))</f>
        <v>6.4959985760883229E-2</v>
      </c>
      <c r="I272" s="23">
        <f>H272*J258</f>
        <v>1095682.6379278325</v>
      </c>
      <c r="J272" s="23">
        <f>I272/G272</f>
        <v>7579.2280730318025</v>
      </c>
      <c r="K272" s="23">
        <v>80670.936956585807</v>
      </c>
      <c r="L272" s="25">
        <f t="shared" si="10"/>
        <v>88250.165029617609</v>
      </c>
    </row>
    <row r="273" spans="6:12" x14ac:dyDescent="0.2">
      <c r="F273" s="20">
        <v>36409.446225499902</v>
      </c>
      <c r="G273" s="20">
        <v>28.497991901774657</v>
      </c>
      <c r="H273" s="32">
        <f>(F273/SUM(F260:F277))</f>
        <v>1.8845099183040616E-3</v>
      </c>
      <c r="I273" s="23">
        <f>H273*J258</f>
        <v>31786.103003303429</v>
      </c>
      <c r="J273" s="23">
        <f>I273/G273</f>
        <v>1115.380449010655</v>
      </c>
      <c r="K273" s="24">
        <v>12424.590414648723</v>
      </c>
      <c r="L273" s="25">
        <f t="shared" si="10"/>
        <v>13539.970863659379</v>
      </c>
    </row>
    <row r="274" spans="6:12" x14ac:dyDescent="0.2">
      <c r="F274" s="20">
        <v>300445.9265343023</v>
      </c>
      <c r="G274" s="20">
        <v>22.700755861799088</v>
      </c>
      <c r="H274" s="32">
        <f>(F274/SUM(F260:F277))</f>
        <v>1.5550726175873671E-2</v>
      </c>
      <c r="I274" s="23">
        <f>H274*J258</f>
        <v>262294.7107900196</v>
      </c>
      <c r="J274" s="23">
        <f>I274/G274</f>
        <v>11554.448335855197</v>
      </c>
      <c r="K274" s="24">
        <v>140139.18994000333</v>
      </c>
      <c r="L274" s="25">
        <f t="shared" si="10"/>
        <v>151693.63827585854</v>
      </c>
    </row>
    <row r="275" spans="6:12" x14ac:dyDescent="0.2">
      <c r="F275" s="20">
        <v>329889.87562688981</v>
      </c>
      <c r="G275" s="20">
        <v>9.2755776639609167</v>
      </c>
      <c r="H275" s="32">
        <f>(F275/SUM(F260:F277))</f>
        <v>1.707471019242154E-2</v>
      </c>
      <c r="I275" s="23">
        <f>H275*J258</f>
        <v>287999.80921103136</v>
      </c>
      <c r="J275" s="23">
        <f>I275/G275</f>
        <v>31049.258563164014</v>
      </c>
      <c r="K275" s="24">
        <v>272298.72184296348</v>
      </c>
      <c r="L275" s="25">
        <f t="shared" si="10"/>
        <v>303347.98040612752</v>
      </c>
    </row>
    <row r="276" spans="6:12" x14ac:dyDescent="0.2">
      <c r="F276" s="20">
        <v>992799.75987887813</v>
      </c>
      <c r="G276" s="20">
        <v>10.679119021007635</v>
      </c>
      <c r="H276" s="32">
        <f>(F276/SUM(F260:F277))</f>
        <v>5.1386142562951015E-2</v>
      </c>
      <c r="I276" s="23">
        <f>H276*J258</f>
        <v>866732.09017563553</v>
      </c>
      <c r="J276" s="23">
        <f>I276/G276</f>
        <v>81161.384986029909</v>
      </c>
      <c r="K276" s="24">
        <v>894403.72155592882</v>
      </c>
      <c r="L276" s="25">
        <f t="shared" si="10"/>
        <v>975565.10654195875</v>
      </c>
    </row>
    <row r="277" spans="6:12" x14ac:dyDescent="0.2">
      <c r="F277" s="20">
        <v>436768.12150276388</v>
      </c>
      <c r="G277" s="20">
        <v>3.9665299220885499</v>
      </c>
      <c r="H277" s="32">
        <f>(F277/SUM(F260:F277))</f>
        <v>2.2606601920644592E-2</v>
      </c>
      <c r="I277" s="23">
        <f>H277*J258</f>
        <v>381306.44483471778</v>
      </c>
      <c r="J277" s="23">
        <f>I277/G277</f>
        <v>96130.989132673276</v>
      </c>
      <c r="K277" s="25">
        <v>549122.74871496414</v>
      </c>
      <c r="L277" s="25">
        <f t="shared" si="10"/>
        <v>645253.73784763739</v>
      </c>
    </row>
    <row r="279" spans="6:12" x14ac:dyDescent="0.2">
      <c r="F279" s="18" t="s">
        <v>18</v>
      </c>
      <c r="G279" s="18">
        <v>12</v>
      </c>
      <c r="H279" s="18" t="str">
        <f>VLOOKUP(G279,$C$30:$D$43,2,0)</f>
        <v>London</v>
      </c>
      <c r="I279" s="18" t="s">
        <v>19</v>
      </c>
      <c r="J279" s="18">
        <f>-VLOOKUP(G279,$C$30:$I$43,7,0)*1000000</f>
        <v>16046824.523845403</v>
      </c>
    </row>
    <row r="280" spans="6:12" ht="51" x14ac:dyDescent="0.2">
      <c r="F280" s="18" t="s">
        <v>21</v>
      </c>
      <c r="G280" s="18" t="s">
        <v>20</v>
      </c>
      <c r="H280" s="18" t="s">
        <v>22</v>
      </c>
      <c r="I280" s="19" t="s">
        <v>27</v>
      </c>
      <c r="J280" s="19" t="s">
        <v>24</v>
      </c>
      <c r="K280" s="19" t="s">
        <v>25</v>
      </c>
      <c r="L280" s="19" t="s">
        <v>26</v>
      </c>
    </row>
    <row r="281" spans="6:12" x14ac:dyDescent="0.2">
      <c r="F281" s="22">
        <v>7001360.7505922392</v>
      </c>
      <c r="G281" s="22">
        <v>2182955.1379509363</v>
      </c>
      <c r="H281" s="32">
        <f>(F281/SUM(F281:F298))</f>
        <v>0.26282657121359204</v>
      </c>
      <c r="I281" s="23">
        <f>H281*J279</f>
        <v>4217531.868468469</v>
      </c>
      <c r="J281" s="23">
        <f>I281/G281</f>
        <v>1.9320286501294381</v>
      </c>
      <c r="K281" s="23">
        <v>34.043920274628242</v>
      </c>
      <c r="L281" s="25">
        <f>K281+J281</f>
        <v>35.975948924757681</v>
      </c>
    </row>
    <row r="282" spans="6:12" x14ac:dyDescent="0.2">
      <c r="F282" s="20">
        <v>177481.7257888513</v>
      </c>
      <c r="G282" s="20">
        <v>112462.40658430028</v>
      </c>
      <c r="H282" s="32">
        <f>(F282/SUM(F281:F298))</f>
        <v>6.6625496248295607E-3</v>
      </c>
      <c r="I282" s="23">
        <f>H282*J279</f>
        <v>106912.76471105198</v>
      </c>
      <c r="J282" s="23">
        <f>I282/G282</f>
        <v>0.95065336016006052</v>
      </c>
      <c r="K282" s="23">
        <v>18.132474496361727</v>
      </c>
      <c r="L282" s="33">
        <f t="shared" ref="L282:L298" si="11">K282+J282</f>
        <v>19.083127856521788</v>
      </c>
    </row>
    <row r="283" spans="6:12" x14ac:dyDescent="0.2">
      <c r="F283" s="20">
        <v>654141.57577360363</v>
      </c>
      <c r="G283" s="20">
        <v>84346.804938225177</v>
      </c>
      <c r="H283" s="32">
        <f>(F283/SUM(F281:F298))</f>
        <v>2.4556053254974654E-2</v>
      </c>
      <c r="I283" s="23">
        <f>H283*J279</f>
        <v>394046.67758078099</v>
      </c>
      <c r="J283" s="23">
        <f>I283/G283</f>
        <v>4.6717439726303462</v>
      </c>
      <c r="K283" s="23">
        <v>89.107430728471613</v>
      </c>
      <c r="L283" s="25">
        <f t="shared" si="11"/>
        <v>93.779174701101965</v>
      </c>
    </row>
    <row r="284" spans="6:12" x14ac:dyDescent="0.2">
      <c r="F284" s="20">
        <v>761156.945663961</v>
      </c>
      <c r="G284" s="20">
        <v>42173.402469112589</v>
      </c>
      <c r="H284" s="32">
        <f>(F284/SUM(F281:F298))</f>
        <v>2.8573341284741968E-2</v>
      </c>
      <c r="I284" s="23">
        <f>H284*J279</f>
        <v>458511.39365620172</v>
      </c>
      <c r="J284" s="23">
        <f>I284/G284</f>
        <v>10.872051264822923</v>
      </c>
      <c r="K284" s="23">
        <v>207.37021562659504</v>
      </c>
      <c r="L284" s="25">
        <f t="shared" si="11"/>
        <v>218.24226689141796</v>
      </c>
    </row>
    <row r="285" spans="6:12" x14ac:dyDescent="0.2">
      <c r="F285" s="20">
        <v>2161569.2229930409</v>
      </c>
      <c r="G285" s="20">
        <v>42173.402469112618</v>
      </c>
      <c r="H285" s="32">
        <f>(F285/SUM(F281:F298))</f>
        <v>8.1143915812655787E-2</v>
      </c>
      <c r="I285" s="23">
        <f>H285*J279</f>
        <v>1302102.1782233717</v>
      </c>
      <c r="J285" s="23">
        <f>I285/G285</f>
        <v>30.874961515780438</v>
      </c>
      <c r="K285" s="23">
        <v>588.89967229146373</v>
      </c>
      <c r="L285" s="25">
        <f t="shared" si="11"/>
        <v>619.77463380724419</v>
      </c>
    </row>
    <row r="286" spans="6:12" x14ac:dyDescent="0.2">
      <c r="F286" s="20">
        <v>704744.48786345567</v>
      </c>
      <c r="G286" s="20">
        <v>4839.040055202031</v>
      </c>
      <c r="H286" s="32">
        <f>(F286/SUM(F281:F298))</f>
        <v>2.6455653968575021E-2</v>
      </c>
      <c r="I286" s="23">
        <f>H286*J279</f>
        <v>424529.23689729761</v>
      </c>
      <c r="J286" s="23">
        <f>I286/G286</f>
        <v>87.730052253013113</v>
      </c>
      <c r="K286" s="23">
        <v>1153.5854562229042</v>
      </c>
      <c r="L286" s="25">
        <f t="shared" si="11"/>
        <v>1241.3155084759173</v>
      </c>
    </row>
    <row r="287" spans="6:12" x14ac:dyDescent="0.2">
      <c r="F287" s="20">
        <v>1567241.5165660493</v>
      </c>
      <c r="G287" s="20">
        <v>7291.5535377248789</v>
      </c>
      <c r="H287" s="32">
        <f>(F287/SUM(F281:F298))</f>
        <v>5.8833236671571504E-2</v>
      </c>
      <c r="I287" s="23">
        <f>H287*J279</f>
        <v>944086.62503857422</v>
      </c>
      <c r="J287" s="23">
        <f>I287/G287</f>
        <v>129.47674595737104</v>
      </c>
      <c r="K287" s="23">
        <v>2047.8084419106717</v>
      </c>
      <c r="L287" s="25">
        <f t="shared" si="11"/>
        <v>2177.2851878680426</v>
      </c>
    </row>
    <row r="288" spans="6:12" x14ac:dyDescent="0.2">
      <c r="F288" s="20">
        <v>788616.11250683013</v>
      </c>
      <c r="G288" s="20">
        <v>2094.5844867041847</v>
      </c>
      <c r="H288" s="32">
        <f>(F288/SUM(F281:F298))</f>
        <v>2.9604140714564631E-2</v>
      </c>
      <c r="I288" s="23">
        <f>H288*J279</f>
        <v>475052.4512258459</v>
      </c>
      <c r="J288" s="23">
        <f>I288/G288</f>
        <v>226.80032924971096</v>
      </c>
      <c r="K288" s="23">
        <v>2457.7250190286941</v>
      </c>
      <c r="L288" s="25">
        <f t="shared" si="11"/>
        <v>2684.5253482784051</v>
      </c>
    </row>
    <row r="289" spans="6:12" x14ac:dyDescent="0.2">
      <c r="F289" s="20">
        <v>3511288.071131994</v>
      </c>
      <c r="G289" s="20">
        <v>3520.3016599930475</v>
      </c>
      <c r="H289" s="32">
        <f>(F289/SUM(F281:F298))</f>
        <v>0.1318114916733501</v>
      </c>
      <c r="I289" s="23">
        <f>H289*J279</f>
        <v>2115155.8771085585</v>
      </c>
      <c r="J289" s="23">
        <f>I289/G289</f>
        <v>600.84506425870791</v>
      </c>
      <c r="K289" s="23">
        <v>6954.7123297224407</v>
      </c>
      <c r="L289" s="25">
        <f t="shared" si="11"/>
        <v>7555.5573939811484</v>
      </c>
    </row>
    <row r="290" spans="6:12" x14ac:dyDescent="0.2">
      <c r="F290" s="20">
        <v>185433.30247887559</v>
      </c>
      <c r="G290" s="20">
        <v>182.28596754996565</v>
      </c>
      <c r="H290" s="32">
        <f>(F290/SUM(F281:F298))</f>
        <v>6.9610466901327914E-3</v>
      </c>
      <c r="I290" s="23">
        <f>H290*J279</f>
        <v>111702.69473885575</v>
      </c>
      <c r="J290" s="23">
        <f>I290/G290</f>
        <v>612.7882263248672</v>
      </c>
      <c r="K290" s="23">
        <v>4741.2285621404199</v>
      </c>
      <c r="L290" s="25">
        <f t="shared" si="11"/>
        <v>5354.0167884652874</v>
      </c>
    </row>
    <row r="291" spans="6:12" x14ac:dyDescent="0.2">
      <c r="F291" s="20">
        <v>553975.83566288534</v>
      </c>
      <c r="G291" s="20">
        <v>272.48933293551568</v>
      </c>
      <c r="H291" s="32">
        <f>(F291/SUM(F281:F298))</f>
        <v>2.0795895913539999E-2</v>
      </c>
      <c r="I291" s="23">
        <f>H291*J279</f>
        <v>333708.09254073002</v>
      </c>
      <c r="J291" s="23">
        <f>I291/G291</f>
        <v>1224.66479309743</v>
      </c>
      <c r="K291" s="23">
        <v>15333.08033914105</v>
      </c>
      <c r="L291" s="25">
        <f t="shared" si="11"/>
        <v>16557.74513223848</v>
      </c>
    </row>
    <row r="292" spans="6:12" x14ac:dyDescent="0.2">
      <c r="F292" s="20">
        <v>1011253.9680305538</v>
      </c>
      <c r="G292" s="20">
        <v>329.80605469091722</v>
      </c>
      <c r="H292" s="32">
        <f>(F292/SUM(F281:F298))</f>
        <v>3.796182235305149E-2</v>
      </c>
      <c r="I292" s="23">
        <f>H292*J279</f>
        <v>609166.70190480922</v>
      </c>
      <c r="J292" s="23">
        <f>I292/G292</f>
        <v>1847.0452353450548</v>
      </c>
      <c r="K292" s="23">
        <v>29029.300247165898</v>
      </c>
      <c r="L292" s="25">
        <f t="shared" si="11"/>
        <v>30876.345482510955</v>
      </c>
    </row>
    <row r="293" spans="6:12" x14ac:dyDescent="0.2">
      <c r="F293" s="20">
        <v>4510452.0983983716</v>
      </c>
      <c r="G293" s="20">
        <v>494.23927284165939</v>
      </c>
      <c r="H293" s="32">
        <f>(F293/SUM(F281:F298))</f>
        <v>0.16931946544033136</v>
      </c>
      <c r="I293" s="23">
        <f>H293*J279</f>
        <v>2717039.7503923033</v>
      </c>
      <c r="J293" s="23">
        <f>I293/G293</f>
        <v>5497.4177482305577</v>
      </c>
      <c r="K293" s="23">
        <v>80670.936956585807</v>
      </c>
      <c r="L293" s="25">
        <f t="shared" si="11"/>
        <v>86168.35470481636</v>
      </c>
    </row>
    <row r="294" spans="6:12" x14ac:dyDescent="0.2">
      <c r="F294" s="20">
        <v>52973.28756865723</v>
      </c>
      <c r="G294" s="20">
        <v>41.462655344773694</v>
      </c>
      <c r="H294" s="32">
        <f>(F294/SUM(F281:F298))</f>
        <v>1.9885830817108034E-3</v>
      </c>
      <c r="I294" s="23">
        <f>H294*J279</f>
        <v>31910.443763300987</v>
      </c>
      <c r="J294" s="23">
        <f>I294/G294</f>
        <v>769.61891364546318</v>
      </c>
      <c r="K294" s="24">
        <v>12424.590414648723</v>
      </c>
      <c r="L294" s="25">
        <f t="shared" si="11"/>
        <v>13194.209328294186</v>
      </c>
    </row>
    <row r="295" spans="6:12" x14ac:dyDescent="0.2">
      <c r="F295" s="20">
        <v>437128.55083158397</v>
      </c>
      <c r="G295" s="20">
        <v>33.028068069070265</v>
      </c>
      <c r="H295" s="32">
        <f>(F295/SUM(F281:F298))</f>
        <v>1.6409524132135773E-2</v>
      </c>
      <c r="I295" s="23">
        <f>H295*J279</f>
        <v>263320.75426818925</v>
      </c>
      <c r="J295" s="23">
        <f>I295/G295</f>
        <v>7972.6356902715952</v>
      </c>
      <c r="K295" s="24">
        <v>140139.18994000333</v>
      </c>
      <c r="L295" s="25">
        <f t="shared" si="11"/>
        <v>148111.82563027492</v>
      </c>
    </row>
    <row r="296" spans="6:12" x14ac:dyDescent="0.2">
      <c r="F296" s="20">
        <v>479967.51006151462</v>
      </c>
      <c r="G296" s="20">
        <v>13.495339641125485</v>
      </c>
      <c r="H296" s="32">
        <f>(F296/SUM(F281:F298))</f>
        <v>1.8017671058118571E-2</v>
      </c>
      <c r="I296" s="23">
        <f>H296*J279</f>
        <v>289126.40579799662</v>
      </c>
      <c r="J296" s="23">
        <f>I296/G296</f>
        <v>21424.166674317508</v>
      </c>
      <c r="K296" s="24">
        <v>272298.72184296348</v>
      </c>
      <c r="L296" s="25">
        <f t="shared" si="11"/>
        <v>293722.88851728098</v>
      </c>
    </row>
    <row r="297" spans="6:12" x14ac:dyDescent="0.2">
      <c r="F297" s="20">
        <v>1444456.6624944753</v>
      </c>
      <c r="G297" s="20">
        <v>15.537397613137895</v>
      </c>
      <c r="H297" s="32">
        <f>(F297/SUM(F281:F298))</f>
        <v>5.4223972366791426E-2</v>
      </c>
      <c r="I297" s="23">
        <f>H297*J279</f>
        <v>870122.56955574406</v>
      </c>
      <c r="J297" s="23">
        <f>I297/G297</f>
        <v>56001.821619084913</v>
      </c>
      <c r="K297" s="24">
        <v>894403.72155592882</v>
      </c>
      <c r="L297" s="25">
        <f t="shared" si="11"/>
        <v>950405.54317501374</v>
      </c>
    </row>
    <row r="298" spans="6:12" x14ac:dyDescent="0.2">
      <c r="F298" s="20">
        <v>635468.146312639</v>
      </c>
      <c r="G298" s="20">
        <v>5.7710333991655034</v>
      </c>
      <c r="H298" s="32">
        <f>(F298/SUM(F281:F298))</f>
        <v>2.3855064745332572E-2</v>
      </c>
      <c r="I298" s="23">
        <f>H298*J279</f>
        <v>382798.03797332261</v>
      </c>
      <c r="J298" s="23">
        <f>I298/G298</f>
        <v>66330.93442652325</v>
      </c>
      <c r="K298" s="25">
        <v>549122.74871496414</v>
      </c>
      <c r="L298" s="25">
        <f t="shared" si="11"/>
        <v>615453.68314148742</v>
      </c>
    </row>
    <row r="300" spans="6:12" x14ac:dyDescent="0.2">
      <c r="F300" s="18" t="s">
        <v>18</v>
      </c>
      <c r="G300" s="18">
        <v>13</v>
      </c>
      <c r="H300" s="18" t="str">
        <f>VLOOKUP(G300,$C$30:$D$43,2,0)</f>
        <v>Southern</v>
      </c>
      <c r="I300" s="18" t="s">
        <v>19</v>
      </c>
      <c r="J300" s="18">
        <f>-VLOOKUP(G300,$C$30:$I$43,7,0)*1000000</f>
        <v>22706318.811630014</v>
      </c>
    </row>
    <row r="301" spans="6:12" ht="51" x14ac:dyDescent="0.2">
      <c r="F301" s="18" t="s">
        <v>21</v>
      </c>
      <c r="G301" s="18" t="s">
        <v>20</v>
      </c>
      <c r="H301" s="18" t="s">
        <v>22</v>
      </c>
      <c r="I301" s="19" t="s">
        <v>27</v>
      </c>
      <c r="J301" s="19" t="s">
        <v>24</v>
      </c>
      <c r="K301" s="19" t="s">
        <v>25</v>
      </c>
      <c r="L301" s="19" t="s">
        <v>26</v>
      </c>
    </row>
    <row r="302" spans="6:12" x14ac:dyDescent="0.2">
      <c r="F302" s="22">
        <v>11475841.542838883</v>
      </c>
      <c r="G302" s="22">
        <v>2957993.2962366901</v>
      </c>
      <c r="H302" s="32">
        <f>(F302/SUM(F302:F319))</f>
        <v>0.37476200587307035</v>
      </c>
      <c r="I302" s="23">
        <f>H302*J300</f>
        <v>8509465.5838398952</v>
      </c>
      <c r="J302" s="23">
        <f>I302/G302</f>
        <v>2.8767697325974577</v>
      </c>
      <c r="K302" s="23">
        <v>34.043920274628242</v>
      </c>
      <c r="L302" s="25">
        <f>K302+J302</f>
        <v>36.920690007225701</v>
      </c>
    </row>
    <row r="303" spans="6:12" x14ac:dyDescent="0.2">
      <c r="F303" s="20">
        <v>183854.27856134277</v>
      </c>
      <c r="G303" s="20">
        <v>94937.792358537976</v>
      </c>
      <c r="H303" s="32">
        <f>(F303/SUM(F302:F319))</f>
        <v>6.0040562572067583E-3</v>
      </c>
      <c r="I303" s="23">
        <f>H303*J300</f>
        <v>136330.01553909871</v>
      </c>
      <c r="J303" s="23">
        <f>I303/G303</f>
        <v>1.4359931082475632</v>
      </c>
      <c r="K303" s="23">
        <v>18.132474496361727</v>
      </c>
      <c r="L303" s="33">
        <f t="shared" ref="L303:L319" si="12">K303+J303</f>
        <v>19.568467604609289</v>
      </c>
    </row>
    <row r="304" spans="6:12" x14ac:dyDescent="0.2">
      <c r="F304" s="20">
        <v>677628.79223924316</v>
      </c>
      <c r="G304" s="20">
        <v>71203.344268903471</v>
      </c>
      <c r="H304" s="32">
        <f>(F304/SUM(F302:F319))</f>
        <v>2.2129054716287327E-2</v>
      </c>
      <c r="I304" s="23">
        <f>H304*J300</f>
        <v>502469.37138802483</v>
      </c>
      <c r="J304" s="23">
        <f>I304/G304</f>
        <v>7.0568226330833665</v>
      </c>
      <c r="K304" s="23">
        <v>89.107430728471613</v>
      </c>
      <c r="L304" s="25">
        <f t="shared" si="12"/>
        <v>96.164253361554984</v>
      </c>
    </row>
    <row r="305" spans="6:12" x14ac:dyDescent="0.2">
      <c r="F305" s="20">
        <v>788486.59204210492</v>
      </c>
      <c r="G305" s="20">
        <v>35601.672134451735</v>
      </c>
      <c r="H305" s="32">
        <f>(F305/SUM(F302:F319))</f>
        <v>2.5749293917544047E-2</v>
      </c>
      <c r="I305" s="23">
        <f>H305*J300</f>
        <v>584671.67686612066</v>
      </c>
      <c r="J305" s="23">
        <f>I305/G305</f>
        <v>16.422590339523236</v>
      </c>
      <c r="K305" s="23">
        <v>207.37021562659504</v>
      </c>
      <c r="L305" s="25">
        <f t="shared" si="12"/>
        <v>223.79280596611827</v>
      </c>
    </row>
    <row r="306" spans="6:12" x14ac:dyDescent="0.2">
      <c r="F306" s="20">
        <v>2239181.2356309178</v>
      </c>
      <c r="G306" s="20">
        <v>35601.672134451757</v>
      </c>
      <c r="H306" s="32">
        <f>(F306/SUM(F302:F319))</f>
        <v>7.3124053538542705E-2</v>
      </c>
      <c r="I306" s="23">
        <f>H306*J300</f>
        <v>1660378.0724448524</v>
      </c>
      <c r="J306" s="23">
        <f>I306/G306</f>
        <v>46.637642922341946</v>
      </c>
      <c r="K306" s="23">
        <v>588.89967229146373</v>
      </c>
      <c r="L306" s="25">
        <f t="shared" si="12"/>
        <v>635.53731521380564</v>
      </c>
    </row>
    <row r="307" spans="6:12" x14ac:dyDescent="0.2">
      <c r="F307" s="20">
        <v>1147269.1598834298</v>
      </c>
      <c r="G307" s="20">
        <v>10628.023714680874</v>
      </c>
      <c r="H307" s="32">
        <f>(F307/SUM(F302:F319))</f>
        <v>3.7465913940100036E-2</v>
      </c>
      <c r="I307" s="23">
        <f>H307*J300</f>
        <v>850712.9864930046</v>
      </c>
      <c r="J307" s="23">
        <f>I307/G307</f>
        <v>80.044325203930811</v>
      </c>
      <c r="K307" s="23">
        <v>1153.5854562229042</v>
      </c>
      <c r="L307" s="25">
        <f t="shared" si="12"/>
        <v>1233.6297814268351</v>
      </c>
    </row>
    <row r="308" spans="6:12" x14ac:dyDescent="0.2">
      <c r="F308" s="20">
        <v>1071261.8533825676</v>
      </c>
      <c r="G308" s="20">
        <v>5263.2272787932634</v>
      </c>
      <c r="H308" s="32">
        <f>(F308/SUM(F302:F319))</f>
        <v>3.4983773476680406E-2</v>
      </c>
      <c r="I308" s="23">
        <f>H308*J300</f>
        <v>794352.71379535145</v>
      </c>
      <c r="J308" s="23">
        <f>I308/G308</f>
        <v>150.92502598091835</v>
      </c>
      <c r="K308" s="23">
        <v>2047.8084419106717</v>
      </c>
      <c r="L308" s="25">
        <f t="shared" si="12"/>
        <v>2198.73346789159</v>
      </c>
    </row>
    <row r="309" spans="6:12" x14ac:dyDescent="0.2">
      <c r="F309" s="20">
        <v>845459.04900032096</v>
      </c>
      <c r="G309" s="20">
        <v>2704.5489383739559</v>
      </c>
      <c r="H309" s="32">
        <f>(F309/SUM(F302:F319))</f>
        <v>2.7609820848791339E-2</v>
      </c>
      <c r="I309" s="23">
        <f>H309*J300</f>
        <v>626917.39452464541</v>
      </c>
      <c r="J309" s="23">
        <f>I309/G309</f>
        <v>231.8010909802816</v>
      </c>
      <c r="K309" s="23">
        <v>2457.7250190286941</v>
      </c>
      <c r="L309" s="25">
        <f t="shared" si="12"/>
        <v>2689.5261100089756</v>
      </c>
    </row>
    <row r="310" spans="6:12" x14ac:dyDescent="0.2">
      <c r="F310" s="20">
        <v>3403675.5844564564</v>
      </c>
      <c r="G310" s="20">
        <v>4191.3485145635532</v>
      </c>
      <c r="H310" s="32">
        <f>(F310/SUM(F302:F319))</f>
        <v>0.11115248364230618</v>
      </c>
      <c r="I310" s="23">
        <f>H310*J300</f>
        <v>2523863.7302866941</v>
      </c>
      <c r="J310" s="23">
        <f>I310/G310</f>
        <v>602.1603122520354</v>
      </c>
      <c r="K310" s="23">
        <v>6954.7123297224407</v>
      </c>
      <c r="L310" s="25">
        <f t="shared" si="12"/>
        <v>7556.8726419744762</v>
      </c>
    </row>
    <row r="311" spans="6:12" x14ac:dyDescent="0.2">
      <c r="F311" s="20">
        <v>271071.64966859005</v>
      </c>
      <c r="G311" s="20">
        <v>556.18663919901337</v>
      </c>
      <c r="H311" s="32">
        <f>(F311/SUM(F302:F319))</f>
        <v>8.852279354494506E-3</v>
      </c>
      <c r="I311" s="23">
        <f>H311*J300</f>
        <v>201002.67723276259</v>
      </c>
      <c r="J311" s="23">
        <f>I311/G311</f>
        <v>361.39429297013425</v>
      </c>
      <c r="K311" s="23">
        <v>4741.2285621404199</v>
      </c>
      <c r="L311" s="25">
        <f t="shared" si="12"/>
        <v>5102.6228551105542</v>
      </c>
    </row>
    <row r="312" spans="6:12" x14ac:dyDescent="0.2">
      <c r="F312" s="20">
        <v>950065.40740867658</v>
      </c>
      <c r="G312" s="20">
        <v>603.45151170011536</v>
      </c>
      <c r="H312" s="32">
        <f>(F312/SUM(F302:F319))</f>
        <v>3.1025909207788912E-2</v>
      </c>
      <c r="I312" s="23">
        <f>H312*J300</f>
        <v>704484.18589274224</v>
      </c>
      <c r="J312" s="23">
        <f>I312/G312</f>
        <v>1167.4246766040665</v>
      </c>
      <c r="K312" s="23">
        <v>15333.08033914105</v>
      </c>
      <c r="L312" s="25">
        <f t="shared" si="12"/>
        <v>16500.505015745115</v>
      </c>
    </row>
    <row r="313" spans="6:12" x14ac:dyDescent="0.2">
      <c r="F313" s="20">
        <v>964227.36304154107</v>
      </c>
      <c r="G313" s="20">
        <v>357.23450146181688</v>
      </c>
      <c r="H313" s="32">
        <f>(F313/SUM(F302:F319))</f>
        <v>3.1488390576170096E-2</v>
      </c>
      <c r="I313" s="23">
        <f>H313*J300</f>
        <v>714985.43528764427</v>
      </c>
      <c r="J313" s="23">
        <f>I313/G313</f>
        <v>2001.4456396621749</v>
      </c>
      <c r="K313" s="23">
        <v>29029.300247165898</v>
      </c>
      <c r="L313" s="25">
        <f t="shared" si="12"/>
        <v>31030.745886828074</v>
      </c>
    </row>
    <row r="314" spans="6:12" x14ac:dyDescent="0.2">
      <c r="F314" s="20">
        <v>2652054.1008933089</v>
      </c>
      <c r="G314" s="20">
        <v>344.04430448476518</v>
      </c>
      <c r="H314" s="32">
        <f>(F314/SUM(F302:F319))</f>
        <v>8.6607078951423999E-2</v>
      </c>
      <c r="I314" s="23">
        <f>H314*J300</f>
        <v>1966527.9460150446</v>
      </c>
      <c r="J314" s="23">
        <f>I314/G314</f>
        <v>5715.9148411425758</v>
      </c>
      <c r="K314" s="23">
        <v>80670.936956585807</v>
      </c>
      <c r="L314" s="25">
        <f t="shared" si="12"/>
        <v>86386.851797728377</v>
      </c>
    </row>
    <row r="315" spans="6:12" x14ac:dyDescent="0.2">
      <c r="F315" s="20">
        <v>68632.697727934661</v>
      </c>
      <c r="G315" s="20">
        <v>53.719412592378021</v>
      </c>
      <c r="H315" s="32">
        <f>(F315/SUM(F302:F319))</f>
        <v>2.2413107895386721E-3</v>
      </c>
      <c r="I315" s="23">
        <f>H315*J300</f>
        <v>50891.917343211273</v>
      </c>
      <c r="J315" s="23">
        <f>I315/G315</f>
        <v>947.36548460382971</v>
      </c>
      <c r="K315" s="24">
        <v>12424.590414648723</v>
      </c>
      <c r="L315" s="25">
        <f t="shared" si="12"/>
        <v>13371.955899252553</v>
      </c>
    </row>
    <row r="316" spans="6:12" x14ac:dyDescent="0.2">
      <c r="F316" s="20">
        <v>566347.92882337805</v>
      </c>
      <c r="G316" s="20">
        <v>42.791480694570929</v>
      </c>
      <c r="H316" s="32">
        <f>(F316/SUM(F302:F319))</f>
        <v>1.8494999694410465E-2</v>
      </c>
      <c r="I316" s="23">
        <f>H316*J300</f>
        <v>419953.3594822837</v>
      </c>
      <c r="J316" s="23">
        <f>I316/G316</f>
        <v>9813.9478388174666</v>
      </c>
      <c r="K316" s="24">
        <v>140139.18994000333</v>
      </c>
      <c r="L316" s="25">
        <f t="shared" si="12"/>
        <v>149953.13777882079</v>
      </c>
    </row>
    <row r="317" spans="6:12" x14ac:dyDescent="0.2">
      <c r="F317" s="20">
        <v>621850.49388499523</v>
      </c>
      <c r="G317" s="20">
        <v>17.484691036491348</v>
      </c>
      <c r="H317" s="32">
        <f>(F317/SUM(F302:F319))</f>
        <v>2.0307524948958957E-2</v>
      </c>
      <c r="I317" s="23">
        <f>H317*J300</f>
        <v>461109.13576619263</v>
      </c>
      <c r="J317" s="23">
        <f>I317/G317</f>
        <v>26372.163786242309</v>
      </c>
      <c r="K317" s="24">
        <v>272298.72184296348</v>
      </c>
      <c r="L317" s="25">
        <f t="shared" si="12"/>
        <v>298670.88562920579</v>
      </c>
    </row>
    <row r="318" spans="6:12" x14ac:dyDescent="0.2">
      <c r="F318" s="20">
        <v>1871451.8590071637</v>
      </c>
      <c r="G318" s="20">
        <v>20.130400864381485</v>
      </c>
      <c r="H318" s="32">
        <f>(F318/SUM(F302:F319))</f>
        <v>6.1115261129939931E-2</v>
      </c>
      <c r="I318" s="23">
        <f>H318*J300</f>
        <v>1387702.6034724356</v>
      </c>
      <c r="J318" s="23">
        <f>I318/G318</f>
        <v>68935.666647742808</v>
      </c>
      <c r="K318" s="24">
        <v>894403.72155592882</v>
      </c>
      <c r="L318" s="25">
        <f t="shared" si="12"/>
        <v>963339.38820367167</v>
      </c>
    </row>
    <row r="319" spans="6:12" x14ac:dyDescent="0.2">
      <c r="F319" s="20">
        <v>823318.60459065391</v>
      </c>
      <c r="G319" s="20">
        <v>7.4770060353416943</v>
      </c>
      <c r="H319" s="32">
        <f>(F319/SUM(F302:F319))</f>
        <v>2.6886789136745286E-2</v>
      </c>
      <c r="I319" s="23">
        <f>H319*J300</f>
        <v>610500.00596000906</v>
      </c>
      <c r="J319" s="23">
        <f>I319/G319</f>
        <v>81650.329433244813</v>
      </c>
      <c r="K319" s="25">
        <v>549122.74871496414</v>
      </c>
      <c r="L319" s="25">
        <f t="shared" si="12"/>
        <v>630773.07814820891</v>
      </c>
    </row>
    <row r="321" spans="6:12" x14ac:dyDescent="0.2">
      <c r="F321" s="18" t="s">
        <v>18</v>
      </c>
      <c r="G321" s="18">
        <v>14</v>
      </c>
      <c r="H321" s="18" t="str">
        <f>VLOOKUP(G321,$C$30:$D$43,2,0)</f>
        <v>South Western</v>
      </c>
      <c r="I321" s="18" t="s">
        <v>19</v>
      </c>
      <c r="J321" s="18">
        <f>-VLOOKUP(G321,$C$30:$I$43,7,0)*1000000</f>
        <v>11369260.097065706</v>
      </c>
    </row>
    <row r="322" spans="6:12" ht="51" x14ac:dyDescent="0.2">
      <c r="F322" s="18" t="s">
        <v>21</v>
      </c>
      <c r="G322" s="18" t="s">
        <v>20</v>
      </c>
      <c r="H322" s="18" t="s">
        <v>22</v>
      </c>
      <c r="I322" s="19" t="s">
        <v>27</v>
      </c>
      <c r="J322" s="19" t="s">
        <v>24</v>
      </c>
      <c r="K322" s="19" t="s">
        <v>25</v>
      </c>
      <c r="L322" s="19" t="s">
        <v>26</v>
      </c>
    </row>
    <row r="323" spans="6:12" x14ac:dyDescent="0.2">
      <c r="F323" s="22">
        <v>5702663.0247700643</v>
      </c>
      <c r="G323" s="22">
        <v>1519329.0618329337</v>
      </c>
      <c r="H323" s="32">
        <f>(F323/SUM(F323:F340))</f>
        <v>0.40015449089134636</v>
      </c>
      <c r="I323" s="23">
        <f>H323*J321</f>
        <v>4549460.4859526269</v>
      </c>
      <c r="J323" s="23">
        <f>I323/G323</f>
        <v>2.9943878520062746</v>
      </c>
      <c r="K323" s="23">
        <v>34.043920274628242</v>
      </c>
      <c r="L323" s="25">
        <f>K323+J323</f>
        <v>37.038308126634519</v>
      </c>
    </row>
    <row r="324" spans="6:12" x14ac:dyDescent="0.2">
      <c r="F324" s="20">
        <v>106910.85688421893</v>
      </c>
      <c r="G324" s="20">
        <v>60450.733829362238</v>
      </c>
      <c r="H324" s="32">
        <f>(F324/SUM(F323:F340))</f>
        <v>7.5019090767663192E-3</v>
      </c>
      <c r="I324" s="23">
        <f>H324*J321</f>
        <v>85291.155518294341</v>
      </c>
      <c r="J324" s="23">
        <f>I324/G324</f>
        <v>1.410920101632688</v>
      </c>
      <c r="K324" s="23">
        <v>18.132474496361727</v>
      </c>
      <c r="L324" s="33">
        <f t="shared" ref="L324:L340" si="13">K324+J324</f>
        <v>19.543394597994414</v>
      </c>
    </row>
    <row r="325" spans="6:12" x14ac:dyDescent="0.2">
      <c r="F325" s="20">
        <v>394039.64593374613</v>
      </c>
      <c r="G325" s="20">
        <v>45338.050372021666</v>
      </c>
      <c r="H325" s="32">
        <f>(F325/SUM(F323:F340))</f>
        <v>2.7649667045859194E-2</v>
      </c>
      <c r="I325" s="23">
        <f>H325*J321</f>
        <v>314356.25624163955</v>
      </c>
      <c r="J325" s="23">
        <f>I325/G325</f>
        <v>6.9336077238034557</v>
      </c>
      <c r="K325" s="23">
        <v>89.107430728471613</v>
      </c>
      <c r="L325" s="25">
        <f t="shared" si="13"/>
        <v>96.041038452275075</v>
      </c>
    </row>
    <row r="326" spans="6:12" x14ac:dyDescent="0.2">
      <c r="F326" s="20">
        <v>458503.21165527368</v>
      </c>
      <c r="G326" s="20">
        <v>22669.025186010833</v>
      </c>
      <c r="H326" s="32">
        <f>(F326/SUM(F323:F340))</f>
        <v>3.2173059925693401E-2</v>
      </c>
      <c r="I326" s="23">
        <f>H326*J321</f>
        <v>365783.8864136897</v>
      </c>
      <c r="J326" s="23">
        <f>I326/G326</f>
        <v>16.135845428387309</v>
      </c>
      <c r="K326" s="23">
        <v>207.37021562659504</v>
      </c>
      <c r="L326" s="25">
        <f t="shared" si="13"/>
        <v>223.50606105498235</v>
      </c>
    </row>
    <row r="327" spans="6:12" x14ac:dyDescent="0.2">
      <c r="F327" s="20">
        <v>1302078.9425930735</v>
      </c>
      <c r="G327" s="20">
        <v>22669.025186010851</v>
      </c>
      <c r="H327" s="32">
        <f>(F327/SUM(F323:F340))</f>
        <v>9.1366565779973014E-2</v>
      </c>
      <c r="I327" s="23">
        <f>H327*J321</f>
        <v>1038770.2505281762</v>
      </c>
      <c r="J327" s="23">
        <f>I327/G327</f>
        <v>45.823331263895973</v>
      </c>
      <c r="K327" s="23">
        <v>588.89967229146373</v>
      </c>
      <c r="L327" s="25">
        <f t="shared" si="13"/>
        <v>634.7230035553597</v>
      </c>
    </row>
    <row r="328" spans="6:12" x14ac:dyDescent="0.2">
      <c r="F328" s="20">
        <v>413950.90672176279</v>
      </c>
      <c r="G328" s="20">
        <v>4268.2968777808492</v>
      </c>
      <c r="H328" s="32">
        <f>(F328/SUM(F323:F340))</f>
        <v>2.9046835419481429E-2</v>
      </c>
      <c r="I328" s="23">
        <f>H328*J321</f>
        <v>330241.02688074502</v>
      </c>
      <c r="J328" s="23">
        <f>I328/G328</f>
        <v>77.370678829735539</v>
      </c>
      <c r="K328" s="23">
        <v>1153.5854562229042</v>
      </c>
      <c r="L328" s="25">
        <f t="shared" si="13"/>
        <v>1230.9561350526396</v>
      </c>
    </row>
    <row r="329" spans="6:12" x14ac:dyDescent="0.2">
      <c r="F329" s="20">
        <v>561971.96065583162</v>
      </c>
      <c r="G329" s="20">
        <v>2841.7600658574665</v>
      </c>
      <c r="H329" s="32">
        <f>(F329/SUM(F323:F340))</f>
        <v>3.9433437121337393E-2</v>
      </c>
      <c r="I329" s="23">
        <f>H329*J321</f>
        <v>448329.00315377075</v>
      </c>
      <c r="J329" s="23">
        <f>I329/G329</f>
        <v>157.76455181429714</v>
      </c>
      <c r="K329" s="23">
        <v>2047.8084419106717</v>
      </c>
      <c r="L329" s="25">
        <f t="shared" si="13"/>
        <v>2205.5729937249689</v>
      </c>
    </row>
    <row r="330" spans="6:12" x14ac:dyDescent="0.2">
      <c r="F330" s="20">
        <v>331529.88203924935</v>
      </c>
      <c r="G330" s="20">
        <v>1057.3034193635453</v>
      </c>
      <c r="H330" s="32">
        <f>(F330/SUM(F323:F340))</f>
        <v>2.3263371969630457E-2</v>
      </c>
      <c r="I330" s="23">
        <f>H330*J321</f>
        <v>264487.32665751642</v>
      </c>
      <c r="J330" s="23">
        <f>I330/G330</f>
        <v>250.15272041466326</v>
      </c>
      <c r="K330" s="23">
        <v>2457.7250190286941</v>
      </c>
      <c r="L330" s="25">
        <f t="shared" si="13"/>
        <v>2707.8777394433573</v>
      </c>
    </row>
    <row r="331" spans="6:12" x14ac:dyDescent="0.2">
      <c r="F331" s="20">
        <v>754053.69892057416</v>
      </c>
      <c r="G331" s="20">
        <v>1168.3819887130228</v>
      </c>
      <c r="H331" s="32">
        <f>(F331/SUM(F323:F340))</f>
        <v>5.2911766430117135E-2</v>
      </c>
      <c r="I331" s="23">
        <f>H331*J321</f>
        <v>601567.6347391915</v>
      </c>
      <c r="J331" s="23">
        <f>I331/G331</f>
        <v>514.87239665669665</v>
      </c>
      <c r="K331" s="23">
        <v>6954.7123297224407</v>
      </c>
      <c r="L331" s="25">
        <f t="shared" si="13"/>
        <v>7469.5847263791375</v>
      </c>
    </row>
    <row r="332" spans="6:12" x14ac:dyDescent="0.2">
      <c r="F332" s="20">
        <v>571287.01420299744</v>
      </c>
      <c r="G332" s="20">
        <v>887.8769282447721</v>
      </c>
      <c r="H332" s="32">
        <f>(F332/SUM(F323:F340))</f>
        <v>4.0087072185096412E-2</v>
      </c>
      <c r="I332" s="23">
        <f>H332*J321</f>
        <v>455760.3502022092</v>
      </c>
      <c r="J332" s="23">
        <f>I332/G332</f>
        <v>513.31478012745936</v>
      </c>
      <c r="K332" s="23">
        <v>4741.2285621404199</v>
      </c>
      <c r="L332" s="25">
        <f t="shared" si="13"/>
        <v>5254.5433422678789</v>
      </c>
    </row>
    <row r="333" spans="6:12" x14ac:dyDescent="0.2">
      <c r="F333" s="20">
        <v>612770.13672836334</v>
      </c>
      <c r="G333" s="20">
        <v>238.2969886939249</v>
      </c>
      <c r="H333" s="32">
        <f>(F333/SUM(F323:F340))</f>
        <v>4.2997932900979315E-2</v>
      </c>
      <c r="I333" s="23">
        <f>H333*J321</f>
        <v>488854.68278741278</v>
      </c>
      <c r="J333" s="23">
        <f>I333/G333</f>
        <v>2051.4513652344594</v>
      </c>
      <c r="K333" s="23">
        <v>15333.08033914105</v>
      </c>
      <c r="L333" s="25">
        <f t="shared" si="13"/>
        <v>17384.531704375509</v>
      </c>
    </row>
    <row r="334" spans="6:12" x14ac:dyDescent="0.2">
      <c r="F334" s="20">
        <v>394257.64571467391</v>
      </c>
      <c r="G334" s="20">
        <v>74.136840926998858</v>
      </c>
      <c r="H334" s="32">
        <f>(F334/SUM(F323:F340))</f>
        <v>2.766496403797896E-2</v>
      </c>
      <c r="I334" s="23">
        <f>H334*J321</f>
        <v>314530.17172375193</v>
      </c>
      <c r="J334" s="23">
        <f>I334/G334</f>
        <v>4242.5623723765602</v>
      </c>
      <c r="K334" s="23">
        <v>29029.300247165898</v>
      </c>
      <c r="L334" s="25">
        <f t="shared" si="13"/>
        <v>33271.862619542459</v>
      </c>
    </row>
    <row r="335" spans="6:12" x14ac:dyDescent="0.2">
      <c r="F335" s="20">
        <v>947586.29129915114</v>
      </c>
      <c r="G335" s="20">
        <v>64.869735811124002</v>
      </c>
      <c r="H335" s="32">
        <f>(F335/SUM(F323:F340))</f>
        <v>6.6491901822608529E-2</v>
      </c>
      <c r="I335" s="23">
        <f>H335*J321</f>
        <v>755963.72616979363</v>
      </c>
      <c r="J335" s="23">
        <f>I335/G335</f>
        <v>11653.565668447802</v>
      </c>
      <c r="K335" s="23">
        <v>80670.936956585807</v>
      </c>
      <c r="L335" s="25">
        <f t="shared" si="13"/>
        <v>92324.502625033609</v>
      </c>
    </row>
    <row r="336" spans="6:12" x14ac:dyDescent="0.2">
      <c r="F336" s="20">
        <v>29518.338310996765</v>
      </c>
      <c r="G336" s="20">
        <v>23.104261485621663</v>
      </c>
      <c r="H336" s="32">
        <f>(F336/SUM(F323:F340))</f>
        <v>2.0712946894265597E-3</v>
      </c>
      <c r="I336" s="23">
        <f>H336*J321</f>
        <v>23549.088061761489</v>
      </c>
      <c r="J336" s="23">
        <f>I336/G336</f>
        <v>1019.2530099443626</v>
      </c>
      <c r="K336" s="24">
        <v>12424.590414648723</v>
      </c>
      <c r="L336" s="25">
        <f t="shared" si="13"/>
        <v>13443.843424593086</v>
      </c>
    </row>
    <row r="337" spans="6:12" x14ac:dyDescent="0.2">
      <c r="F337" s="20">
        <v>243581.41699472247</v>
      </c>
      <c r="G337" s="20">
        <v>18.404251119167579</v>
      </c>
      <c r="H337" s="32">
        <f>(F337/SUM(F323:F340))</f>
        <v>1.7092049360929229E-2</v>
      </c>
      <c r="I337" s="23">
        <f>H337*J321</f>
        <v>194323.95477629008</v>
      </c>
      <c r="J337" s="23">
        <f>I337/G337</f>
        <v>10558.645039020708</v>
      </c>
      <c r="K337" s="24">
        <v>140139.18994000333</v>
      </c>
      <c r="L337" s="25">
        <f t="shared" si="13"/>
        <v>150697.83497902405</v>
      </c>
    </row>
    <row r="338" spans="6:12" x14ac:dyDescent="0.2">
      <c r="F338" s="20">
        <v>267452.5971588979</v>
      </c>
      <c r="G338" s="20">
        <v>7.5200165863265385</v>
      </c>
      <c r="H338" s="32">
        <f>(F338/SUM(F323:F340))</f>
        <v>1.8767084323381068E-2</v>
      </c>
      <c r="I338" s="23">
        <f>H338*J321</f>
        <v>213367.86293608372</v>
      </c>
      <c r="J338" s="23">
        <f>I338/G338</f>
        <v>28373.323447722876</v>
      </c>
      <c r="K338" s="24">
        <v>272298.72184296348</v>
      </c>
      <c r="L338" s="25">
        <f t="shared" si="13"/>
        <v>300672.04529068636</v>
      </c>
    </row>
    <row r="339" spans="6:12" x14ac:dyDescent="0.2">
      <c r="F339" s="20">
        <v>804895.49348477379</v>
      </c>
      <c r="G339" s="20">
        <v>8.6579138329417376</v>
      </c>
      <c r="H339" s="32">
        <f>(F339/SUM(F323:F340))</f>
        <v>5.6479322908813342E-2</v>
      </c>
      <c r="I339" s="23">
        <f>H339*J321</f>
        <v>642128.11225646047</v>
      </c>
      <c r="J339" s="23">
        <f>I339/G339</f>
        <v>74166.609260221958</v>
      </c>
      <c r="K339" s="24">
        <v>894403.72155592882</v>
      </c>
      <c r="L339" s="25">
        <f t="shared" si="13"/>
        <v>968570.33081615076</v>
      </c>
    </row>
    <row r="340" spans="6:12" x14ac:dyDescent="0.2">
      <c r="F340" s="20">
        <v>354102.31438641192</v>
      </c>
      <c r="G340" s="20">
        <v>3.2157965665212167</v>
      </c>
      <c r="H340" s="32">
        <f>(F340/SUM(F323:F340))</f>
        <v>2.4847274110581945E-2</v>
      </c>
      <c r="I340" s="23">
        <f>H340*J321</f>
        <v>282495.12206629309</v>
      </c>
      <c r="J340" s="23">
        <f>I340/G340</f>
        <v>87846.0798818162</v>
      </c>
      <c r="K340" s="25">
        <v>549122.74871496414</v>
      </c>
      <c r="L340" s="25">
        <f t="shared" si="13"/>
        <v>636968.82859678031</v>
      </c>
    </row>
  </sheetData>
  <mergeCells count="3">
    <mergeCell ref="E5:F5"/>
    <mergeCell ref="I5:J5"/>
    <mergeCell ref="E28:F28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95E1BDC5029614ABF43223A464FD248" ma:contentTypeVersion="12" ma:contentTypeDescription="Create a new document." ma:contentTypeScope="" ma:versionID="4b53638bea34a38d749e5d1ad7dcb647">
  <xsd:schema xmlns:xsd="http://www.w3.org/2001/XMLSchema" xmlns:xs="http://www.w3.org/2001/XMLSchema" xmlns:p="http://schemas.microsoft.com/office/2006/metadata/properties" xmlns:ns2="f71abe4e-f5ff-49cd-8eff-5f4949acc510" xmlns:ns3="97b6fe81-1556-4112-94ca-31043ca39b71" targetNamespace="http://schemas.microsoft.com/office/2006/metadata/properties" ma:root="true" ma:fieldsID="5fde6207ad4f461e79c1ad85c02ad47f" ns2:_="" ns3:_="">
    <xsd:import namespace="f71abe4e-f5ff-49cd-8eff-5f4949acc510"/>
    <xsd:import namespace="97b6fe81-1556-4112-94ca-31043ca39b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71abe4e-f5ff-49cd-8eff-5f4949acc51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b6fe81-1556-4112-94ca-31043ca39b7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2F183E98-F772-4D4C-AF97-CAC232EDC576}"/>
</file>

<file path=customXml/itemProps2.xml><?xml version="1.0" encoding="utf-8"?>
<ds:datastoreItem xmlns:ds="http://schemas.openxmlformats.org/officeDocument/2006/customXml" ds:itemID="{A38D2904-29D4-48CF-97C9-8D6DFF78F313}"/>
</file>

<file path=customXml/itemProps3.xml><?xml version="1.0" encoding="utf-8"?>
<ds:datastoreItem xmlns:ds="http://schemas.openxmlformats.org/officeDocument/2006/customXml" ds:itemID="{33D50454-127B-4FBE-BD3B-A350A387B9FB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Sheet7</vt:lpstr>
    </vt:vector>
  </TitlesOfParts>
  <Company>RWE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Hickman, Daniel</dc:creator>
  <cp:lastModifiedBy>Hickman, Daniel</cp:lastModifiedBy>
  <dcterms:created xsi:type="dcterms:W3CDTF">2020-03-05T16:37:59Z</dcterms:created>
  <dcterms:modified xsi:type="dcterms:W3CDTF">2020-03-05T20:09:03Z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0x010100095E1BDC5029614ABF43223A464FD248</vt:lpwstr>
  </property>
</Properties>
</file>