
<file path=[Content_Types].xml><?xml version="1.0" encoding="utf-8"?>
<Types xmlns="http://schemas.openxmlformats.org/package/2006/content-types">
  <Default Extension="tmp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.zhou\OneDrive - National Grid\"/>
    </mc:Choice>
  </mc:AlternateContent>
  <bookViews>
    <workbookView xWindow="0" yWindow="0" windowWidth="38400" windowHeight="19020" activeTab="2"/>
  </bookViews>
  <sheets>
    <sheet name="14 Zones" sheetId="4" r:id="rId1"/>
    <sheet name="27 Zones" sheetId="2" r:id="rId2"/>
    <sheet name="RPI Zone" sheetId="8" r:id="rId3"/>
    <sheet name="48 Zones" sheetId="3" r:id="rId4"/>
    <sheet name="Node Comparison (Tariff Only)" sheetId="6" r:id="rId5"/>
    <sheet name="Zone_Manual" sheetId="5" r:id="rId6"/>
    <sheet name="Range" sheetId="7" r:id="rId7"/>
  </sheets>
  <definedNames>
    <definedName name="_Bus1" localSheetId="2">#REF!</definedName>
    <definedName name="_Bus1">#REF!</definedName>
    <definedName name="_Bus2" localSheetId="2">#REF!</definedName>
    <definedName name="_Bus2">#REF!</definedName>
    <definedName name="_xlnm._FilterDatabase" localSheetId="0" hidden="1">'14 Zones'!$B$7:$I$21</definedName>
    <definedName name="_xlnm._FilterDatabase" localSheetId="1" hidden="1">'27 Zones'!$B$7:$I$34</definedName>
    <definedName name="_xlnm._FilterDatabase" localSheetId="3" hidden="1">'48 Zones'!$B$7:$I$55</definedName>
    <definedName name="_xlnm._FilterDatabase" localSheetId="2" hidden="1">'RPI Zone'!$B$7:$I$28</definedName>
    <definedName name="_xlnm._FilterDatabase" localSheetId="5" hidden="1">Zone_Manual!$A$9:$O$688</definedName>
    <definedName name="_Order1" hidden="1">255</definedName>
    <definedName name="_Order2" hidden="1">255</definedName>
    <definedName name="AdditionalLocalGen" localSheetId="2">#REF!</definedName>
    <definedName name="AdditionalLocalGen">#REF!</definedName>
    <definedName name="ALF" localSheetId="2">#REF!</definedName>
    <definedName name="ALF">#REF!</definedName>
    <definedName name="ALFHeader" localSheetId="2">#REF!</definedName>
    <definedName name="ALFHeader">#REF!</definedName>
    <definedName name="AllowedRecovery" localSheetId="2">#REF!</definedName>
    <definedName name="AllowedRecovery">#REF!</definedName>
    <definedName name="Boundary1" localSheetId="2">#REF!</definedName>
    <definedName name="Boundary1">#REF!</definedName>
    <definedName name="Boundary2" localSheetId="2">#REF!</definedName>
    <definedName name="Boundary2">#REF!</definedName>
    <definedName name="Boundary3" localSheetId="2">#REF!</definedName>
    <definedName name="Boundary3">#REF!</definedName>
    <definedName name="BoundaryBaseFlowPS1" localSheetId="2">#REF!</definedName>
    <definedName name="BoundaryBaseFlowPS1">#REF!</definedName>
    <definedName name="BoundaryBaseFlowPS2" localSheetId="2">#REF!</definedName>
    <definedName name="BoundaryBaseFlowPS2">#REF!</definedName>
    <definedName name="BoundaryBaseFlowPS3" localSheetId="2">#REF!</definedName>
    <definedName name="BoundaryBaseFlowPS3">#REF!</definedName>
    <definedName name="BoundaryBaseFlowPSHeader1" localSheetId="2">#REF!</definedName>
    <definedName name="BoundaryBaseFlowPSHeader1">#REF!</definedName>
    <definedName name="BoundaryBaseFlowPSHeader2" localSheetId="2">#REF!</definedName>
    <definedName name="BoundaryBaseFlowPSHeader2">#REF!</definedName>
    <definedName name="BoundaryBaseFlowPSHeader3" localSheetId="2">#REF!</definedName>
    <definedName name="BoundaryBaseFlowPSHeader3">#REF!</definedName>
    <definedName name="BoundaryBaseFlowYR1" localSheetId="2">#REF!</definedName>
    <definedName name="BoundaryBaseFlowYR1">#REF!</definedName>
    <definedName name="BoundaryBaseFlowYR2" localSheetId="2">#REF!</definedName>
    <definedName name="BoundaryBaseFlowYR2">#REF!</definedName>
    <definedName name="BoundaryBaseFlowYR3" localSheetId="2">#REF!</definedName>
    <definedName name="BoundaryBaseFlowYR3">#REF!</definedName>
    <definedName name="BoundaryBaseFlowYRHeader1" localSheetId="2">#REF!</definedName>
    <definedName name="BoundaryBaseFlowYRHeader1">#REF!</definedName>
    <definedName name="BoundaryBaseFlowYRHeader2" localSheetId="2">#REF!</definedName>
    <definedName name="BoundaryBaseFlowYRHeader2">#REF!</definedName>
    <definedName name="BoundaryBaseFlowYRHeader3" localSheetId="2">#REF!</definedName>
    <definedName name="BoundaryBaseFlowYRHeader3">#REF!</definedName>
    <definedName name="BoundaryCctBaseFlowPS1" localSheetId="2">#REF!</definedName>
    <definedName name="BoundaryCctBaseFlowPS1">#REF!</definedName>
    <definedName name="BoundaryCctBaseFlowPS2" localSheetId="2">#REF!</definedName>
    <definedName name="BoundaryCctBaseFlowPS2">#REF!</definedName>
    <definedName name="BoundaryCctBaseFlowPS3" localSheetId="2">#REF!</definedName>
    <definedName name="BoundaryCctBaseFlowPS3">#REF!</definedName>
    <definedName name="BoundaryCctBaseFlowPSHeader1" localSheetId="2">#REF!</definedName>
    <definedName name="BoundaryCctBaseFlowPSHeader1">#REF!</definedName>
    <definedName name="BoundaryCctBaseFlowPSHeader2" localSheetId="2">#REF!</definedName>
    <definedName name="BoundaryCctBaseFlowPSHeader2">#REF!</definedName>
    <definedName name="BoundaryCctBaseFlowPSHeader3" localSheetId="2">#REF!</definedName>
    <definedName name="BoundaryCctBaseFlowPSHeader3">#REF!</definedName>
    <definedName name="BoundaryCctBaseFlowYR1" localSheetId="2">#REF!</definedName>
    <definedName name="BoundaryCctBaseFlowYR1">#REF!</definedName>
    <definedName name="BoundaryCctBaseFlowYR2" localSheetId="2">#REF!</definedName>
    <definedName name="BoundaryCctBaseFlowYR2">#REF!</definedName>
    <definedName name="BoundaryCctBaseFlowYR3" localSheetId="2">#REF!</definedName>
    <definedName name="BoundaryCctBaseFlowYR3">#REF!</definedName>
    <definedName name="BoundaryCctBaseFlowYRHeader1" localSheetId="2">#REF!</definedName>
    <definedName name="BoundaryCctBaseFlowYRHeader1">#REF!</definedName>
    <definedName name="BoundaryCctBaseFlowYRHeader2" localSheetId="2">#REF!</definedName>
    <definedName name="BoundaryCctBaseFlowYRHeader2">#REF!</definedName>
    <definedName name="BoundaryCctBaseFlowYRHeader3" localSheetId="2">#REF!</definedName>
    <definedName name="BoundaryCctBaseFlowYRHeader3">#REF!</definedName>
    <definedName name="BoundaryDesiredFlowsPS1" localSheetId="2">#REF!</definedName>
    <definedName name="BoundaryDesiredFlowsPS1">#REF!</definedName>
    <definedName name="BoundaryDesiredFlowsPS2" localSheetId="2">#REF!</definedName>
    <definedName name="BoundaryDesiredFlowsPS2">#REF!</definedName>
    <definedName name="BoundaryDesiredFlowsPS3" localSheetId="2">#REF!</definedName>
    <definedName name="BoundaryDesiredFlowsPS3">#REF!</definedName>
    <definedName name="BoundaryDesiredFlowsPSHeader1" localSheetId="2">#REF!</definedName>
    <definedName name="BoundaryDesiredFlowsPSHeader1">#REF!</definedName>
    <definedName name="BoundaryDesiredFlowsPSHeader2" localSheetId="2">#REF!</definedName>
    <definedName name="BoundaryDesiredFlowsPSHeader2">#REF!</definedName>
    <definedName name="BoundaryDesiredFlowsPSHeader3" localSheetId="2">#REF!</definedName>
    <definedName name="BoundaryDesiredFlowsPSHeader3">#REF!</definedName>
    <definedName name="BoundaryDesiredFlowsYR1" localSheetId="2">#REF!</definedName>
    <definedName name="BoundaryDesiredFlowsYR1">#REF!</definedName>
    <definedName name="BoundaryDesiredFlowsYR2" localSheetId="2">#REF!</definedName>
    <definedName name="BoundaryDesiredFlowsYR2">#REF!</definedName>
    <definedName name="BoundaryDesiredFlowsYR3" localSheetId="2">#REF!</definedName>
    <definedName name="BoundaryDesiredFlowsYR3">#REF!</definedName>
    <definedName name="BoundaryDesiredFlowsYRHeader1" localSheetId="2">#REF!</definedName>
    <definedName name="BoundaryDesiredFlowsYRHeader1">#REF!</definedName>
    <definedName name="BoundaryDesiredFlowsYRHeader2" localSheetId="2">#REF!</definedName>
    <definedName name="BoundaryDesiredFlowsYRHeader2">#REF!</definedName>
    <definedName name="BoundaryDesiredFlowsYRHeader3" localSheetId="2">#REF!</definedName>
    <definedName name="BoundaryDesiredFlowsYRHeader3">#REF!</definedName>
    <definedName name="BoundaryFlowTopLeft1" localSheetId="2">#REF!</definedName>
    <definedName name="BoundaryFlowTopLeft1">#REF!</definedName>
    <definedName name="BoundaryFlowTopLeft2" localSheetId="2">#REF!</definedName>
    <definedName name="BoundaryFlowTopLeft2">#REF!</definedName>
    <definedName name="BoundaryFlowTopLeft3" localSheetId="2">#REF!</definedName>
    <definedName name="BoundaryFlowTopLeft3">#REF!</definedName>
    <definedName name="BoundaryHeader1" localSheetId="2">#REF!</definedName>
    <definedName name="BoundaryHeader1">#REF!</definedName>
    <definedName name="BoundaryHeader2" localSheetId="2">#REF!</definedName>
    <definedName name="BoundaryHeader2">#REF!</definedName>
    <definedName name="BoundaryHeader3" localSheetId="2">#REF!</definedName>
    <definedName name="BoundaryHeader3">#REF!</definedName>
    <definedName name="Bus1Header" localSheetId="2">#REF!</definedName>
    <definedName name="Bus1Header">#REF!</definedName>
    <definedName name="Bus2Header" localSheetId="2">#REF!</definedName>
    <definedName name="Bus2Header">#REF!</definedName>
    <definedName name="BusID" localSheetId="2">#REF!</definedName>
    <definedName name="BusID">#REF!</definedName>
    <definedName name="BusIDHeader" localSheetId="2">#REF!</definedName>
    <definedName name="BusIDHeader">#REF!</definedName>
    <definedName name="BusNames" localSheetId="2">#REF!</definedName>
    <definedName name="BusNames">#REF!</definedName>
    <definedName name="BusNamesHeader" localSheetId="2">#REF!</definedName>
    <definedName name="BusNamesHeader">#REF!</definedName>
    <definedName name="BusOrder" localSheetId="2">#REF!</definedName>
    <definedName name="BusOrder">#REF!</definedName>
    <definedName name="BusOrderHeader" localSheetId="2">#REF!</definedName>
    <definedName name="BusOrderHeader">#REF!</definedName>
    <definedName name="BusTransfer" localSheetId="2">#REF!</definedName>
    <definedName name="BusTransfer">#REF!</definedName>
    <definedName name="BusTransfer2" localSheetId="2">#REF!</definedName>
    <definedName name="BusTransfer2">#REF!</definedName>
    <definedName name="BusTransfer2Header" localSheetId="2">#REF!</definedName>
    <definedName name="BusTransfer2Header">#REF!</definedName>
    <definedName name="BusTransferHeader" localSheetId="2">#REF!</definedName>
    <definedName name="BusTransferHeader">#REF!</definedName>
    <definedName name="BusVang" localSheetId="2">#REF!</definedName>
    <definedName name="BusVang">#REF!</definedName>
    <definedName name="BusVang2" localSheetId="2">#REF!</definedName>
    <definedName name="BusVang2">#REF!</definedName>
    <definedName name="BusVang2Header" localSheetId="2">#REF!</definedName>
    <definedName name="BusVang2Header">#REF!</definedName>
    <definedName name="BusVangHeader" localSheetId="2">#REF!</definedName>
    <definedName name="BusVangHeader">#REF!</definedName>
    <definedName name="CableLen" localSheetId="2">#REF!</definedName>
    <definedName name="CableLen">#REF!</definedName>
    <definedName name="CableLenHeader" localSheetId="2">#REF!</definedName>
    <definedName name="CableLenHeader">#REF!</definedName>
    <definedName name="CarbonFlag" localSheetId="2">#REF!</definedName>
    <definedName name="CarbonFlag">#REF!</definedName>
    <definedName name="CarbonFlagHeader" localSheetId="2">#REF!</definedName>
    <definedName name="CarbonFlagHeader">#REF!</definedName>
    <definedName name="CatA" localSheetId="2">#REF!</definedName>
    <definedName name="CatA">#REF!</definedName>
    <definedName name="CatAHeader" localSheetId="2">#REF!</definedName>
    <definedName name="CatAHeader">#REF!</definedName>
    <definedName name="CatB" localSheetId="2">#REF!</definedName>
    <definedName name="CatB">#REF!</definedName>
    <definedName name="CatBHeader" localSheetId="2">#REF!</definedName>
    <definedName name="CatBHeader">#REF!</definedName>
    <definedName name="CBA_ReRefQ" localSheetId="2">#REF!</definedName>
    <definedName name="CBA_ReRefQ">#REF!</definedName>
    <definedName name="CBA_Revenue" localSheetId="2">#REF!</definedName>
    <definedName name="CBA_Revenue">#REF!</definedName>
    <definedName name="CBA_Unadjusted_Revenue" localSheetId="2">#REF!</definedName>
    <definedName name="CBA_Unadjusted_Revenue">#REF!</definedName>
    <definedName name="CBADemRecovPcnt" localSheetId="2">#REF!</definedName>
    <definedName name="CBADemRecovPcnt">#REF!</definedName>
    <definedName name="CctBackground" localSheetId="2">#REF!</definedName>
    <definedName name="CctBackground">#REF!</definedName>
    <definedName name="CctBackgroundHeader" localSheetId="2">#REF!</definedName>
    <definedName name="CctBackgroundHeader">#REF!</definedName>
    <definedName name="CctFlow" localSheetId="2">#REF!</definedName>
    <definedName name="CctFlow">#REF!</definedName>
    <definedName name="CctFlow2" localSheetId="2">#REF!</definedName>
    <definedName name="CctFlow2">#REF!</definedName>
    <definedName name="CctFlow2Header" localSheetId="2">#REF!</definedName>
    <definedName name="CctFlow2Header">#REF!</definedName>
    <definedName name="CctFlowHeader" localSheetId="2">#REF!</definedName>
    <definedName name="CctFlowHeader">#REF!</definedName>
    <definedName name="Code" localSheetId="2">#REF!</definedName>
    <definedName name="Code">#REF!</definedName>
    <definedName name="CodeHeader" localSheetId="2">#REF!</definedName>
    <definedName name="CodeHeader">#REF!</definedName>
    <definedName name="ConnectivityFromZ" localSheetId="2">#REF!</definedName>
    <definedName name="ConnectivityFromZ">#REF!</definedName>
    <definedName name="ConnectivityMatrix" localSheetId="2">#REF!</definedName>
    <definedName name="ConnectivityMatrix">#REF!</definedName>
    <definedName name="ConnectivityToZ" localSheetId="2">#REF!</definedName>
    <definedName name="ConnectivityToZ">#REF!</definedName>
    <definedName name="Demand" localSheetId="2">#REF!</definedName>
    <definedName name="Demand">#REF!</definedName>
    <definedName name="Demand_Security_ReRefQ" localSheetId="2">#REF!</definedName>
    <definedName name="Demand_Security_ReRefQ">#REF!</definedName>
    <definedName name="Demand_Security_Revenue" localSheetId="2">#REF!</definedName>
    <definedName name="Demand_Security_Revenue">#REF!</definedName>
    <definedName name="Demand_Security_Revenue_Manual" localSheetId="2">#REF!</definedName>
    <definedName name="Demand_Security_Revenue_Manual">#REF!</definedName>
    <definedName name="Demand_Security_Unadjusted_Revenue" localSheetId="2">#REF!</definedName>
    <definedName name="Demand_Security_Unadjusted_Revenue">#REF!</definedName>
    <definedName name="DemandHeader" localSheetId="2">#REF!</definedName>
    <definedName name="DemandHeader">#REF!</definedName>
    <definedName name="DemandSum" localSheetId="2">#REF!</definedName>
    <definedName name="DemandSum">#REF!</definedName>
    <definedName name="DemCBAWtd" localSheetId="2">#REF!</definedName>
    <definedName name="DemCBAWtd">#REF!</definedName>
    <definedName name="DemZone" localSheetId="2">#REF!</definedName>
    <definedName name="DemZone">#REF!</definedName>
    <definedName name="DemZoneHeader" localSheetId="2">#REF!</definedName>
    <definedName name="DemZoneHeader">#REF!</definedName>
    <definedName name="DivC" localSheetId="2">#REF!</definedName>
    <definedName name="DivC">#REF!</definedName>
    <definedName name="DivCHeader" localSheetId="2">#REF!</definedName>
    <definedName name="DivCHeader">#REF!</definedName>
    <definedName name="DivCSum" localSheetId="2">#REF!</definedName>
    <definedName name="DivCSum">#REF!</definedName>
    <definedName name="DivLC" localSheetId="2">#REF!</definedName>
    <definedName name="DivLC">#REF!</definedName>
    <definedName name="DivLCHeader" localSheetId="2">#REF!</definedName>
    <definedName name="DivLCHeader">#REF!</definedName>
    <definedName name="DivLCSum" localSheetId="2">#REF!</definedName>
    <definedName name="DivLCSum">#REF!</definedName>
    <definedName name="DSDemRecovPcnt" localSheetId="2">#REF!</definedName>
    <definedName name="DSDemRecovPcnt">#REF!</definedName>
    <definedName name="EET_AGIC" localSheetId="2">#REF!</definedName>
    <definedName name="EET_AGIC">#REF!</definedName>
    <definedName name="EET_PhasedResidual" localSheetId="2">#REF!</definedName>
    <definedName name="EET_PhasedResidual">#REF!</definedName>
    <definedName name="ETYSBoundaries" localSheetId="2">#REF!</definedName>
    <definedName name="ETYSBoundaries">#REF!</definedName>
    <definedName name="ETYSBoundariesHeader" localSheetId="2">#REF!</definedName>
    <definedName name="ETYSBoundariesHeader">#REF!</definedName>
    <definedName name="ETYSBoundaryZoneMatrixTopLeft" localSheetId="2">#REF!</definedName>
    <definedName name="ETYSBoundaryZoneMatrixTopLeft">#REF!</definedName>
    <definedName name="ETYSZone" localSheetId="2">#REF!</definedName>
    <definedName name="ETYSZone">#REF!</definedName>
    <definedName name="ETYSZoneHeader" localSheetId="2">#REF!</definedName>
    <definedName name="ETYSZoneHeader">#REF!</definedName>
    <definedName name="ETYSZonesNames" localSheetId="2">#REF!</definedName>
    <definedName name="ETYSZonesNames">#REF!</definedName>
    <definedName name="ExpkV" localSheetId="2">#REF!</definedName>
    <definedName name="ExpkV">#REF!</definedName>
    <definedName name="ExpkVHeader" localSheetId="2">#REF!</definedName>
    <definedName name="ExpkVHeader">#REF!</definedName>
    <definedName name="ExpLinkType" localSheetId="2">#REF!</definedName>
    <definedName name="ExpLinkType">#REF!</definedName>
    <definedName name="ExpLinkTypeHeader" localSheetId="2">#REF!</definedName>
    <definedName name="ExpLinkTypeHeader">#REF!</definedName>
    <definedName name="ExpPureGB" localSheetId="2">#REF!</definedName>
    <definedName name="ExpPureGB">#REF!</definedName>
    <definedName name="ExpPureGBHeader" localSheetId="2">#REF!</definedName>
    <definedName name="ExpPureGBHeader">#REF!</definedName>
    <definedName name="ExpTO" localSheetId="2">#REF!</definedName>
    <definedName name="ExpTO">#REF!</definedName>
    <definedName name="ExpTOTopLeft" localSheetId="2">#REF!</definedName>
    <definedName name="ExpTOTopLeft">#REF!</definedName>
    <definedName name="GDSplitYears" localSheetId="2">#REF!</definedName>
    <definedName name="GDSplitYears">#REF!</definedName>
    <definedName name="Gen_Fuel_Type" localSheetId="2">#REF!</definedName>
    <definedName name="Gen_Fuel_Type">#REF!</definedName>
    <definedName name="Gen_Input_Zone" localSheetId="2">#REF!</definedName>
    <definedName name="Gen_Input_Zone">#REF!</definedName>
    <definedName name="Gen_Max_TEC" localSheetId="2">#REF!</definedName>
    <definedName name="Gen_Max_TEC">#REF!</definedName>
    <definedName name="Gen_Zone" localSheetId="2">#REF!</definedName>
    <definedName name="Gen_Zone">#REF!</definedName>
    <definedName name="GenChgeBaseMaxTEC" localSheetId="2">#REF!</definedName>
    <definedName name="GenChgeBaseMaxTEC">#REF!</definedName>
    <definedName name="GenChgeBaseMaxTECSum" localSheetId="2">#REF!</definedName>
    <definedName name="GenChgeBaseMaxTECSum">#REF!</definedName>
    <definedName name="Generation_Residual_Revenue" localSheetId="2">#REF!</definedName>
    <definedName name="Generation_Residual_Revenue">#REF!</definedName>
    <definedName name="GenInputGenZone" localSheetId="2">#REF!</definedName>
    <definedName name="GenInputGenZone">#REF!</definedName>
    <definedName name="GenInputGenZoneHeader" localSheetId="2">#REF!</definedName>
    <definedName name="GenInputGenZoneHeader">#REF!</definedName>
    <definedName name="GenPSF" localSheetId="2">#REF!</definedName>
    <definedName name="GenPSF">#REF!</definedName>
    <definedName name="GenPSFHeader" localSheetId="2">#REF!</definedName>
    <definedName name="GenPSFHeader">#REF!</definedName>
    <definedName name="GenPSMW" localSheetId="2">#REF!</definedName>
    <definedName name="GenPSMW">#REF!</definedName>
    <definedName name="GenPSMWHeader" localSheetId="2">#REF!</definedName>
    <definedName name="GenPSMWHeader">#REF!</definedName>
    <definedName name="GenPSScaling" localSheetId="2">#REF!</definedName>
    <definedName name="GenPSScaling">#REF!</definedName>
    <definedName name="GenPSScalingHeader" localSheetId="2">#REF!</definedName>
    <definedName name="GenPSScalingHeader">#REF!</definedName>
    <definedName name="GenType" localSheetId="2">#REF!</definedName>
    <definedName name="GenType">#REF!</definedName>
    <definedName name="GenTypeHeader" localSheetId="2">#REF!</definedName>
    <definedName name="GenTypeHeader">#REF!</definedName>
    <definedName name="GenYRMW" localSheetId="2">#REF!</definedName>
    <definedName name="GenYRMW">#REF!</definedName>
    <definedName name="GenYRMWHeader" localSheetId="2">#REF!</definedName>
    <definedName name="GenYRMWHeader">#REF!</definedName>
    <definedName name="GenYRScaling" localSheetId="2">#REF!</definedName>
    <definedName name="GenYRScaling">#REF!</definedName>
    <definedName name="GenYRScalingHeader" localSheetId="2">#REF!</definedName>
    <definedName name="GenYRScalingHeader">#REF!</definedName>
    <definedName name="GenZone" localSheetId="2">#REF!</definedName>
    <definedName name="GenZone">#REF!</definedName>
    <definedName name="GenZoneHeader" localSheetId="2">#REF!</definedName>
    <definedName name="GenZoneHeader">#REF!</definedName>
    <definedName name="HVDC_Boundary_Header" localSheetId="2">#REF!</definedName>
    <definedName name="HVDC_Boundary_Header">#REF!</definedName>
    <definedName name="HVDC_Boundary_Sum" localSheetId="2">#REF!</definedName>
    <definedName name="HVDC_Boundary_Sum">#REF!</definedName>
    <definedName name="HVDC_Boundary_SumHeader" localSheetId="2">#REF!</definedName>
    <definedName name="HVDC_Boundary_SumHeader">#REF!</definedName>
    <definedName name="HVDCCode" localSheetId="2">#REF!</definedName>
    <definedName name="HVDCCode">#REF!</definedName>
    <definedName name="HVDCCodeHeader" localSheetId="2">#REF!</definedName>
    <definedName name="HVDCCodeHeader">#REF!</definedName>
    <definedName name="HVDCDesiredFlowPS1" localSheetId="2">#REF!</definedName>
    <definedName name="HVDCDesiredFlowPS1">#REF!</definedName>
    <definedName name="HVDCDesiredFlowPS2" localSheetId="2">#REF!</definedName>
    <definedName name="HVDCDesiredFlowPS2">#REF!</definedName>
    <definedName name="HVDCDesiredFlowPS3" localSheetId="2">#REF!</definedName>
    <definedName name="HVDCDesiredFlowPS3">#REF!</definedName>
    <definedName name="HVDCDesiredFlowYR1" localSheetId="2">#REF!</definedName>
    <definedName name="HVDCDesiredFlowYR1">#REF!</definedName>
    <definedName name="HVDCDesiredFlowYR2" localSheetId="2">#REF!</definedName>
    <definedName name="HVDCDesiredFlowYR2">#REF!</definedName>
    <definedName name="HVDCDesiredFlowYR3" localSheetId="2">#REF!</definedName>
    <definedName name="HVDCDesiredFlowYR3">#REF!</definedName>
    <definedName name="HVDCKeyColourDerived" localSheetId="2">#REF!</definedName>
    <definedName name="HVDCKeyColourDerived">#REF!</definedName>
    <definedName name="HVDCKeyColourError" localSheetId="2">#REF!</definedName>
    <definedName name="HVDCKeyColourError">#REF!</definedName>
    <definedName name="HVDCKeyColourInput" localSheetId="2">#REF!</definedName>
    <definedName name="HVDCKeyColourInput">#REF!</definedName>
    <definedName name="HVDCKeyColourLabels" localSheetId="2">#REF!</definedName>
    <definedName name="HVDCKeyColourLabels">#REF!</definedName>
    <definedName name="HVDCKeyColourOutput" localSheetId="2">#REF!</definedName>
    <definedName name="HVDCKeyColourOutput">#REF!</definedName>
    <definedName name="KeyColourDerived" localSheetId="2">#REF!</definedName>
    <definedName name="KeyColourDerived">#REF!</definedName>
    <definedName name="KeyColourError" localSheetId="2">#REF!</definedName>
    <definedName name="KeyColourError">#REF!</definedName>
    <definedName name="KeyColourInput" localSheetId="2">#REF!</definedName>
    <definedName name="KeyColourInput">#REF!</definedName>
    <definedName name="KeyColourLabels" localSheetId="2">#REF!</definedName>
    <definedName name="KeyColourLabels">#REF!</definedName>
    <definedName name="KeyColourOutput" localSheetId="2">#REF!</definedName>
    <definedName name="KeyColourOutput">#REF!</definedName>
    <definedName name="LACBus1" localSheetId="2">#REF!</definedName>
    <definedName name="LACBus1">#REF!</definedName>
    <definedName name="LACBus1Header" localSheetId="2">#REF!</definedName>
    <definedName name="LACBus1Header">#REF!</definedName>
    <definedName name="LACBus2" localSheetId="2">#REF!</definedName>
    <definedName name="LACBus2">#REF!</definedName>
    <definedName name="LACBus2Header" localSheetId="2">#REF!</definedName>
    <definedName name="LACBus2Header">#REF!</definedName>
    <definedName name="LACBusNames" localSheetId="2">#REF!</definedName>
    <definedName name="LACBusNames">#REF!</definedName>
    <definedName name="LACBusNamesHeader" localSheetId="2">#REF!</definedName>
    <definedName name="LACBusNamesHeader">#REF!</definedName>
    <definedName name="LACCctFlow" localSheetId="2">#REF!</definedName>
    <definedName name="LACCctFlow">#REF!</definedName>
    <definedName name="LACCctFlowHeader" localSheetId="2">#REF!</definedName>
    <definedName name="LACCctFlowHeader">#REF!</definedName>
    <definedName name="LACCode" localSheetId="2">#REF!</definedName>
    <definedName name="LACCode">#REF!</definedName>
    <definedName name="LACCodeHeader" localSheetId="2">#REF!</definedName>
    <definedName name="LACCodeHeader">#REF!</definedName>
    <definedName name="LACConstruct" localSheetId="2">#REF!</definedName>
    <definedName name="LACConstruct">#REF!</definedName>
    <definedName name="LACConstructHeader" localSheetId="2">#REF!</definedName>
    <definedName name="LACConstructHeader">#REF!</definedName>
    <definedName name="LACExpFactors" localSheetId="2">#REF!</definedName>
    <definedName name="LACExpFactors">#REF!</definedName>
    <definedName name="LACExpFactorsHeader" localSheetId="2">#REF!</definedName>
    <definedName name="LACExpFactorsHeader">#REF!</definedName>
    <definedName name="LACKeyColourDerived" localSheetId="2">#REF!</definedName>
    <definedName name="LACKeyColourDerived">#REF!</definedName>
    <definedName name="LACKeyColourError" localSheetId="2">#REF!</definedName>
    <definedName name="LACKeyColourError">#REF!</definedName>
    <definedName name="LACKeyColourInput" localSheetId="2">#REF!</definedName>
    <definedName name="LACKeyColourInput">#REF!</definedName>
    <definedName name="LACKeyColourLabels" localSheetId="2">#REF!</definedName>
    <definedName name="LACKeyColourLabels">#REF!</definedName>
    <definedName name="LACKeyColourOutput" localSheetId="2">#REF!</definedName>
    <definedName name="LACKeyColourOutput">#REF!</definedName>
    <definedName name="LACLinkExpFactor" localSheetId="2">#REF!</definedName>
    <definedName name="LACLinkExpFactor">#REF!</definedName>
    <definedName name="LACLinkExpFactorHeader" localSheetId="2">#REF!</definedName>
    <definedName name="LACLinkExpFactorHeader">#REF!</definedName>
    <definedName name="LACNetworkGroup" localSheetId="2">#REF!</definedName>
    <definedName name="LACNetworkGroup">#REF!</definedName>
    <definedName name="LACnetworkGroupHeader" localSheetId="2">#REF!</definedName>
    <definedName name="LACnetworkGroupHeader">#REF!</definedName>
    <definedName name="LACNodalGroup" localSheetId="2">#REF!</definedName>
    <definedName name="LACNodalGroup">#REF!</definedName>
    <definedName name="LACnodalGroupHeader" localSheetId="2">#REF!</definedName>
    <definedName name="LACnodalGroupHeader">#REF!</definedName>
    <definedName name="LACSecurityFactor" localSheetId="2">#REF!</definedName>
    <definedName name="LACSecurityFactor">#REF!</definedName>
    <definedName name="LACSecurityFactorHeader" localSheetId="2">#REF!</definedName>
    <definedName name="LACSecurityFactorHeader">#REF!</definedName>
    <definedName name="LACSecurityHeader" localSheetId="2">#REF!</definedName>
    <definedName name="LACSecurityHeader">#REF!</definedName>
    <definedName name="LACSubStation" localSheetId="2">#REF!</definedName>
    <definedName name="LACSubStation">#REF!</definedName>
    <definedName name="LACSubStationAdditionalGen" localSheetId="2">#REF!</definedName>
    <definedName name="LACSubStationAdditionalGen">#REF!</definedName>
    <definedName name="LACSubStationHeader" localSheetId="2">#REF!</definedName>
    <definedName name="LACSubStationHeader">#REF!</definedName>
    <definedName name="LACTariffTECBase" localSheetId="2">#REF!</definedName>
    <definedName name="LACTariffTECBase">#REF!</definedName>
    <definedName name="LACTariffTECBaseHeader" localSheetId="2">#REF!</definedName>
    <definedName name="LACTariffTECBaseHeader">#REF!</definedName>
    <definedName name="LACTORegion" localSheetId="2">#REF!</definedName>
    <definedName name="LACTORegion">#REF!</definedName>
    <definedName name="LACTORegionHeader" localSheetId="2">#REF!</definedName>
    <definedName name="LACTORegionHeader">#REF!</definedName>
    <definedName name="LACTotalCostFlow" localSheetId="2">#REF!</definedName>
    <definedName name="LACTotalCostFlow">#REF!</definedName>
    <definedName name="LACTotalCostHeader" localSheetId="2">#REF!</definedName>
    <definedName name="LACTotalCostHeader">#REF!</definedName>
    <definedName name="LastTimeCalcTrans" localSheetId="2">#REF!</definedName>
    <definedName name="LastTimeCalcTrans">#REF!</definedName>
    <definedName name="LastTimeHVDCImpCalc" localSheetId="2">#REF!</definedName>
    <definedName name="LastTimeHVDCImpCalc">#REF!</definedName>
    <definedName name="LastTimeHVDCInit" localSheetId="2">#REF!</definedName>
    <definedName name="LastTimeHVDCInit">#REF!</definedName>
    <definedName name="LastTimeVal" localSheetId="2">#REF!</definedName>
    <definedName name="LastTimeVal">#REF!</definedName>
    <definedName name="Limit" localSheetId="2">#REF!</definedName>
    <definedName name="Limit">#REF!</definedName>
    <definedName name="LimitHeader" localSheetId="2">#REF!</definedName>
    <definedName name="LimitHeader">#REF!</definedName>
    <definedName name="LineFlow" localSheetId="2">#REF!</definedName>
    <definedName name="LineFlow">#REF!</definedName>
    <definedName name="LineFlow2" localSheetId="2">#REF!</definedName>
    <definedName name="LineFlow2">#REF!</definedName>
    <definedName name="LineFlow2Header" localSheetId="2">#REF!</definedName>
    <definedName name="LineFlow2Header">#REF!</definedName>
    <definedName name="LineFlowHeader" localSheetId="2">#REF!</definedName>
    <definedName name="LineFlowHeader">#REF!</definedName>
    <definedName name="LineLoss" localSheetId="2">#REF!</definedName>
    <definedName name="LineLoss">#REF!</definedName>
    <definedName name="LineLoss2" localSheetId="2">#REF!</definedName>
    <definedName name="LineLoss2">#REF!</definedName>
    <definedName name="LineLoss2Header" localSheetId="2">#REF!</definedName>
    <definedName name="LineLoss2Header">#REF!</definedName>
    <definedName name="LineLossHeader" localSheetId="2">#REF!</definedName>
    <definedName name="LineLossHeader">#REF!</definedName>
    <definedName name="LineR" localSheetId="2">#REF!</definedName>
    <definedName name="LineR">#REF!</definedName>
    <definedName name="LineRHeader" localSheetId="2">#REF!</definedName>
    <definedName name="LineRHeader">#REF!</definedName>
    <definedName name="LineX" localSheetId="2">#REF!</definedName>
    <definedName name="LineX">#REF!</definedName>
    <definedName name="LineXHeader" localSheetId="2">#REF!</definedName>
    <definedName name="LineXHeader">#REF!</definedName>
    <definedName name="LineXYR" localSheetId="2">#REF!</definedName>
    <definedName name="LineXYR">#REF!</definedName>
    <definedName name="LineXYRHeader" localSheetId="2">#REF!</definedName>
    <definedName name="LineXYRHeader">#REF!</definedName>
    <definedName name="LinkExpFactor" localSheetId="2">#REF!</definedName>
    <definedName name="LinkExpFactor">#REF!</definedName>
    <definedName name="LinkExpFactorHeader" localSheetId="2">#REF!</definedName>
    <definedName name="LinkExpFactorHeader">#REF!</definedName>
    <definedName name="LinkType" localSheetId="2">#REF!</definedName>
    <definedName name="LinkType">#REF!</definedName>
    <definedName name="LinkTypeHeader" localSheetId="2">#REF!</definedName>
    <definedName name="LinkTypeHeader">#REF!</definedName>
    <definedName name="MaxMismatchAllowed" localSheetId="2">#REF!</definedName>
    <definedName name="MaxMismatchAllowed">#REF!</definedName>
    <definedName name="MaxTEC" localSheetId="2">#REF!</definedName>
    <definedName name="MaxTEC">#REF!</definedName>
    <definedName name="MaxTECHeader" localSheetId="2">#REF!</definedName>
    <definedName name="MaxTECHeader">#REF!</definedName>
    <definedName name="MWkm_Section" localSheetId="2">#REF!</definedName>
    <definedName name="MWkm_Section">#REF!</definedName>
    <definedName name="NodalTransportTEC" localSheetId="2">#REF!</definedName>
    <definedName name="NodalTransportTEC">#REF!</definedName>
    <definedName name="NodalTransportTECHeader" localSheetId="2">#REF!</definedName>
    <definedName name="NodalTransportTECHeader">#REF!</definedName>
    <definedName name="Node1" localSheetId="2">#REF!</definedName>
    <definedName name="Node1">#REF!</definedName>
    <definedName name="Node1Header" localSheetId="2">#REF!</definedName>
    <definedName name="Node1Header">#REF!</definedName>
    <definedName name="Node2" localSheetId="2">#REF!</definedName>
    <definedName name="Node2">#REF!</definedName>
    <definedName name="Node2Header" localSheetId="2">#REF!</definedName>
    <definedName name="Node2Header">#REF!</definedName>
    <definedName name="Node3" localSheetId="2">#REF!</definedName>
    <definedName name="Node3">#REF!</definedName>
    <definedName name="Node3Header" localSheetId="2">#REF!</definedName>
    <definedName name="Node3Header">#REF!</definedName>
    <definedName name="NumNodes" localSheetId="2">#REF!</definedName>
    <definedName name="NumNodes">#REF!</definedName>
    <definedName name="NumNodesHeader" localSheetId="2">#REF!</definedName>
    <definedName name="NumNodesHeader">#REF!</definedName>
    <definedName name="OHead" localSheetId="2">#REF!</definedName>
    <definedName name="OHead">#REF!</definedName>
    <definedName name="OHeadHeader" localSheetId="2">#REF!</definedName>
    <definedName name="OHeadHeader">#REF!</definedName>
    <definedName name="Outaged" localSheetId="2">#REF!</definedName>
    <definedName name="Outaged">#REF!</definedName>
    <definedName name="OutagedHeader" localSheetId="2">#REF!</definedName>
    <definedName name="OutagedHeader">#REF!</definedName>
    <definedName name="OutputDemZoneHeader" localSheetId="2">#REF!</definedName>
    <definedName name="OutputDemZoneHeader">#REF!</definedName>
    <definedName name="OutputGenSubHeader" localSheetId="2">#REF!</definedName>
    <definedName name="OutputGenSubHeader">#REF!</definedName>
    <definedName name="OutputGenZoneHeader" localSheetId="2">#REF!</definedName>
    <definedName name="OutputGenZoneHeader">#REF!</definedName>
    <definedName name="OutputResults" localSheetId="2">#REF!</definedName>
    <definedName name="OutputResults">#REF!</definedName>
    <definedName name="OutputResultsHeader" localSheetId="2">#REF!</definedName>
    <definedName name="OutputResultsHeader">#REF!</definedName>
    <definedName name="PSSum" localSheetId="2">#REF!</definedName>
    <definedName name="PSSum">#REF!</definedName>
    <definedName name="RiskExcelReportsGoInNewWorkbook">FALSE</definedName>
    <definedName name="RiskExcelReportsToGenerate">0</definedName>
    <definedName name="RiskFixedSeed">1</definedName>
    <definedName name="RiskGenerateExcelReportsAtEndOfSimulation">FALSE</definedName>
    <definedName name="RiskHasSettings">TRUE</definedName>
    <definedName name="RiskMinimizeOnStart">FALSE</definedName>
    <definedName name="RiskMonitorConvergence">FALSE</definedName>
    <definedName name="RiskNumIterations">10000</definedName>
    <definedName name="RiskNumSimulations">2</definedName>
    <definedName name="RiskPauseOnError">FALSE</definedName>
    <definedName name="RiskRealTimeResults">FALSE</definedName>
    <definedName name="RiskReportGraphFormat">0</definedName>
    <definedName name="RiskResultsUpdateFreq">100</definedName>
    <definedName name="RiskRunAfterRecalcMacro">FALSE</definedName>
    <definedName name="RiskRunAfterSimMacro">FALSE</definedName>
    <definedName name="RiskRunBeforeRecalcMacro">FALSE</definedName>
    <definedName name="RiskRunBeforeSimMacro">FALSE</definedName>
    <definedName name="RiskSamplingType">3</definedName>
    <definedName name="RiskShowRiskWindowAtEndOfSimulation">TRUE</definedName>
    <definedName name="RiskStandardRecalc">1</definedName>
    <definedName name="RiskTemplateSheetName">"myTemplate"</definedName>
    <definedName name="RiskUpdateDisplay">FALSE</definedName>
    <definedName name="RiskUseDifferentSeedForEachSim">FALSE</definedName>
    <definedName name="RiskUseFixedSeed">FALSE</definedName>
    <definedName name="RiskUseMultipleCPUs">FALSE</definedName>
    <definedName name="ScalingCarbon" localSheetId="2">#REF!</definedName>
    <definedName name="ScalingCarbon">#REF!</definedName>
    <definedName name="ScalingCarbonHeader" localSheetId="2">#REF!</definedName>
    <definedName name="ScalingCarbonHeader">#REF!</definedName>
    <definedName name="ScalingFuelClass" localSheetId="2">#REF!</definedName>
    <definedName name="ScalingFuelClass">#REF!</definedName>
    <definedName name="ScalingFuelClassHeader" localSheetId="2">#REF!</definedName>
    <definedName name="ScalingFuelClassHeader">#REF!</definedName>
    <definedName name="ScalingGenType" localSheetId="2">#REF!</definedName>
    <definedName name="ScalingGenType">#REF!</definedName>
    <definedName name="ScalingGenTypeHeader" localSheetId="2">#REF!</definedName>
    <definedName name="ScalingGenTypeHeader">#REF!</definedName>
    <definedName name="ScalingPSLiable" localSheetId="2">#REF!</definedName>
    <definedName name="ScalingPSLiable">#REF!</definedName>
    <definedName name="ScalingPSLiableHeader" localSheetId="2">#REF!</definedName>
    <definedName name="ScalingPSLiableHeader">#REF!</definedName>
    <definedName name="ScalingPSScaling" localSheetId="2">#REF!</definedName>
    <definedName name="ScalingPSScaling">#REF!</definedName>
    <definedName name="ScalingPSScalingHeader" localSheetId="2">#REF!</definedName>
    <definedName name="ScalingPSScalingHeader">#REF!</definedName>
    <definedName name="ScalingTransportTEC" localSheetId="2">#REF!</definedName>
    <definedName name="ScalingTransportTEC">#REF!</definedName>
    <definedName name="ScalingTransportTECHeader" localSheetId="2">#REF!</definedName>
    <definedName name="ScalingTransportTECHeader">#REF!</definedName>
    <definedName name="ScalingYRNSliable" localSheetId="2">#REF!</definedName>
    <definedName name="ScalingYRNSliable">#REF!</definedName>
    <definedName name="ScalingYRScaling" localSheetId="2">#REF!</definedName>
    <definedName name="ScalingYRScaling">#REF!</definedName>
    <definedName name="ScalingYRScalingHeader" localSheetId="2">#REF!</definedName>
    <definedName name="ScalingYRScalingHeader">#REF!</definedName>
    <definedName name="Scenario1" localSheetId="2">#REF!</definedName>
    <definedName name="Scenario1">#REF!</definedName>
    <definedName name="Scenario10DemandPS" localSheetId="2">#REF!</definedName>
    <definedName name="Scenario10DemandPS">#REF!</definedName>
    <definedName name="Scenario10DemandYR" localSheetId="2">#REF!</definedName>
    <definedName name="Scenario10DemandYR">#REF!</definedName>
    <definedName name="Scenario10Local" localSheetId="2">#REF!</definedName>
    <definedName name="Scenario10Local">#REF!</definedName>
    <definedName name="Scenario10WiderGenPS" localSheetId="2">#REF!</definedName>
    <definedName name="Scenario10WiderGenPS">#REF!</definedName>
    <definedName name="Scenario10WiderGenYR" localSheetId="2">#REF!</definedName>
    <definedName name="Scenario10WiderGenYR">#REF!</definedName>
    <definedName name="Scenario11DemandPS" localSheetId="2">#REF!</definedName>
    <definedName name="Scenario11DemandPS">#REF!</definedName>
    <definedName name="Scenario11DemandYR" localSheetId="2">#REF!</definedName>
    <definedName name="Scenario11DemandYR">#REF!</definedName>
    <definedName name="Scenario11Local" localSheetId="2">#REF!</definedName>
    <definedName name="Scenario11Local">#REF!</definedName>
    <definedName name="Scenario11WiderGenPS" localSheetId="2">#REF!</definedName>
    <definedName name="Scenario11WiderGenPS">#REF!</definedName>
    <definedName name="Scenario11WiderGenYR" localSheetId="2">#REF!</definedName>
    <definedName name="Scenario11WiderGenYR">#REF!</definedName>
    <definedName name="Scenario1DemandPS" localSheetId="2">#REF!</definedName>
    <definedName name="Scenario1DemandPS">#REF!</definedName>
    <definedName name="Scenario1DemandYR" localSheetId="2">#REF!</definedName>
    <definedName name="Scenario1DemandYR">#REF!</definedName>
    <definedName name="Scenario1Local" localSheetId="2">#REF!</definedName>
    <definedName name="Scenario1Local">#REF!</definedName>
    <definedName name="Scenario1WiderGenPS" localSheetId="2">#REF!</definedName>
    <definedName name="Scenario1WiderGenPS">#REF!</definedName>
    <definedName name="Scenario1WiderGenYR" localSheetId="2">#REF!</definedName>
    <definedName name="Scenario1WiderGenYR">#REF!</definedName>
    <definedName name="Scenario2" localSheetId="2">#REF!</definedName>
    <definedName name="Scenario2">#REF!</definedName>
    <definedName name="Scenario2DemandPS" localSheetId="2">#REF!</definedName>
    <definedName name="Scenario2DemandPS">#REF!</definedName>
    <definedName name="Scenario2DemandYR" localSheetId="2">#REF!</definedName>
    <definedName name="Scenario2DemandYR">#REF!</definedName>
    <definedName name="Scenario2Local" localSheetId="2">#REF!</definedName>
    <definedName name="Scenario2Local">#REF!</definedName>
    <definedName name="Scenario2WiderGenPS" localSheetId="2">#REF!</definedName>
    <definedName name="Scenario2WiderGenPS">#REF!</definedName>
    <definedName name="Scenario2WiderGenYR" localSheetId="2">#REF!</definedName>
    <definedName name="Scenario2WiderGenYR">#REF!</definedName>
    <definedName name="Scenario3DemandPS" localSheetId="2">#REF!</definedName>
    <definedName name="Scenario3DemandPS">#REF!</definedName>
    <definedName name="Scenario3DemandYR" localSheetId="2">#REF!</definedName>
    <definedName name="Scenario3DemandYR">#REF!</definedName>
    <definedName name="Scenario3Local" localSheetId="2">#REF!</definedName>
    <definedName name="Scenario3Local">#REF!</definedName>
    <definedName name="Scenario3WiderGenPS" localSheetId="2">#REF!</definedName>
    <definedName name="Scenario3WiderGenPS">#REF!</definedName>
    <definedName name="Scenario3WiderGenYR" localSheetId="2">#REF!</definedName>
    <definedName name="Scenario3WiderGenYR">#REF!</definedName>
    <definedName name="Scenario4DemandPS" localSheetId="2">#REF!</definedName>
    <definedName name="Scenario4DemandPS">#REF!</definedName>
    <definedName name="Scenario4DemandYR" localSheetId="2">#REF!</definedName>
    <definedName name="Scenario4DemandYR">#REF!</definedName>
    <definedName name="Scenario4Local" localSheetId="2">#REF!</definedName>
    <definedName name="Scenario4Local">#REF!</definedName>
    <definedName name="Scenario4WiderGenPS" localSheetId="2">#REF!</definedName>
    <definedName name="Scenario4WiderGenPS">#REF!</definedName>
    <definedName name="Scenario4WiderGenYR" localSheetId="2">#REF!</definedName>
    <definedName name="Scenario4WiderGenYR">#REF!</definedName>
    <definedName name="Scenario5DemandPS" localSheetId="2">#REF!</definedName>
    <definedName name="Scenario5DemandPS">#REF!</definedName>
    <definedName name="Scenario5DemandYR" localSheetId="2">#REF!</definedName>
    <definedName name="Scenario5DemandYR">#REF!</definedName>
    <definedName name="Scenario5Local" localSheetId="2">#REF!</definedName>
    <definedName name="Scenario5Local">#REF!</definedName>
    <definedName name="Scenario5WiderGenPS" localSheetId="2">#REF!</definedName>
    <definedName name="Scenario5WiderGenPS">#REF!</definedName>
    <definedName name="Scenario5WiderGenYR" localSheetId="2">#REF!</definedName>
    <definedName name="Scenario5WiderGenYR">#REF!</definedName>
    <definedName name="Scenario6DemandPS" localSheetId="2">#REF!</definedName>
    <definedName name="Scenario6DemandPS">#REF!</definedName>
    <definedName name="Scenario6DemandYR" localSheetId="2">#REF!</definedName>
    <definedName name="Scenario6DemandYR">#REF!</definedName>
    <definedName name="Scenario6Local" localSheetId="2">#REF!</definedName>
    <definedName name="Scenario6Local">#REF!</definedName>
    <definedName name="Scenario6WiderGenPS" localSheetId="2">#REF!</definedName>
    <definedName name="Scenario6WiderGenPS">#REF!</definedName>
    <definedName name="Scenario6WiderGenYR" localSheetId="2">#REF!</definedName>
    <definedName name="Scenario6WiderGenYR">#REF!</definedName>
    <definedName name="Scenario7DemandPS" localSheetId="2">#REF!</definedName>
    <definedName name="Scenario7DemandPS">#REF!</definedName>
    <definedName name="Scenario7DemandYR" localSheetId="2">#REF!</definedName>
    <definedName name="Scenario7DemandYR">#REF!</definedName>
    <definedName name="Scenario7Local" localSheetId="2">#REF!</definedName>
    <definedName name="Scenario7Local">#REF!</definedName>
    <definedName name="Scenario7WiderGenPS" localSheetId="2">#REF!</definedName>
    <definedName name="Scenario7WiderGenPS">#REF!</definedName>
    <definedName name="Scenario7WiderGenYR" localSheetId="2">#REF!</definedName>
    <definedName name="Scenario7WiderGenYR">#REF!</definedName>
    <definedName name="Scenario8DemandPS" localSheetId="2">#REF!</definedName>
    <definedName name="Scenario8DemandPS">#REF!</definedName>
    <definedName name="Scenario8DemandYR" localSheetId="2">#REF!</definedName>
    <definedName name="Scenario8DemandYR">#REF!</definedName>
    <definedName name="Scenario8Local" localSheetId="2">#REF!</definedName>
    <definedName name="Scenario8Local">#REF!</definedName>
    <definedName name="Scenario8WiderGenPS" localSheetId="2">#REF!</definedName>
    <definedName name="Scenario8WiderGenPS">#REF!</definedName>
    <definedName name="Scenario8WiderGenYR" localSheetId="2">#REF!</definedName>
    <definedName name="Scenario8WiderGenYR">#REF!</definedName>
    <definedName name="Scenario9DemandPS" localSheetId="2">#REF!</definedName>
    <definedName name="Scenario9DemandPS">#REF!</definedName>
    <definedName name="Scenario9DemandYR" localSheetId="2">#REF!</definedName>
    <definedName name="Scenario9DemandYR">#REF!</definedName>
    <definedName name="Scenario9Local" localSheetId="2">#REF!</definedName>
    <definedName name="Scenario9Local">#REF!</definedName>
    <definedName name="Scenario9WiderGenPS" localSheetId="2">#REF!</definedName>
    <definedName name="Scenario9WiderGenPS">#REF!</definedName>
    <definedName name="Scenario9WiderGenYR" localSheetId="2">#REF!</definedName>
    <definedName name="Scenario9WiderGenYR">#REF!</definedName>
    <definedName name="SFactor2" localSheetId="2">#REF!</definedName>
    <definedName name="SFactor2">#REF!</definedName>
    <definedName name="SFactor3" localSheetId="2">#REF!</definedName>
    <definedName name="SFactor3">#REF!</definedName>
    <definedName name="SharedMWkmCalc" localSheetId="2">#REF!</definedName>
    <definedName name="SharedMWkmCalc">#REF!</definedName>
    <definedName name="SharedMWkmCalcHeader" localSheetId="2">#REF!</definedName>
    <definedName name="SharedMWkmCalcHeader">#REF!</definedName>
    <definedName name="Station" localSheetId="2">#REF!</definedName>
    <definedName name="Station">#REF!</definedName>
    <definedName name="StationHeader" localSheetId="2">#REF!</definedName>
    <definedName name="StationHeader">#REF!</definedName>
    <definedName name="TariffLocalGen" localSheetId="2">#REF!</definedName>
    <definedName name="TariffLocalGen">#REF!</definedName>
    <definedName name="TariffLocalGenHeader" localSheetId="2">#REF!</definedName>
    <definedName name="TariffLocalGenHeader">#REF!</definedName>
    <definedName name="TariffPSGen" localSheetId="2">#REF!</definedName>
    <definedName name="TariffPSGen">#REF!</definedName>
    <definedName name="TariffPSGenHeader" localSheetId="2">#REF!</definedName>
    <definedName name="TariffPSGenHeader">#REF!</definedName>
    <definedName name="TariffSubStation" localSheetId="2">#REF!</definedName>
    <definedName name="TariffSubStation">#REF!</definedName>
    <definedName name="TariffSubStationHeader" localSheetId="2">#REF!</definedName>
    <definedName name="TariffSubStationHeader">#REF!</definedName>
    <definedName name="TariffTEC" localSheetId="2">#REF!</definedName>
    <definedName name="TariffTEC">#REF!</definedName>
    <definedName name="TariffTECHeader" localSheetId="2">#REF!</definedName>
    <definedName name="TariffTECHeader">#REF!</definedName>
    <definedName name="TariffWiderSF" localSheetId="2">#REF!</definedName>
    <definedName name="TariffWiderSF">#REF!</definedName>
    <definedName name="TariffYRGen" localSheetId="2">#REF!</definedName>
    <definedName name="TariffYRGen">#REF!</definedName>
    <definedName name="TariffYRGenHeader" localSheetId="2">#REF!</definedName>
    <definedName name="TariffYRGenHeader">#REF!</definedName>
    <definedName name="TariffYRNSGen" localSheetId="2">#REF!</definedName>
    <definedName name="TariffYRNSGen">#REF!</definedName>
    <definedName name="TECConventional" localSheetId="2">#REF!</definedName>
    <definedName name="TECConventional">#REF!</definedName>
    <definedName name="TECConventionalHeader" localSheetId="2">#REF!</definedName>
    <definedName name="TECConventionalHeader">#REF!</definedName>
    <definedName name="TECWind" localSheetId="2">#REF!</definedName>
    <definedName name="TECWind">#REF!</definedName>
    <definedName name="TECWindHeader" localSheetId="2">#REF!</definedName>
    <definedName name="TECWindHeader">#REF!</definedName>
    <definedName name="TORegion" localSheetId="2">#REF!</definedName>
    <definedName name="TORegion">#REF!</definedName>
    <definedName name="TORegionHeader" localSheetId="2">#REF!</definedName>
    <definedName name="TORegionHeader">#REF!</definedName>
    <definedName name="TotalCost" localSheetId="2">#REF!</definedName>
    <definedName name="TotalCost">#REF!</definedName>
    <definedName name="TotalCost2" localSheetId="2">#REF!</definedName>
    <definedName name="TotalCost2">#REF!</definedName>
    <definedName name="TotalCost2Header" localSheetId="2">#REF!</definedName>
    <definedName name="TotalCost2Header">#REF!</definedName>
    <definedName name="TotalCostHeader" localSheetId="2">#REF!</definedName>
    <definedName name="TotalCostHeader">#REF!</definedName>
    <definedName name="TransportPSGen" localSheetId="2">#REF!</definedName>
    <definedName name="TransportPSGen">#REF!</definedName>
    <definedName name="TransportPSGenHeader" localSheetId="2">#REF!</definedName>
    <definedName name="TransportPSGenHeader">#REF!</definedName>
    <definedName name="TransportTEC" localSheetId="2">#REF!</definedName>
    <definedName name="TransportTEC">#REF!</definedName>
    <definedName name="TransportTECHeader" localSheetId="2">#REF!</definedName>
    <definedName name="TransportTECHeader">#REF!</definedName>
    <definedName name="TransportYRGen" localSheetId="2">#REF!</definedName>
    <definedName name="TransportYRGen">#REF!</definedName>
    <definedName name="TransportYRGenHeader" localSheetId="2">#REF!</definedName>
    <definedName name="TransportYRGenHeader">#REF!</definedName>
    <definedName name="TxYRMWkm" localSheetId="2">#REF!</definedName>
    <definedName name="TxYRMWkm">#REF!</definedName>
    <definedName name="TxYRMWkmHeader" localSheetId="2">#REF!</definedName>
    <definedName name="TxYRMWkmHeader">#REF!</definedName>
    <definedName name="UnderUtil" localSheetId="2">#REF!</definedName>
    <definedName name="UnderUtil">#REF!</definedName>
    <definedName name="UnderUtilFactor" localSheetId="2">#REF!</definedName>
    <definedName name="UnderUtilFactor">#REF!</definedName>
    <definedName name="UnderUtilHeader" localSheetId="2">#REF!</definedName>
    <definedName name="UnderUtilHeader">#REF!</definedName>
    <definedName name="ValSuccessful" localSheetId="2">#REF!</definedName>
    <definedName name="ValSuccessful">#REF!</definedName>
    <definedName name="Voltage" localSheetId="2">#REF!</definedName>
    <definedName name="Voltage">#REF!</definedName>
    <definedName name="VoltageHeader" localSheetId="2">#REF!</definedName>
    <definedName name="VoltageHeader">#REF!</definedName>
    <definedName name="YRSum" localSheetId="2">#REF!</definedName>
    <definedName name="YRSum">#REF!</definedName>
    <definedName name="ZonalInfluenceMatrix" localSheetId="2">#REF!</definedName>
    <definedName name="ZonalInfluenceMatrix">#REF!</definedName>
    <definedName name="ZoningOption" localSheetId="2">#REF!</definedName>
    <definedName name="ZoningOption">#REF!</definedName>
  </definedNames>
  <calcPr calcId="171027"/>
  <pivotCaches>
    <pivotCache cacheId="7" r:id="rId8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9" i="8" l="1"/>
  <c r="H10" i="8"/>
  <c r="H11" i="8"/>
  <c r="H12" i="8"/>
  <c r="H13" i="8"/>
  <c r="H14" i="8"/>
  <c r="H15" i="8"/>
  <c r="H16" i="8"/>
  <c r="H17" i="8"/>
  <c r="H18" i="8"/>
  <c r="H19" i="8"/>
  <c r="H20" i="8"/>
  <c r="H21" i="8"/>
  <c r="H22" i="8"/>
  <c r="H23" i="8"/>
  <c r="H24" i="8"/>
  <c r="H25" i="8"/>
  <c r="H26" i="8"/>
  <c r="H27" i="8"/>
  <c r="H28" i="8"/>
  <c r="G30" i="8" l="1"/>
  <c r="F30" i="8"/>
  <c r="E30" i="8"/>
  <c r="D30" i="8"/>
  <c r="H8" i="8"/>
  <c r="J31" i="7"/>
  <c r="J32" i="7"/>
  <c r="J33" i="7"/>
  <c r="J34" i="7"/>
  <c r="J35" i="7"/>
  <c r="J36" i="7"/>
  <c r="J37" i="7"/>
  <c r="J38" i="7"/>
  <c r="J39" i="7"/>
  <c r="J40" i="7"/>
  <c r="J41" i="7"/>
  <c r="J42" i="7"/>
  <c r="J43" i="7"/>
  <c r="J44" i="7"/>
  <c r="J45" i="7"/>
  <c r="J46" i="7"/>
  <c r="J47" i="7"/>
  <c r="J48" i="7"/>
  <c r="J49" i="7"/>
  <c r="J50" i="7"/>
  <c r="J51" i="7"/>
  <c r="H30" i="8" l="1"/>
  <c r="J5" i="7"/>
  <c r="J6" i="7"/>
  <c r="J7" i="7"/>
  <c r="J8" i="7"/>
  <c r="J9" i="7"/>
  <c r="J10" i="7"/>
  <c r="J11" i="7"/>
  <c r="J12" i="7"/>
  <c r="J13" i="7"/>
  <c r="J14" i="7"/>
  <c r="J15" i="7"/>
  <c r="J16" i="7"/>
  <c r="J17" i="7"/>
  <c r="J18" i="7"/>
  <c r="J19" i="7"/>
  <c r="J20" i="7"/>
  <c r="J21" i="7"/>
  <c r="J22" i="7"/>
  <c r="J23" i="7"/>
  <c r="J24" i="7"/>
  <c r="J25" i="7"/>
  <c r="J26" i="7"/>
  <c r="J27" i="7"/>
  <c r="J28" i="7"/>
  <c r="J29" i="7"/>
  <c r="J30" i="7"/>
  <c r="J4" i="7"/>
  <c r="I8" i="8" l="1"/>
  <c r="I28" i="8"/>
  <c r="I15" i="8"/>
  <c r="I14" i="8"/>
  <c r="I23" i="8"/>
  <c r="I21" i="8"/>
  <c r="I20" i="8"/>
  <c r="I26" i="8"/>
  <c r="I10" i="8"/>
  <c r="I19" i="8"/>
  <c r="I17" i="8"/>
  <c r="I16" i="8"/>
  <c r="I22" i="8"/>
  <c r="I24" i="8"/>
  <c r="I11" i="8"/>
  <c r="I13" i="8"/>
  <c r="I27" i="8"/>
  <c r="I18" i="8"/>
  <c r="I12" i="8"/>
  <c r="I25" i="8"/>
  <c r="I9" i="8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39" i="5"/>
  <c r="B40" i="5"/>
  <c r="B41" i="5"/>
  <c r="B42" i="5"/>
  <c r="B43" i="5"/>
  <c r="B44" i="5"/>
  <c r="B45" i="5"/>
  <c r="B46" i="5"/>
  <c r="B47" i="5"/>
  <c r="B48" i="5"/>
  <c r="B49" i="5"/>
  <c r="B50" i="5"/>
  <c r="B51" i="5"/>
  <c r="B52" i="5"/>
  <c r="B53" i="5"/>
  <c r="B54" i="5"/>
  <c r="B55" i="5"/>
  <c r="B56" i="5"/>
  <c r="B57" i="5"/>
  <c r="B58" i="5"/>
  <c r="B59" i="5"/>
  <c r="B60" i="5"/>
  <c r="B61" i="5"/>
  <c r="B62" i="5"/>
  <c r="B63" i="5"/>
  <c r="B64" i="5"/>
  <c r="B65" i="5"/>
  <c r="B66" i="5"/>
  <c r="B67" i="5"/>
  <c r="B68" i="5"/>
  <c r="B69" i="5"/>
  <c r="B70" i="5"/>
  <c r="B71" i="5"/>
  <c r="B72" i="5"/>
  <c r="B73" i="5"/>
  <c r="B74" i="5"/>
  <c r="B75" i="5"/>
  <c r="B76" i="5"/>
  <c r="B77" i="5"/>
  <c r="B78" i="5"/>
  <c r="B79" i="5"/>
  <c r="B80" i="5"/>
  <c r="B81" i="5"/>
  <c r="B82" i="5"/>
  <c r="B83" i="5"/>
  <c r="B84" i="5"/>
  <c r="B85" i="5"/>
  <c r="B86" i="5"/>
  <c r="B87" i="5"/>
  <c r="B88" i="5"/>
  <c r="B89" i="5"/>
  <c r="B90" i="5"/>
  <c r="B91" i="5"/>
  <c r="B92" i="5"/>
  <c r="B93" i="5"/>
  <c r="B94" i="5"/>
  <c r="B95" i="5"/>
  <c r="B96" i="5"/>
  <c r="B97" i="5"/>
  <c r="B98" i="5"/>
  <c r="B99" i="5"/>
  <c r="B100" i="5"/>
  <c r="B101" i="5"/>
  <c r="B102" i="5"/>
  <c r="B103" i="5"/>
  <c r="B104" i="5"/>
  <c r="B105" i="5"/>
  <c r="B106" i="5"/>
  <c r="B107" i="5"/>
  <c r="B108" i="5"/>
  <c r="B109" i="5"/>
  <c r="B110" i="5"/>
  <c r="B111" i="5"/>
  <c r="B112" i="5"/>
  <c r="B113" i="5"/>
  <c r="B114" i="5"/>
  <c r="B115" i="5"/>
  <c r="B116" i="5"/>
  <c r="B117" i="5"/>
  <c r="B118" i="5"/>
  <c r="B119" i="5"/>
  <c r="B120" i="5"/>
  <c r="B121" i="5"/>
  <c r="B122" i="5"/>
  <c r="B123" i="5"/>
  <c r="B124" i="5"/>
  <c r="B125" i="5"/>
  <c r="B126" i="5"/>
  <c r="B127" i="5"/>
  <c r="B128" i="5"/>
  <c r="B129" i="5"/>
  <c r="B130" i="5"/>
  <c r="B131" i="5"/>
  <c r="B132" i="5"/>
  <c r="B133" i="5"/>
  <c r="B134" i="5"/>
  <c r="B135" i="5"/>
  <c r="B136" i="5"/>
  <c r="B137" i="5"/>
  <c r="B138" i="5"/>
  <c r="B139" i="5"/>
  <c r="B140" i="5"/>
  <c r="B141" i="5"/>
  <c r="B142" i="5"/>
  <c r="B143" i="5"/>
  <c r="B144" i="5"/>
  <c r="B145" i="5"/>
  <c r="B146" i="5"/>
  <c r="B147" i="5"/>
  <c r="B148" i="5"/>
  <c r="B149" i="5"/>
  <c r="B150" i="5"/>
  <c r="B151" i="5"/>
  <c r="B152" i="5"/>
  <c r="B153" i="5"/>
  <c r="B154" i="5"/>
  <c r="B155" i="5"/>
  <c r="B156" i="5"/>
  <c r="B157" i="5"/>
  <c r="B158" i="5"/>
  <c r="B159" i="5"/>
  <c r="B160" i="5"/>
  <c r="B161" i="5"/>
  <c r="B162" i="5"/>
  <c r="B163" i="5"/>
  <c r="B164" i="5"/>
  <c r="B165" i="5"/>
  <c r="B166" i="5"/>
  <c r="B167" i="5"/>
  <c r="B168" i="5"/>
  <c r="B169" i="5"/>
  <c r="B170" i="5"/>
  <c r="B171" i="5"/>
  <c r="B172" i="5"/>
  <c r="B173" i="5"/>
  <c r="B174" i="5"/>
  <c r="B175" i="5"/>
  <c r="B176" i="5"/>
  <c r="B177" i="5"/>
  <c r="B178" i="5"/>
  <c r="B179" i="5"/>
  <c r="B180" i="5"/>
  <c r="B181" i="5"/>
  <c r="B182" i="5"/>
  <c r="B183" i="5"/>
  <c r="B184" i="5"/>
  <c r="B185" i="5"/>
  <c r="B186" i="5"/>
  <c r="B187" i="5"/>
  <c r="B188" i="5"/>
  <c r="B189" i="5"/>
  <c r="B190" i="5"/>
  <c r="B191" i="5"/>
  <c r="B192" i="5"/>
  <c r="B193" i="5"/>
  <c r="B194" i="5"/>
  <c r="B195" i="5"/>
  <c r="B196" i="5"/>
  <c r="B197" i="5"/>
  <c r="B198" i="5"/>
  <c r="B199" i="5"/>
  <c r="B200" i="5"/>
  <c r="B201" i="5"/>
  <c r="B202" i="5"/>
  <c r="B203" i="5"/>
  <c r="B204" i="5"/>
  <c r="B205" i="5"/>
  <c r="B206" i="5"/>
  <c r="B207" i="5"/>
  <c r="B208" i="5"/>
  <c r="B209" i="5"/>
  <c r="B210" i="5"/>
  <c r="B211" i="5"/>
  <c r="B212" i="5"/>
  <c r="B213" i="5"/>
  <c r="B214" i="5"/>
  <c r="B215" i="5"/>
  <c r="B216" i="5"/>
  <c r="B217" i="5"/>
  <c r="B218" i="5"/>
  <c r="B219" i="5"/>
  <c r="B220" i="5"/>
  <c r="B221" i="5"/>
  <c r="B222" i="5"/>
  <c r="B223" i="5"/>
  <c r="B224" i="5"/>
  <c r="B225" i="5"/>
  <c r="B226" i="5"/>
  <c r="B227" i="5"/>
  <c r="B228" i="5"/>
  <c r="B229" i="5"/>
  <c r="B230" i="5"/>
  <c r="B231" i="5"/>
  <c r="B232" i="5"/>
  <c r="B233" i="5"/>
  <c r="B234" i="5"/>
  <c r="B235" i="5"/>
  <c r="B236" i="5"/>
  <c r="B237" i="5"/>
  <c r="B238" i="5"/>
  <c r="B239" i="5"/>
  <c r="B240" i="5"/>
  <c r="B241" i="5"/>
  <c r="B242" i="5"/>
  <c r="B243" i="5"/>
  <c r="B244" i="5"/>
  <c r="B245" i="5"/>
  <c r="B246" i="5"/>
  <c r="B247" i="5"/>
  <c r="B248" i="5"/>
  <c r="B249" i="5"/>
  <c r="B250" i="5"/>
  <c r="B251" i="5"/>
  <c r="B252" i="5"/>
  <c r="B253" i="5"/>
  <c r="B254" i="5"/>
  <c r="B255" i="5"/>
  <c r="B256" i="5"/>
  <c r="B257" i="5"/>
  <c r="B258" i="5"/>
  <c r="B259" i="5"/>
  <c r="B260" i="5"/>
  <c r="B261" i="5"/>
  <c r="B262" i="5"/>
  <c r="B263" i="5"/>
  <c r="B264" i="5"/>
  <c r="B265" i="5"/>
  <c r="B266" i="5"/>
  <c r="B267" i="5"/>
  <c r="B268" i="5"/>
  <c r="B269" i="5"/>
  <c r="B270" i="5"/>
  <c r="B271" i="5"/>
  <c r="B272" i="5"/>
  <c r="B273" i="5"/>
  <c r="B274" i="5"/>
  <c r="B275" i="5"/>
  <c r="B276" i="5"/>
  <c r="B277" i="5"/>
  <c r="B278" i="5"/>
  <c r="B279" i="5"/>
  <c r="B280" i="5"/>
  <c r="B281" i="5"/>
  <c r="B282" i="5"/>
  <c r="B283" i="5"/>
  <c r="B284" i="5"/>
  <c r="B285" i="5"/>
  <c r="B286" i="5"/>
  <c r="B287" i="5"/>
  <c r="B288" i="5"/>
  <c r="B289" i="5"/>
  <c r="B290" i="5"/>
  <c r="B291" i="5"/>
  <c r="B292" i="5"/>
  <c r="B293" i="5"/>
  <c r="B294" i="5"/>
  <c r="B295" i="5"/>
  <c r="B296" i="5"/>
  <c r="B297" i="5"/>
  <c r="B298" i="5"/>
  <c r="B299" i="5"/>
  <c r="B300" i="5"/>
  <c r="B301" i="5"/>
  <c r="B302" i="5"/>
  <c r="B303" i="5"/>
  <c r="B304" i="5"/>
  <c r="B305" i="5"/>
  <c r="B306" i="5"/>
  <c r="B307" i="5"/>
  <c r="B308" i="5"/>
  <c r="B309" i="5"/>
  <c r="B310" i="5"/>
  <c r="B311" i="5"/>
  <c r="B312" i="5"/>
  <c r="B313" i="5"/>
  <c r="B314" i="5"/>
  <c r="B315" i="5"/>
  <c r="B316" i="5"/>
  <c r="B317" i="5"/>
  <c r="B318" i="5"/>
  <c r="B319" i="5"/>
  <c r="B320" i="5"/>
  <c r="B321" i="5"/>
  <c r="B322" i="5"/>
  <c r="B323" i="5"/>
  <c r="B324" i="5"/>
  <c r="B325" i="5"/>
  <c r="B326" i="5"/>
  <c r="B327" i="5"/>
  <c r="B328" i="5"/>
  <c r="B329" i="5"/>
  <c r="B330" i="5"/>
  <c r="B331" i="5"/>
  <c r="B332" i="5"/>
  <c r="B333" i="5"/>
  <c r="B334" i="5"/>
  <c r="B335" i="5"/>
  <c r="B336" i="5"/>
  <c r="B337" i="5"/>
  <c r="B338" i="5"/>
  <c r="B339" i="5"/>
  <c r="B340" i="5"/>
  <c r="B341" i="5"/>
  <c r="B342" i="5"/>
  <c r="B343" i="5"/>
  <c r="B344" i="5"/>
  <c r="B345" i="5"/>
  <c r="B346" i="5"/>
  <c r="B347" i="5"/>
  <c r="B348" i="5"/>
  <c r="B349" i="5"/>
  <c r="B350" i="5"/>
  <c r="B351" i="5"/>
  <c r="B352" i="5"/>
  <c r="B353" i="5"/>
  <c r="B354" i="5"/>
  <c r="B355" i="5"/>
  <c r="B356" i="5"/>
  <c r="B357" i="5"/>
  <c r="B358" i="5"/>
  <c r="B359" i="5"/>
  <c r="B360" i="5"/>
  <c r="B361" i="5"/>
  <c r="B362" i="5"/>
  <c r="B363" i="5"/>
  <c r="B364" i="5"/>
  <c r="B365" i="5"/>
  <c r="B366" i="5"/>
  <c r="B367" i="5"/>
  <c r="B368" i="5"/>
  <c r="B369" i="5"/>
  <c r="B370" i="5"/>
  <c r="B371" i="5"/>
  <c r="B372" i="5"/>
  <c r="B373" i="5"/>
  <c r="B374" i="5"/>
  <c r="B375" i="5"/>
  <c r="B376" i="5"/>
  <c r="B377" i="5"/>
  <c r="B378" i="5"/>
  <c r="B379" i="5"/>
  <c r="B380" i="5"/>
  <c r="B381" i="5"/>
  <c r="B382" i="5"/>
  <c r="B383" i="5"/>
  <c r="B384" i="5"/>
  <c r="B385" i="5"/>
  <c r="B386" i="5"/>
  <c r="B387" i="5"/>
  <c r="B388" i="5"/>
  <c r="B389" i="5"/>
  <c r="B390" i="5"/>
  <c r="B391" i="5"/>
  <c r="B392" i="5"/>
  <c r="B393" i="5"/>
  <c r="B394" i="5"/>
  <c r="B395" i="5"/>
  <c r="B396" i="5"/>
  <c r="B397" i="5"/>
  <c r="B398" i="5"/>
  <c r="B399" i="5"/>
  <c r="B400" i="5"/>
  <c r="B401" i="5"/>
  <c r="B402" i="5"/>
  <c r="B403" i="5"/>
  <c r="B404" i="5"/>
  <c r="B405" i="5"/>
  <c r="B406" i="5"/>
  <c r="B407" i="5"/>
  <c r="B408" i="5"/>
  <c r="B409" i="5"/>
  <c r="B410" i="5"/>
  <c r="B411" i="5"/>
  <c r="B412" i="5"/>
  <c r="B413" i="5"/>
  <c r="B414" i="5"/>
  <c r="B415" i="5"/>
  <c r="B416" i="5"/>
  <c r="B417" i="5"/>
  <c r="B418" i="5"/>
  <c r="B419" i="5"/>
  <c r="B420" i="5"/>
  <c r="B421" i="5"/>
  <c r="B422" i="5"/>
  <c r="B423" i="5"/>
  <c r="B424" i="5"/>
  <c r="B425" i="5"/>
  <c r="B426" i="5"/>
  <c r="B427" i="5"/>
  <c r="B428" i="5"/>
  <c r="B429" i="5"/>
  <c r="B430" i="5"/>
  <c r="B431" i="5"/>
  <c r="B432" i="5"/>
  <c r="B433" i="5"/>
  <c r="B434" i="5"/>
  <c r="B435" i="5"/>
  <c r="B436" i="5"/>
  <c r="B437" i="5"/>
  <c r="B438" i="5"/>
  <c r="B439" i="5"/>
  <c r="B440" i="5"/>
  <c r="B441" i="5"/>
  <c r="B442" i="5"/>
  <c r="B443" i="5"/>
  <c r="B444" i="5"/>
  <c r="B445" i="5"/>
  <c r="B446" i="5"/>
  <c r="B447" i="5"/>
  <c r="B448" i="5"/>
  <c r="B449" i="5"/>
  <c r="B450" i="5"/>
  <c r="B451" i="5"/>
  <c r="B452" i="5"/>
  <c r="B453" i="5"/>
  <c r="B454" i="5"/>
  <c r="B455" i="5"/>
  <c r="B456" i="5"/>
  <c r="B457" i="5"/>
  <c r="B458" i="5"/>
  <c r="B459" i="5"/>
  <c r="B460" i="5"/>
  <c r="B461" i="5"/>
  <c r="B462" i="5"/>
  <c r="B463" i="5"/>
  <c r="B464" i="5"/>
  <c r="B465" i="5"/>
  <c r="B466" i="5"/>
  <c r="B467" i="5"/>
  <c r="B468" i="5"/>
  <c r="B469" i="5"/>
  <c r="B470" i="5"/>
  <c r="B471" i="5"/>
  <c r="B472" i="5"/>
  <c r="B473" i="5"/>
  <c r="B474" i="5"/>
  <c r="B475" i="5"/>
  <c r="B476" i="5"/>
  <c r="B477" i="5"/>
  <c r="B478" i="5"/>
  <c r="B479" i="5"/>
  <c r="B480" i="5"/>
  <c r="B481" i="5"/>
  <c r="B482" i="5"/>
  <c r="B483" i="5"/>
  <c r="B484" i="5"/>
  <c r="B485" i="5"/>
  <c r="B486" i="5"/>
  <c r="B487" i="5"/>
  <c r="B488" i="5"/>
  <c r="B489" i="5"/>
  <c r="B490" i="5"/>
  <c r="B491" i="5"/>
  <c r="B492" i="5"/>
  <c r="B493" i="5"/>
  <c r="B494" i="5"/>
  <c r="B495" i="5"/>
  <c r="B496" i="5"/>
  <c r="B497" i="5"/>
  <c r="B498" i="5"/>
  <c r="B499" i="5"/>
  <c r="B500" i="5"/>
  <c r="B501" i="5"/>
  <c r="B502" i="5"/>
  <c r="B503" i="5"/>
  <c r="B504" i="5"/>
  <c r="B505" i="5"/>
  <c r="B506" i="5"/>
  <c r="B507" i="5"/>
  <c r="B508" i="5"/>
  <c r="B509" i="5"/>
  <c r="B510" i="5"/>
  <c r="B511" i="5"/>
  <c r="B512" i="5"/>
  <c r="B513" i="5"/>
  <c r="B514" i="5"/>
  <c r="B515" i="5"/>
  <c r="B516" i="5"/>
  <c r="B517" i="5"/>
  <c r="B518" i="5"/>
  <c r="B519" i="5"/>
  <c r="B520" i="5"/>
  <c r="B521" i="5"/>
  <c r="B522" i="5"/>
  <c r="B523" i="5"/>
  <c r="B524" i="5"/>
  <c r="B525" i="5"/>
  <c r="B526" i="5"/>
  <c r="B527" i="5"/>
  <c r="B528" i="5"/>
  <c r="B529" i="5"/>
  <c r="B530" i="5"/>
  <c r="B531" i="5"/>
  <c r="B532" i="5"/>
  <c r="B533" i="5"/>
  <c r="B534" i="5"/>
  <c r="B535" i="5"/>
  <c r="B536" i="5"/>
  <c r="B537" i="5"/>
  <c r="B538" i="5"/>
  <c r="B539" i="5"/>
  <c r="B540" i="5"/>
  <c r="B541" i="5"/>
  <c r="B542" i="5"/>
  <c r="B543" i="5"/>
  <c r="B544" i="5"/>
  <c r="B545" i="5"/>
  <c r="B546" i="5"/>
  <c r="B547" i="5"/>
  <c r="B548" i="5"/>
  <c r="B549" i="5"/>
  <c r="B550" i="5"/>
  <c r="B551" i="5"/>
  <c r="B552" i="5"/>
  <c r="B553" i="5"/>
  <c r="B554" i="5"/>
  <c r="B555" i="5"/>
  <c r="B556" i="5"/>
  <c r="B557" i="5"/>
  <c r="B558" i="5"/>
  <c r="B559" i="5"/>
  <c r="B560" i="5"/>
  <c r="B561" i="5"/>
  <c r="B562" i="5"/>
  <c r="B563" i="5"/>
  <c r="B564" i="5"/>
  <c r="B565" i="5"/>
  <c r="B566" i="5"/>
  <c r="B567" i="5"/>
  <c r="B568" i="5"/>
  <c r="B569" i="5"/>
  <c r="B570" i="5"/>
  <c r="B571" i="5"/>
  <c r="B572" i="5"/>
  <c r="B573" i="5"/>
  <c r="B574" i="5"/>
  <c r="B575" i="5"/>
  <c r="B576" i="5"/>
  <c r="B577" i="5"/>
  <c r="B578" i="5"/>
  <c r="B579" i="5"/>
  <c r="B580" i="5"/>
  <c r="B581" i="5"/>
  <c r="B582" i="5"/>
  <c r="B583" i="5"/>
  <c r="B584" i="5"/>
  <c r="B585" i="5"/>
  <c r="B586" i="5"/>
  <c r="B587" i="5"/>
  <c r="B588" i="5"/>
  <c r="B589" i="5"/>
  <c r="B590" i="5"/>
  <c r="B591" i="5"/>
  <c r="B592" i="5"/>
  <c r="B593" i="5"/>
  <c r="B594" i="5"/>
  <c r="B595" i="5"/>
  <c r="B596" i="5"/>
  <c r="B597" i="5"/>
  <c r="B598" i="5"/>
  <c r="B599" i="5"/>
  <c r="B600" i="5"/>
  <c r="B601" i="5"/>
  <c r="B602" i="5"/>
  <c r="B603" i="5"/>
  <c r="B604" i="5"/>
  <c r="B605" i="5"/>
  <c r="B606" i="5"/>
  <c r="B607" i="5"/>
  <c r="B608" i="5"/>
  <c r="B609" i="5"/>
  <c r="B610" i="5"/>
  <c r="B611" i="5"/>
  <c r="B612" i="5"/>
  <c r="B613" i="5"/>
  <c r="B614" i="5"/>
  <c r="B615" i="5"/>
  <c r="B616" i="5"/>
  <c r="B617" i="5"/>
  <c r="B618" i="5"/>
  <c r="B619" i="5"/>
  <c r="B620" i="5"/>
  <c r="B621" i="5"/>
  <c r="B622" i="5"/>
  <c r="B623" i="5"/>
  <c r="B624" i="5"/>
  <c r="B625" i="5"/>
  <c r="B626" i="5"/>
  <c r="B627" i="5"/>
  <c r="B628" i="5"/>
  <c r="B629" i="5"/>
  <c r="B630" i="5"/>
  <c r="B631" i="5"/>
  <c r="B632" i="5"/>
  <c r="B633" i="5"/>
  <c r="B634" i="5"/>
  <c r="B635" i="5"/>
  <c r="B636" i="5"/>
  <c r="B637" i="5"/>
  <c r="B638" i="5"/>
  <c r="B639" i="5"/>
  <c r="B640" i="5"/>
  <c r="B641" i="5"/>
  <c r="B642" i="5"/>
  <c r="B643" i="5"/>
  <c r="B644" i="5"/>
  <c r="B645" i="5"/>
  <c r="B646" i="5"/>
  <c r="B647" i="5"/>
  <c r="B648" i="5"/>
  <c r="B649" i="5"/>
  <c r="B650" i="5"/>
  <c r="B651" i="5"/>
  <c r="B652" i="5"/>
  <c r="B653" i="5"/>
  <c r="B654" i="5"/>
  <c r="B655" i="5"/>
  <c r="B656" i="5"/>
  <c r="B657" i="5"/>
  <c r="B658" i="5"/>
  <c r="B659" i="5"/>
  <c r="B660" i="5"/>
  <c r="B661" i="5"/>
  <c r="B662" i="5"/>
  <c r="B663" i="5"/>
  <c r="B664" i="5"/>
  <c r="B665" i="5"/>
  <c r="B666" i="5"/>
  <c r="B667" i="5"/>
  <c r="B668" i="5"/>
  <c r="B669" i="5"/>
  <c r="B670" i="5"/>
  <c r="B671" i="5"/>
  <c r="B672" i="5"/>
  <c r="B673" i="5"/>
  <c r="B674" i="5"/>
  <c r="B675" i="5"/>
  <c r="B676" i="5"/>
  <c r="B677" i="5"/>
  <c r="B678" i="5"/>
  <c r="B679" i="5"/>
  <c r="B680" i="5"/>
  <c r="B681" i="5"/>
  <c r="B682" i="5"/>
  <c r="B683" i="5"/>
  <c r="B684" i="5"/>
  <c r="B685" i="5"/>
  <c r="B686" i="5"/>
  <c r="B687" i="5"/>
  <c r="B688" i="5"/>
  <c r="B10" i="5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8" i="3"/>
  <c r="E57" i="3"/>
  <c r="F57" i="3"/>
  <c r="G57" i="3"/>
  <c r="D57" i="3"/>
  <c r="E36" i="2"/>
  <c r="F36" i="2"/>
  <c r="G36" i="2"/>
  <c r="D36" i="2"/>
  <c r="H57" i="3" l="1"/>
  <c r="G7" i="6"/>
  <c r="E4" i="6"/>
  <c r="E7" i="6"/>
  <c r="G13" i="6" s="1"/>
  <c r="F7" i="6"/>
  <c r="E3" i="6"/>
  <c r="F12" i="6" l="1"/>
  <c r="G10" i="6"/>
  <c r="E13" i="6"/>
  <c r="G11" i="6"/>
  <c r="F13" i="6"/>
  <c r="E10" i="6"/>
  <c r="E12" i="6"/>
  <c r="F11" i="6"/>
  <c r="G12" i="6"/>
  <c r="F10" i="6"/>
  <c r="E11" i="6"/>
  <c r="E23" i="4"/>
  <c r="F23" i="4"/>
  <c r="G23" i="4"/>
  <c r="D23" i="4"/>
  <c r="H21" i="4"/>
  <c r="H20" i="4"/>
  <c r="H19" i="4"/>
  <c r="H18" i="4"/>
  <c r="H17" i="4"/>
  <c r="H16" i="4"/>
  <c r="H15" i="4"/>
  <c r="H14" i="4"/>
  <c r="H13" i="4"/>
  <c r="H12" i="4"/>
  <c r="H11" i="4"/>
  <c r="H10" i="4"/>
  <c r="H9" i="4"/>
  <c r="H8" i="4"/>
  <c r="H23" i="4" l="1"/>
  <c r="I13" i="4" s="1"/>
  <c r="I8" i="4"/>
  <c r="I9" i="4"/>
  <c r="I16" i="4"/>
  <c r="I12" i="4"/>
  <c r="I10" i="4"/>
  <c r="I18" i="4"/>
  <c r="I19" i="4" l="1"/>
  <c r="I15" i="4"/>
  <c r="I20" i="4"/>
  <c r="I17" i="4"/>
  <c r="I14" i="4"/>
  <c r="I11" i="4"/>
  <c r="I21" i="4"/>
  <c r="H20" i="2" l="1"/>
  <c r="H21" i="2"/>
  <c r="H9" i="2"/>
  <c r="H10" i="2"/>
  <c r="H11" i="2"/>
  <c r="H12" i="2"/>
  <c r="H13" i="2"/>
  <c r="H14" i="2"/>
  <c r="H15" i="2"/>
  <c r="H16" i="2"/>
  <c r="H17" i="2"/>
  <c r="H18" i="2"/>
  <c r="H19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8" i="2"/>
  <c r="H36" i="2" l="1"/>
  <c r="I20" i="2" s="1"/>
  <c r="I25" i="2"/>
  <c r="I30" i="2"/>
  <c r="I17" i="2"/>
  <c r="I33" i="2"/>
  <c r="I29" i="2"/>
  <c r="I28" i="2"/>
  <c r="I24" i="2"/>
  <c r="I21" i="2"/>
  <c r="I8" i="2"/>
  <c r="I55" i="3"/>
  <c r="I10" i="3"/>
  <c r="I14" i="3"/>
  <c r="I18" i="3"/>
  <c r="I22" i="3"/>
  <c r="I26" i="3"/>
  <c r="I30" i="3"/>
  <c r="I34" i="3"/>
  <c r="I38" i="3"/>
  <c r="I42" i="3"/>
  <c r="I46" i="3"/>
  <c r="I50" i="3"/>
  <c r="I54" i="3"/>
  <c r="I16" i="3"/>
  <c r="I24" i="3"/>
  <c r="I32" i="3"/>
  <c r="I36" i="3"/>
  <c r="I44" i="3"/>
  <c r="I52" i="3"/>
  <c r="I17" i="3"/>
  <c r="I25" i="3"/>
  <c r="I33" i="3"/>
  <c r="I41" i="3"/>
  <c r="I49" i="3"/>
  <c r="I11" i="3"/>
  <c r="I15" i="3"/>
  <c r="I19" i="3"/>
  <c r="I23" i="3"/>
  <c r="I27" i="3"/>
  <c r="I31" i="3"/>
  <c r="I35" i="3"/>
  <c r="I39" i="3"/>
  <c r="I43" i="3"/>
  <c r="I47" i="3"/>
  <c r="I51" i="3"/>
  <c r="I12" i="3"/>
  <c r="I20" i="3"/>
  <c r="I28" i="3"/>
  <c r="I40" i="3"/>
  <c r="I48" i="3"/>
  <c r="I13" i="3"/>
  <c r="I21" i="3"/>
  <c r="I29" i="3"/>
  <c r="I37" i="3"/>
  <c r="I45" i="3"/>
  <c r="I53" i="3"/>
  <c r="I8" i="3"/>
  <c r="I9" i="3"/>
  <c r="I31" i="2"/>
  <c r="I27" i="2"/>
  <c r="I23" i="2"/>
  <c r="I19" i="2"/>
  <c r="I15" i="2"/>
  <c r="I11" i="2"/>
  <c r="I26" i="2"/>
  <c r="I22" i="2"/>
  <c r="I18" i="2"/>
  <c r="I14" i="2"/>
  <c r="I10" i="2"/>
  <c r="I16" i="2" l="1"/>
  <c r="I13" i="2"/>
  <c r="I32" i="2"/>
  <c r="I12" i="2"/>
  <c r="I9" i="2"/>
  <c r="I34" i="2"/>
</calcChain>
</file>

<file path=xl/comments1.xml><?xml version="1.0" encoding="utf-8"?>
<comments xmlns="http://schemas.openxmlformats.org/spreadsheetml/2006/main">
  <authors>
    <author>Wootton, Matt</author>
  </authors>
  <commentList>
    <comment ref="E2" authorId="0" shapeId="0">
      <text>
        <r>
          <rPr>
            <sz val="9"/>
            <color indexed="81"/>
            <rFont val="Tahoma"/>
            <family val="2"/>
          </rPr>
          <t>Select Site Name/Node from List</t>
        </r>
      </text>
    </comment>
  </commentList>
</comments>
</file>

<file path=xl/sharedStrings.xml><?xml version="1.0" encoding="utf-8"?>
<sst xmlns="http://schemas.openxmlformats.org/spreadsheetml/2006/main" count="2965" uniqueCount="1243">
  <si>
    <t>Zone</t>
  </si>
  <si>
    <t>Zone Name</t>
  </si>
  <si>
    <t>North Scotland</t>
  </si>
  <si>
    <t>East Aberdeenshire</t>
  </si>
  <si>
    <t>Western Highlands</t>
  </si>
  <si>
    <t>Skye and Lochalsh</t>
  </si>
  <si>
    <t>Eastern Grampian and Tayside</t>
  </si>
  <si>
    <t>Central Grampian</t>
  </si>
  <si>
    <t>Argyll</t>
  </si>
  <si>
    <t>The Trossachs</t>
  </si>
  <si>
    <t>Stirlingshire and Fife</t>
  </si>
  <si>
    <t>South West Scotlands</t>
  </si>
  <si>
    <t>Lothian and Borders</t>
  </si>
  <si>
    <t>Solway and Cheviot</t>
  </si>
  <si>
    <t>North East England</t>
  </si>
  <si>
    <t>North Lancashire and The Lakes</t>
  </si>
  <si>
    <t>South Lancashire, Yorkshire and Humber</t>
  </si>
  <si>
    <t>North Midlands and North Wales</t>
  </si>
  <si>
    <t>South Lincolnshire and North Norfolk</t>
  </si>
  <si>
    <t>Mid Wales and The Midlands</t>
  </si>
  <si>
    <t>Anglesey and Snowdon</t>
  </si>
  <si>
    <t>Pembrokeshire</t>
  </si>
  <si>
    <t>South Wales &amp; Gloucester</t>
  </si>
  <si>
    <t>Cotswold</t>
  </si>
  <si>
    <t>Central London</t>
  </si>
  <si>
    <t>Essex and Kent</t>
  </si>
  <si>
    <t>Oxfordshire, Surrey and Sussex</t>
  </si>
  <si>
    <t>Somerset and Wessex</t>
  </si>
  <si>
    <t>West Devon and Cornwall</t>
  </si>
  <si>
    <t>Peak Security</t>
  </si>
  <si>
    <t>(£m)</t>
  </si>
  <si>
    <t>Residual</t>
  </si>
  <si>
    <t>(£/kW)</t>
  </si>
  <si>
    <t>TOTAL (£m)</t>
  </si>
  <si>
    <t>TOTAL %</t>
  </si>
  <si>
    <t>System Peak</t>
  </si>
  <si>
    <t>Shared 
Year Round</t>
  </si>
  <si>
    <t>Not Shared Year Round</t>
  </si>
  <si>
    <t>Wider Tariff Zonal Revenue</t>
  </si>
  <si>
    <t>Wider Zonal Tariff</t>
  </si>
  <si>
    <t xml:space="preserve">Shared Year Round </t>
  </si>
  <si>
    <t>Zone 1</t>
  </si>
  <si>
    <t>Zone 2</t>
  </si>
  <si>
    <t>Zone 3</t>
  </si>
  <si>
    <t>Zone 4</t>
  </si>
  <si>
    <t>Zone 5</t>
  </si>
  <si>
    <t>Zone 6</t>
  </si>
  <si>
    <t>Zone 7</t>
  </si>
  <si>
    <t>Zone 8</t>
  </si>
  <si>
    <t>Zone 9</t>
  </si>
  <si>
    <t>Zone 10</t>
  </si>
  <si>
    <t>Zone 11</t>
  </si>
  <si>
    <t>Zone 12</t>
  </si>
  <si>
    <t>Zone 13</t>
  </si>
  <si>
    <t>Zone 14</t>
  </si>
  <si>
    <t>Zone 15</t>
  </si>
  <si>
    <t>Zone 16</t>
  </si>
  <si>
    <t>Zone 17</t>
  </si>
  <si>
    <t>Zone 18</t>
  </si>
  <si>
    <t>Zone 19</t>
  </si>
  <si>
    <t>Zone 20</t>
  </si>
  <si>
    <t>Zone 21</t>
  </si>
  <si>
    <t>Zone 22</t>
  </si>
  <si>
    <t>Zone 23</t>
  </si>
  <si>
    <t>Zone 24</t>
  </si>
  <si>
    <t>Zone 25</t>
  </si>
  <si>
    <t>Zone 26</t>
  </si>
  <si>
    <t>Zone 27</t>
  </si>
  <si>
    <t>Zone 28</t>
  </si>
  <si>
    <t>Zone 29</t>
  </si>
  <si>
    <t>Zone 30</t>
  </si>
  <si>
    <t>Zone 31</t>
  </si>
  <si>
    <t>Zone 32</t>
  </si>
  <si>
    <t>Zone 33</t>
  </si>
  <si>
    <t>Zone 34</t>
  </si>
  <si>
    <t>Zone 35</t>
  </si>
  <si>
    <t>Zone 36</t>
  </si>
  <si>
    <t>Zone 37</t>
  </si>
  <si>
    <t>Zone 38</t>
  </si>
  <si>
    <t>Zone 39</t>
  </si>
  <si>
    <t>Zone 40</t>
  </si>
  <si>
    <t>Zone 41</t>
  </si>
  <si>
    <t>Zone 42</t>
  </si>
  <si>
    <t>Zone 43</t>
  </si>
  <si>
    <t>Zone 44</t>
  </si>
  <si>
    <t>Zone 45</t>
  </si>
  <si>
    <t>Zone 46</t>
  </si>
  <si>
    <t>Zone 47</t>
  </si>
  <si>
    <t>Zone 48</t>
  </si>
  <si>
    <t>Northern Scotland</t>
  </si>
  <si>
    <t>Southern Scotland</t>
  </si>
  <si>
    <t>Northern</t>
  </si>
  <si>
    <t>North West</t>
  </si>
  <si>
    <t>Yorkshire</t>
  </si>
  <si>
    <t>N Wales &amp; Mersey</t>
  </si>
  <si>
    <t>East Midlands</t>
  </si>
  <si>
    <t>Midlands</t>
  </si>
  <si>
    <t>Eastern</t>
  </si>
  <si>
    <t>South Wales</t>
  </si>
  <si>
    <t>South East</t>
  </si>
  <si>
    <t>London</t>
  </si>
  <si>
    <t>Southern</t>
  </si>
  <si>
    <t>South Western</t>
  </si>
  <si>
    <r>
      <t xml:space="preserve">O  </t>
    </r>
    <r>
      <rPr>
        <sz val="10"/>
        <color theme="0"/>
        <rFont val="Arial"/>
        <family val="2"/>
      </rPr>
      <t xml:space="preserve"> .</t>
    </r>
  </si>
  <si>
    <t>Connection Map</t>
  </si>
  <si>
    <t>Generation Zoning - Sensitivities Node Mapping</t>
  </si>
  <si>
    <t>Table S7 - Mapping of nodes to alternative generation zones</t>
  </si>
  <si>
    <t xml:space="preserve">For futher information on circuits, please refer to the ETYS, appendix B </t>
  </si>
  <si>
    <t>https://www.nationalgrideso.com/research-publications/electricity-ten-year-statement-etys</t>
  </si>
  <si>
    <t>* Node code is used where there are multiple zones for any given site/sitecode and voltage</t>
  </si>
  <si>
    <t>Site Name</t>
  </si>
  <si>
    <t>TO Region</t>
  </si>
  <si>
    <t>Site Code (Node Code*)</t>
  </si>
  <si>
    <t>Voltage (kV)</t>
  </si>
  <si>
    <t>27 Zones</t>
  </si>
  <si>
    <t>48 Zones</t>
  </si>
  <si>
    <t>14 Zones</t>
  </si>
  <si>
    <t>ABERDEEN BAY</t>
  </si>
  <si>
    <t>SHETL</t>
  </si>
  <si>
    <t>ABBA</t>
  </si>
  <si>
    <t>ABERARDER</t>
  </si>
  <si>
    <t>ABED</t>
  </si>
  <si>
    <t>NGET</t>
  </si>
  <si>
    <t>ABHA</t>
  </si>
  <si>
    <t>ABERNETHY</t>
  </si>
  <si>
    <t>ABNE</t>
  </si>
  <si>
    <t>ABTH</t>
  </si>
  <si>
    <t>A-CHRUACH</t>
  </si>
  <si>
    <t>ACHR</t>
  </si>
  <si>
    <t>AIGAS</t>
  </si>
  <si>
    <t>AIGA</t>
  </si>
  <si>
    <t>ALDW</t>
  </si>
  <si>
    <t>ALNESS</t>
  </si>
  <si>
    <t>ALNE</t>
  </si>
  <si>
    <t>ALVE</t>
  </si>
  <si>
    <t>AMEM (AMEM4A_EPN, AMEM4B_EPN)</t>
  </si>
  <si>
    <t>AMEM (AMEM4A_SEP, AMEM4B_SEP)</t>
  </si>
  <si>
    <t>AMULREE</t>
  </si>
  <si>
    <t>AMUL</t>
  </si>
  <si>
    <t>AN SUIDHE</t>
  </si>
  <si>
    <t>ANSU</t>
  </si>
  <si>
    <t>ARBROATH</t>
  </si>
  <si>
    <t>ARBR</t>
  </si>
  <si>
    <t>ARDKINGLAS</t>
  </si>
  <si>
    <t>ARDK</t>
  </si>
  <si>
    <t>ARECLEOCH</t>
  </si>
  <si>
    <t>SPT</t>
  </si>
  <si>
    <t>AREC</t>
  </si>
  <si>
    <t>ARDMORE</t>
  </si>
  <si>
    <t>ARMO</t>
  </si>
  <si>
    <t>AUCHENCROSH</t>
  </si>
  <si>
    <t>AUCH</t>
  </si>
  <si>
    <t>AUCHENWYND</t>
  </si>
  <si>
    <t>AUCW</t>
  </si>
  <si>
    <t>AXMI (AXMI40_SEP)</t>
  </si>
  <si>
    <t>AXMI (AXMI40_WPD)</t>
  </si>
  <si>
    <t>AYR</t>
  </si>
  <si>
    <t>AYR-</t>
  </si>
  <si>
    <t>BATHGATE RAIL</t>
  </si>
  <si>
    <t>BAGA</t>
  </si>
  <si>
    <t>BAGLAN BAY</t>
  </si>
  <si>
    <t>BAGB</t>
  </si>
  <si>
    <t>BAINSFORD</t>
  </si>
  <si>
    <t>BAIN</t>
  </si>
  <si>
    <t>BARK (BARK20_EPN)</t>
  </si>
  <si>
    <t>BARK (BARK20_LPN)</t>
  </si>
  <si>
    <t>BARK</t>
  </si>
  <si>
    <t>BEAULY</t>
  </si>
  <si>
    <t>BEAU</t>
  </si>
  <si>
    <t>BEDD (BEDD20_LPN)</t>
  </si>
  <si>
    <t>BEDD (BEDD20_SPN)</t>
  </si>
  <si>
    <t>BEDD</t>
  </si>
  <si>
    <t>BEINNEUN</t>
  </si>
  <si>
    <t>BEIN</t>
  </si>
  <si>
    <t>BERRY BURN</t>
  </si>
  <si>
    <t>BERB</t>
  </si>
  <si>
    <t>BERWICK</t>
  </si>
  <si>
    <t>BERW</t>
  </si>
  <si>
    <t>BESW</t>
  </si>
  <si>
    <t>BHLARAIDH</t>
  </si>
  <si>
    <t>BHLA</t>
  </si>
  <si>
    <t>BICF</t>
  </si>
  <si>
    <t>BIRKHILL</t>
  </si>
  <si>
    <t>BIHI</t>
  </si>
  <si>
    <t>BIRK</t>
  </si>
  <si>
    <t>BISW</t>
  </si>
  <si>
    <t>BLACKHILL</t>
  </si>
  <si>
    <t>BLAH</t>
  </si>
  <si>
    <t>BLACKCRAIG</t>
  </si>
  <si>
    <t>BLCW</t>
  </si>
  <si>
    <t>BLACKHILLOCK</t>
  </si>
  <si>
    <t>BLHI</t>
  </si>
  <si>
    <t>BLACKLAW</t>
  </si>
  <si>
    <t>BLKL</t>
  </si>
  <si>
    <t>BLACK LAW EXTENSION WIND FARM</t>
  </si>
  <si>
    <t>BLKX</t>
  </si>
  <si>
    <t>BLYT</t>
  </si>
  <si>
    <t>BOAT OF GARTEN</t>
  </si>
  <si>
    <t>BOAG</t>
  </si>
  <si>
    <t>BODELWYDDAN</t>
  </si>
  <si>
    <t>BODE</t>
  </si>
  <si>
    <t>BOLN</t>
  </si>
  <si>
    <t>BONNYBRIDGE BORDER NODE</t>
  </si>
  <si>
    <t>BONB</t>
  </si>
  <si>
    <t>BONNYBRIDGE</t>
  </si>
  <si>
    <t>BONN</t>
  </si>
  <si>
    <t>BOTW</t>
  </si>
  <si>
    <t>BRACO</t>
  </si>
  <si>
    <t>BRAC</t>
  </si>
  <si>
    <t>BRAEHEAD</t>
  </si>
  <si>
    <t>BRAE</t>
  </si>
  <si>
    <t>BRAINTREE</t>
  </si>
  <si>
    <t>BRAI</t>
  </si>
  <si>
    <t>BRAEHEAD PARK</t>
  </si>
  <si>
    <t>BRAP</t>
  </si>
  <si>
    <t>BRAW</t>
  </si>
  <si>
    <t>BRECHIN</t>
  </si>
  <si>
    <t>BREC</t>
  </si>
  <si>
    <t>BRED</t>
  </si>
  <si>
    <t>BRFO</t>
  </si>
  <si>
    <t>BRIDGE OF DUN</t>
  </si>
  <si>
    <t>BRID</t>
  </si>
  <si>
    <t>BRIM (BRIM2A_EPN, BRIM2B_EPN, BRIM2C_EPN, BRIM2D_EPN)</t>
  </si>
  <si>
    <t>BRIM (BRIM2A_LPN, BRIM2B_LPN, BRIM2C_LPN, BRIM2D_LPN)</t>
  </si>
  <si>
    <t>BRIN</t>
  </si>
  <si>
    <t>BRLE</t>
  </si>
  <si>
    <t>BRANXTON</t>
  </si>
  <si>
    <t>BRNX</t>
  </si>
  <si>
    <t>BROADFORD</t>
  </si>
  <si>
    <t>BROA</t>
  </si>
  <si>
    <t>BRORA</t>
  </si>
  <si>
    <t>BROR</t>
  </si>
  <si>
    <t>BROXBURN</t>
  </si>
  <si>
    <t>BROX</t>
  </si>
  <si>
    <t>BRWA</t>
  </si>
  <si>
    <t>BULLS LODGE</t>
  </si>
  <si>
    <t>BULL</t>
  </si>
  <si>
    <t>BURGHMUIR</t>
  </si>
  <si>
    <t>BUMU</t>
  </si>
  <si>
    <t>BURW</t>
  </si>
  <si>
    <t>BUSBY</t>
  </si>
  <si>
    <t>BUSB</t>
  </si>
  <si>
    <t>BUSH</t>
  </si>
  <si>
    <t>BUST</t>
  </si>
  <si>
    <t>CARRADALE</t>
  </si>
  <si>
    <t>CAAD</t>
  </si>
  <si>
    <t>CARSFAD</t>
  </si>
  <si>
    <t>CAFA</t>
  </si>
  <si>
    <t>CAPENHURST-INCE</t>
  </si>
  <si>
    <t>CAIN</t>
  </si>
  <si>
    <t>CANT</t>
  </si>
  <si>
    <t>CAPE</t>
  </si>
  <si>
    <t>CARE</t>
  </si>
  <si>
    <t>CARR</t>
  </si>
  <si>
    <t>CASSLEY</t>
  </si>
  <si>
    <t>CASS</t>
  </si>
  <si>
    <t>CARNTYNE</t>
  </si>
  <si>
    <t>CATY</t>
  </si>
  <si>
    <t>CEANNACROC</t>
  </si>
  <si>
    <t>CEAN</t>
  </si>
  <si>
    <t>CELL (CELL40_SPM)</t>
  </si>
  <si>
    <t>CELL (CELL40_WPD)</t>
  </si>
  <si>
    <t>CHAPELCROSS</t>
  </si>
  <si>
    <t>CHAP</t>
  </si>
  <si>
    <t>CHARLESTON</t>
  </si>
  <si>
    <t>CHAR</t>
  </si>
  <si>
    <t>CHARLOTTE STREET</t>
  </si>
  <si>
    <t>CHAS</t>
  </si>
  <si>
    <t>CHIC</t>
  </si>
  <si>
    <t>CHIL</t>
  </si>
  <si>
    <t>CHSI</t>
  </si>
  <si>
    <t>CHTE</t>
  </si>
  <si>
    <t>CHAFFORD HUNDRED</t>
  </si>
  <si>
    <t>CHUE</t>
  </si>
  <si>
    <t>CILF</t>
  </si>
  <si>
    <t>CITR</t>
  </si>
  <si>
    <t>CLACHAN</t>
  </si>
  <si>
    <t>CLAC</t>
  </si>
  <si>
    <t>CLAYHILLS</t>
  </si>
  <si>
    <t>CLAY</t>
  </si>
  <si>
    <t>CLEH</t>
  </si>
  <si>
    <t>CLUNIE</t>
  </si>
  <si>
    <t>CLUN</t>
  </si>
  <si>
    <t>CLYDE'S MILL</t>
  </si>
  <si>
    <t>CLYM</t>
  </si>
  <si>
    <t>CLYDE NORTH</t>
  </si>
  <si>
    <t>CLYN</t>
  </si>
  <si>
    <t>CLYDE SOUTH</t>
  </si>
  <si>
    <t>CLYS</t>
  </si>
  <si>
    <t>COALBURN</t>
  </si>
  <si>
    <t>COAL</t>
  </si>
  <si>
    <t>COATBRIDGE</t>
  </si>
  <si>
    <t>COAT</t>
  </si>
  <si>
    <t>COCKENZIE</t>
  </si>
  <si>
    <t>COCK</t>
  </si>
  <si>
    <t>CORRIEGARTH</t>
  </si>
  <si>
    <t>COGA (COGA10)</t>
  </si>
  <si>
    <t>COGA (COGA1C)</t>
  </si>
  <si>
    <t>CONNAGILL</t>
  </si>
  <si>
    <t>CONN</t>
  </si>
  <si>
    <t>CONQ</t>
  </si>
  <si>
    <t>CORRIEMOILLIE</t>
  </si>
  <si>
    <t>CORI</t>
  </si>
  <si>
    <t>COSO</t>
  </si>
  <si>
    <t>COTT</t>
  </si>
  <si>
    <t>COUPAR ANGUS</t>
  </si>
  <si>
    <t>COUA</t>
  </si>
  <si>
    <t>COVE</t>
  </si>
  <si>
    <t>COWL</t>
  </si>
  <si>
    <t>COWT</t>
  </si>
  <si>
    <t>COYLTON</t>
  </si>
  <si>
    <t>COYL</t>
  </si>
  <si>
    <t>COYLTON TEE</t>
  </si>
  <si>
    <t>COYT</t>
  </si>
  <si>
    <t>COYLTON WEST</t>
  </si>
  <si>
    <t>COYW</t>
  </si>
  <si>
    <t>CRAIGIEBUCKLER</t>
  </si>
  <si>
    <t>CRAI</t>
  </si>
  <si>
    <t>CREB</t>
  </si>
  <si>
    <t>CROOKSTON</t>
  </si>
  <si>
    <t>CROO</t>
  </si>
  <si>
    <t>CROSSAIG</t>
  </si>
  <si>
    <t>CRSS (CRSS10)</t>
  </si>
  <si>
    <t>CRSS (CRSS1Q, CRSS1R)</t>
  </si>
  <si>
    <t>CRSS</t>
  </si>
  <si>
    <t>CRUACHAN</t>
  </si>
  <si>
    <t>CRUA</t>
  </si>
  <si>
    <t>CRYSTAL RIG</t>
  </si>
  <si>
    <t>CRYR</t>
  </si>
  <si>
    <t>CULHAM JET</t>
  </si>
  <si>
    <t>CULJ</t>
  </si>
  <si>
    <t>CULLIGRAN</t>
  </si>
  <si>
    <t>CULL</t>
  </si>
  <si>
    <t>CUMBERNAULD</t>
  </si>
  <si>
    <t>CUMB</t>
  </si>
  <si>
    <t>CUMBERHEAD</t>
  </si>
  <si>
    <t>CUMH</t>
  </si>
  <si>
    <t>CUPAR</t>
  </si>
  <si>
    <t>CUPA</t>
  </si>
  <si>
    <t>CURRIE</t>
  </si>
  <si>
    <t>CURR</t>
  </si>
  <si>
    <t>DALLAS</t>
  </si>
  <si>
    <t>DAAS</t>
  </si>
  <si>
    <t>DAIN</t>
  </si>
  <si>
    <t>DALMALLY</t>
  </si>
  <si>
    <t>DALL</t>
  </si>
  <si>
    <t>DALMARNOCK</t>
  </si>
  <si>
    <t>DALM</t>
  </si>
  <si>
    <t>DEANIE</t>
  </si>
  <si>
    <t>DEAN</t>
  </si>
  <si>
    <t>DENNY NORTH</t>
  </si>
  <si>
    <t>DENN</t>
  </si>
  <si>
    <t>DENSIDE</t>
  </si>
  <si>
    <t>DENS</t>
  </si>
  <si>
    <t>DERSALLOCH WIND FARM</t>
  </si>
  <si>
    <t>DERS</t>
  </si>
  <si>
    <t>DEVOL MOOR</t>
  </si>
  <si>
    <t>DEVM</t>
  </si>
  <si>
    <t>DEVONSIDE</t>
  </si>
  <si>
    <t>DEVO</t>
  </si>
  <si>
    <t>DEWAR PLACE</t>
  </si>
  <si>
    <t>DEWP</t>
  </si>
  <si>
    <t>DIDC</t>
  </si>
  <si>
    <t>DINO</t>
  </si>
  <si>
    <t>DORENELL</t>
  </si>
  <si>
    <t>DORE</t>
  </si>
  <si>
    <t>DOUNREAY</t>
  </si>
  <si>
    <t>DOUN</t>
  </si>
  <si>
    <t>DRAK</t>
  </si>
  <si>
    <t>DRAX</t>
  </si>
  <si>
    <t>DRUMCROSS</t>
  </si>
  <si>
    <t>DRCR</t>
  </si>
  <si>
    <t>DRUMCHAPEL</t>
  </si>
  <si>
    <t>DRUM</t>
  </si>
  <si>
    <t>DUNBEATH</t>
  </si>
  <si>
    <t>DUBE</t>
  </si>
  <si>
    <t>DUNMOREE COMPOUND</t>
  </si>
  <si>
    <t>DUCC</t>
  </si>
  <si>
    <t>DUDHOPE</t>
  </si>
  <si>
    <t>DUDH</t>
  </si>
  <si>
    <t>DUNVEGAN GRID</t>
  </si>
  <si>
    <t>DUGR</t>
  </si>
  <si>
    <t>DUMFRIES</t>
  </si>
  <si>
    <t>DUMF</t>
  </si>
  <si>
    <t>DUNBAR</t>
  </si>
  <si>
    <t>DUNB</t>
  </si>
  <si>
    <t>DUNLAW EXTENSION</t>
  </si>
  <si>
    <t>DUNE</t>
  </si>
  <si>
    <t>DUNFERMLINE</t>
  </si>
  <si>
    <t>DUNF</t>
  </si>
  <si>
    <t>DUNG</t>
  </si>
  <si>
    <t>DUNHILL</t>
  </si>
  <si>
    <t>DUNH (DUNH10)</t>
  </si>
  <si>
    <t>DUNH (DUNH1Q, DUNH1R)</t>
  </si>
  <si>
    <t>DUNMAGLASS</t>
  </si>
  <si>
    <t>DUNM (DUNM1C)</t>
  </si>
  <si>
    <t>DUNM (DUNM10, DUNM1T)</t>
  </si>
  <si>
    <t>DUNOON</t>
  </si>
  <si>
    <t>DUNO</t>
  </si>
  <si>
    <t>DYCE</t>
  </si>
  <si>
    <t>EALI</t>
  </si>
  <si>
    <t>EASO</t>
  </si>
  <si>
    <t>EARLSTOUN</t>
  </si>
  <si>
    <t>EAST</t>
  </si>
  <si>
    <t>ECCLEFECHAN</t>
  </si>
  <si>
    <t>ECCF</t>
  </si>
  <si>
    <t>ECCLES</t>
  </si>
  <si>
    <t>ECCL</t>
  </si>
  <si>
    <t>ECLA (ECLA40_EME)</t>
  </si>
  <si>
    <t>ECLA (ECLA40_WPD)</t>
  </si>
  <si>
    <t>ECLA (ECLA40_SEP)</t>
  </si>
  <si>
    <t>EDINBANE</t>
  </si>
  <si>
    <t>EDIN</t>
  </si>
  <si>
    <t>EASTERHOUSE</t>
  </si>
  <si>
    <t>EERH</t>
  </si>
  <si>
    <t>EGGB</t>
  </si>
  <si>
    <t>EAST KILBRIDE</t>
  </si>
  <si>
    <t>EKIL</t>
  </si>
  <si>
    <t>EAST KILBRIDE SOUTH</t>
  </si>
  <si>
    <t>EKIS</t>
  </si>
  <si>
    <t>ELDERSLIE</t>
  </si>
  <si>
    <t>ELDE</t>
  </si>
  <si>
    <t>ELGIN</t>
  </si>
  <si>
    <t>ELGI</t>
  </si>
  <si>
    <t>ELLA</t>
  </si>
  <si>
    <t>ELST</t>
  </si>
  <si>
    <t>ELVANFOOT</t>
  </si>
  <si>
    <t>ELVA</t>
  </si>
  <si>
    <t>ENDE</t>
  </si>
  <si>
    <t>ERROCHTY</t>
  </si>
  <si>
    <t>ERRO (ERRO10A, ERRO10B, ERRO10T)</t>
  </si>
  <si>
    <t>ERRO (ERRO10)</t>
  </si>
  <si>
    <t>ERSKINE</t>
  </si>
  <si>
    <t>ERSK</t>
  </si>
  <si>
    <t>ESSENSIDE</t>
  </si>
  <si>
    <t>ESST</t>
  </si>
  <si>
    <t>EWE HILL</t>
  </si>
  <si>
    <t>EWEH</t>
  </si>
  <si>
    <t>EXET</t>
  </si>
  <si>
    <t>FARR FARM</t>
  </si>
  <si>
    <t>FAAR</t>
  </si>
  <si>
    <t>FALLAGO</t>
  </si>
  <si>
    <t>FALL</t>
  </si>
  <si>
    <t>FARIGAIG</t>
  </si>
  <si>
    <t>FARI</t>
  </si>
  <si>
    <t>FASNAKYLE</t>
  </si>
  <si>
    <t>FASN</t>
  </si>
  <si>
    <t>FORT AUGUSTUS</t>
  </si>
  <si>
    <t>FAUG</t>
  </si>
  <si>
    <t>FAWL</t>
  </si>
  <si>
    <t>FECK</t>
  </si>
  <si>
    <t>FENW</t>
  </si>
  <si>
    <t>FERNOCH</t>
  </si>
  <si>
    <t>FERO (FERO10)</t>
  </si>
  <si>
    <t>FERO (FERO1S)</t>
  </si>
  <si>
    <t>FERR (FERR20_NED, FERR2A_NED, FERR2B_NED)</t>
  </si>
  <si>
    <r>
      <t xml:space="preserve">FERR (FERR20_YED, FERR2A_YED, </t>
    </r>
    <r>
      <rPr>
        <sz val="10"/>
        <rFont val="Arial"/>
        <family val="2"/>
      </rPr>
      <t>FERR2B_YED, FERR20, FERR2A, FERR2B)</t>
    </r>
  </si>
  <si>
    <t>FERR</t>
  </si>
  <si>
    <t>FETTERESSO</t>
  </si>
  <si>
    <t>FETT</t>
  </si>
  <si>
    <t>FFES</t>
  </si>
  <si>
    <t>FIDDES</t>
  </si>
  <si>
    <t>FIDD</t>
  </si>
  <si>
    <t>FIDF (FIDF20_ENW)</t>
  </si>
  <si>
    <t>FIDF (FIDF20_SPM)</t>
  </si>
  <si>
    <t>FIFE ENERGY</t>
  </si>
  <si>
    <t>FIFE</t>
  </si>
  <si>
    <t>FINLARIG</t>
  </si>
  <si>
    <t>FINL</t>
  </si>
  <si>
    <t>FINNIESTOUN QUAY</t>
  </si>
  <si>
    <t>FINQ</t>
  </si>
  <si>
    <t>FLEE</t>
  </si>
  <si>
    <t>FLIB</t>
  </si>
  <si>
    <t>FOGGIETON</t>
  </si>
  <si>
    <t>FOGG</t>
  </si>
  <si>
    <t>FOUR</t>
  </si>
  <si>
    <t>FOYERS</t>
  </si>
  <si>
    <t>FOYE</t>
  </si>
  <si>
    <t>FRASERBURGH</t>
  </si>
  <si>
    <t>FRAS</t>
  </si>
  <si>
    <t>FROD</t>
  </si>
  <si>
    <t>FORT WILLIAM</t>
  </si>
  <si>
    <t>FWIL</t>
  </si>
  <si>
    <t>FYRISH</t>
  </si>
  <si>
    <t>FYRI</t>
  </si>
  <si>
    <t>GALASHIELS</t>
  </si>
  <si>
    <t>GALA</t>
  </si>
  <si>
    <t>GARELOCH BOUNDARY</t>
  </si>
  <si>
    <t>GARB</t>
  </si>
  <si>
    <t>GARELOCH</t>
  </si>
  <si>
    <t>GARE</t>
  </si>
  <si>
    <t>GART</t>
  </si>
  <si>
    <t>GALAWHISTLE</t>
  </si>
  <si>
    <t>GAWH</t>
  </si>
  <si>
    <t>GIFFNOCK</t>
  </si>
  <si>
    <t>GIFF</t>
  </si>
  <si>
    <t>GILLS BAY</t>
  </si>
  <si>
    <t>GILB</t>
  </si>
  <si>
    <t>GLENAGNES</t>
  </si>
  <si>
    <t>GLAG</t>
  </si>
  <si>
    <t>GLENDOE</t>
  </si>
  <si>
    <t>GLDO</t>
  </si>
  <si>
    <t>GLENMORISTON</t>
  </si>
  <si>
    <t>GLEN</t>
  </si>
  <si>
    <t>GLENFARCLAS</t>
  </si>
  <si>
    <t>GLFA</t>
  </si>
  <si>
    <t>GLENGLASS</t>
  </si>
  <si>
    <t>GLGL</t>
  </si>
  <si>
    <t>GLEN KYLLACHY</t>
  </si>
  <si>
    <t>GLKO</t>
  </si>
  <si>
    <t>GLENLEE</t>
  </si>
  <si>
    <t>GLLE</t>
  </si>
  <si>
    <t>GLENLUCE</t>
  </si>
  <si>
    <t>GLLU</t>
  </si>
  <si>
    <t>GLENNISTON</t>
  </si>
  <si>
    <t>GLNI</t>
  </si>
  <si>
    <t>GLENROTHES BOUNDARY</t>
  </si>
  <si>
    <t>GLRB</t>
  </si>
  <si>
    <t>GLENROTHES</t>
  </si>
  <si>
    <t>GLRO</t>
  </si>
  <si>
    <t>GORGIE</t>
  </si>
  <si>
    <t>GORG</t>
  </si>
  <si>
    <t>GORDONBUSH FARM</t>
  </si>
  <si>
    <t>GORW</t>
  </si>
  <si>
    <t>GOVAN</t>
  </si>
  <si>
    <t>GOVA</t>
  </si>
  <si>
    <t>GRAI</t>
  </si>
  <si>
    <t>GREN (GREN40_EME)</t>
  </si>
  <si>
    <t>GREN (GREN40_EPN)</t>
  </si>
  <si>
    <t>GRIFFIN FARM</t>
  </si>
  <si>
    <t>GRIF</t>
  </si>
  <si>
    <t>GRIW</t>
  </si>
  <si>
    <t>GRANGEMOUTH</t>
  </si>
  <si>
    <t>GRMO</t>
  </si>
  <si>
    <t>GRETNA</t>
  </si>
  <si>
    <t>GRNA</t>
  </si>
  <si>
    <t>GRSA</t>
  </si>
  <si>
    <t>GRSB</t>
  </si>
  <si>
    <t>GRUDIE BRIDGE</t>
  </si>
  <si>
    <t>GRUB</t>
  </si>
  <si>
    <t>GWYN</t>
  </si>
  <si>
    <t>HACK</t>
  </si>
  <si>
    <t>HADYARD HILL</t>
  </si>
  <si>
    <t>HADH</t>
  </si>
  <si>
    <t>HAGGS ROAD</t>
  </si>
  <si>
    <t>HAGR</t>
  </si>
  <si>
    <t>HARKER BORDER NODE</t>
  </si>
  <si>
    <t>HAKB</t>
  </si>
  <si>
    <t>HAMB</t>
  </si>
  <si>
    <t>HAMH</t>
  </si>
  <si>
    <t>HAMH (HAMH40_EME)</t>
  </si>
  <si>
    <t>HAMH (HAMH40_WPD)</t>
  </si>
  <si>
    <t>HARESTANES</t>
  </si>
  <si>
    <t>HARE</t>
  </si>
  <si>
    <t>HARK</t>
  </si>
  <si>
    <t>HARM</t>
  </si>
  <si>
    <t>HATL</t>
  </si>
  <si>
    <t>HAWICK</t>
  </si>
  <si>
    <t>HAWI</t>
  </si>
  <si>
    <t>HAWP</t>
  </si>
  <si>
    <t>HEDD</t>
  </si>
  <si>
    <t>HEDO</t>
  </si>
  <si>
    <t>HELENSBURGH</t>
  </si>
  <si>
    <t>HELE</t>
  </si>
  <si>
    <t>HEYS</t>
  </si>
  <si>
    <t>HIBU</t>
  </si>
  <si>
    <t>HIGM</t>
  </si>
  <si>
    <t>HINP</t>
  </si>
  <si>
    <t>HUNTERSTON</t>
  </si>
  <si>
    <t>HUER</t>
  </si>
  <si>
    <t>HUMBER REFINERY</t>
  </si>
  <si>
    <t>HUMR</t>
  </si>
  <si>
    <t>HUNTERSTON EAST</t>
  </si>
  <si>
    <t>HUNE</t>
  </si>
  <si>
    <t>HUNTERSTON FARM</t>
  </si>
  <si>
    <t>HUNF</t>
  </si>
  <si>
    <t>HUNTERSTON NORTH</t>
  </si>
  <si>
    <t>HUNN</t>
  </si>
  <si>
    <t>HURS</t>
  </si>
  <si>
    <t>HUTT</t>
  </si>
  <si>
    <t>IMPERIAL PARK</t>
  </si>
  <si>
    <t>IMPP</t>
  </si>
  <si>
    <t>INDQ</t>
  </si>
  <si>
    <t>INVERGARRY</t>
  </si>
  <si>
    <t>INGA</t>
  </si>
  <si>
    <t>INVERKEITHING</t>
  </si>
  <si>
    <t>INKE</t>
  </si>
  <si>
    <t>INVERNESS</t>
  </si>
  <si>
    <t>INNE</t>
  </si>
  <si>
    <t>INVERUGIE</t>
  </si>
  <si>
    <t>INRU</t>
  </si>
  <si>
    <t>INVERARAY</t>
  </si>
  <si>
    <t>INVE</t>
  </si>
  <si>
    <t>INVERARNAN</t>
  </si>
  <si>
    <t>INVR</t>
  </si>
  <si>
    <t>INNERWICK</t>
  </si>
  <si>
    <t>INWI</t>
  </si>
  <si>
    <t>IROA</t>
  </si>
  <si>
    <t>IROA (IROA20_WPDWM)</t>
  </si>
  <si>
    <t>IROA (IROA20_WPDSW)</t>
  </si>
  <si>
    <t>IRON</t>
  </si>
  <si>
    <t>IVER</t>
  </si>
  <si>
    <t>JOHNSTONE</t>
  </si>
  <si>
    <t>JOHN</t>
  </si>
  <si>
    <t>JORD</t>
  </si>
  <si>
    <t>JUNCTION A</t>
  </si>
  <si>
    <t>JUNA</t>
  </si>
  <si>
    <t>JUNCTION V</t>
  </si>
  <si>
    <t>JUNV</t>
  </si>
  <si>
    <t>KAIMES</t>
  </si>
  <si>
    <t>KAIM</t>
  </si>
  <si>
    <t>KEAD</t>
  </si>
  <si>
    <t>KEAR</t>
  </si>
  <si>
    <t>KEITH</t>
  </si>
  <si>
    <t>KEIT</t>
  </si>
  <si>
    <t>KEMS</t>
  </si>
  <si>
    <t>KENG</t>
  </si>
  <si>
    <t>KENDOON</t>
  </si>
  <si>
    <t>KEOO</t>
  </si>
  <si>
    <t>KIBY</t>
  </si>
  <si>
    <t>KILLERMONT</t>
  </si>
  <si>
    <t>KIER</t>
  </si>
  <si>
    <t>KILLIN</t>
  </si>
  <si>
    <t>KIIN</t>
  </si>
  <si>
    <t>KILBOWIE</t>
  </si>
  <si>
    <t>KILB</t>
  </si>
  <si>
    <t>KILC</t>
  </si>
  <si>
    <t>KILGALLIOCH</t>
  </si>
  <si>
    <t>KILG</t>
  </si>
  <si>
    <t>KILL</t>
  </si>
  <si>
    <t>KINLOCHLEVEN</t>
  </si>
  <si>
    <t>KILO</t>
  </si>
  <si>
    <t>KILMARNOCK SOUTH</t>
  </si>
  <si>
    <t>KILS</t>
  </si>
  <si>
    <t>KILMARNOCK TOWN</t>
  </si>
  <si>
    <t>KILT</t>
  </si>
  <si>
    <t>KILWINNING</t>
  </si>
  <si>
    <t>KILW</t>
  </si>
  <si>
    <t>KINCARDINE BOUNDARY</t>
  </si>
  <si>
    <t>KINB</t>
  </si>
  <si>
    <t>KINCARDINE</t>
  </si>
  <si>
    <t>KINC</t>
  </si>
  <si>
    <t>KINO</t>
  </si>
  <si>
    <t>KINTORE</t>
  </si>
  <si>
    <t>KINT</t>
  </si>
  <si>
    <t>KILMORACK</t>
  </si>
  <si>
    <t>KIOR</t>
  </si>
  <si>
    <t>KIRK</t>
  </si>
  <si>
    <t>KITW</t>
  </si>
  <si>
    <t>KNAR</t>
  </si>
  <si>
    <t>KNOCKNAGAEL</t>
  </si>
  <si>
    <t>KNOC</t>
  </si>
  <si>
    <t>KYPE MUIR</t>
  </si>
  <si>
    <t>KYPE</t>
  </si>
  <si>
    <t>LACK</t>
  </si>
  <si>
    <t>LAGA</t>
  </si>
  <si>
    <t>LAGGAN</t>
  </si>
  <si>
    <t>LAGG</t>
  </si>
  <si>
    <t>LAIRG</t>
  </si>
  <si>
    <t>LAIR</t>
  </si>
  <si>
    <t>LALE (LALE20_SPN)</t>
  </si>
  <si>
    <t>LALE (LALE20_SEP)</t>
  </si>
  <si>
    <t>LAMBHILL</t>
  </si>
  <si>
    <t>LAMB</t>
  </si>
  <si>
    <t>LAND</t>
  </si>
  <si>
    <t>LEGA</t>
  </si>
  <si>
    <t>LEIB</t>
  </si>
  <si>
    <t>LEIS</t>
  </si>
  <si>
    <t>LEVEN</t>
  </si>
  <si>
    <t>LEVE</t>
  </si>
  <si>
    <t>LEVEN TEE</t>
  </si>
  <si>
    <t>LEVT</t>
  </si>
  <si>
    <t>LIMEKILNS FARM</t>
  </si>
  <si>
    <t>LIMK</t>
  </si>
  <si>
    <t>LIVINGSTON</t>
  </si>
  <si>
    <t>LING</t>
  </si>
  <si>
    <t>LINNMILL</t>
  </si>
  <si>
    <t>LINM (LINM1R)</t>
  </si>
  <si>
    <t>LINM (LINM1Q)</t>
  </si>
  <si>
    <t>LISD</t>
  </si>
  <si>
    <t>LITB</t>
  </si>
  <si>
    <t>LITT</t>
  </si>
  <si>
    <t>LITT (LITT40_SPN)</t>
  </si>
  <si>
    <t>LITT (LITT40_LPN)</t>
  </si>
  <si>
    <t>LITT (LITT40)</t>
  </si>
  <si>
    <t>LONGANNET</t>
  </si>
  <si>
    <t>LOAN</t>
  </si>
  <si>
    <t>LOCH BUIDHE</t>
  </si>
  <si>
    <t>LOCB</t>
  </si>
  <si>
    <t>LOCHAY</t>
  </si>
  <si>
    <t>LOCH</t>
  </si>
  <si>
    <t>LOCH LUNDIE</t>
  </si>
  <si>
    <t>LOCL</t>
  </si>
  <si>
    <t>LOFI</t>
  </si>
  <si>
    <t>LOVE</t>
  </si>
  <si>
    <t>LUICHART</t>
  </si>
  <si>
    <t>LUIC</t>
  </si>
  <si>
    <t>LUMBS</t>
  </si>
  <si>
    <t>LUMB</t>
  </si>
  <si>
    <t>LUNANHEAD</t>
  </si>
  <si>
    <t>LUNA</t>
  </si>
  <si>
    <t>LUNDAVRA</t>
  </si>
  <si>
    <t>LUND</t>
  </si>
  <si>
    <t>LYNDHURST</t>
  </si>
  <si>
    <t>LYND</t>
  </si>
  <si>
    <t>MACC</t>
  </si>
  <si>
    <t>MACDUFF</t>
  </si>
  <si>
    <t>MACD</t>
  </si>
  <si>
    <t>MAGA</t>
  </si>
  <si>
    <t>MARK HILL</t>
  </si>
  <si>
    <t>MAHI</t>
  </si>
  <si>
    <t>MANN</t>
  </si>
  <si>
    <t>MARGREE</t>
  </si>
  <si>
    <t>MARG</t>
  </si>
  <si>
    <t>MAWO</t>
  </si>
  <si>
    <t>MAYBOLE</t>
  </si>
  <si>
    <t>MAYB</t>
  </si>
  <si>
    <t>MAYBOLE TEE</t>
  </si>
  <si>
    <t>MAYT</t>
  </si>
  <si>
    <t>MEADOWHEAD</t>
  </si>
  <si>
    <t>MEAD</t>
  </si>
  <si>
    <t>MEDW</t>
  </si>
  <si>
    <t>MELGARVE</t>
  </si>
  <si>
    <t>MELG</t>
  </si>
  <si>
    <t>MELK</t>
  </si>
  <si>
    <t>MELK (MELK40_SEP)</t>
  </si>
  <si>
    <t>MELK (MELK40_WPD)</t>
  </si>
  <si>
    <t>MIDL</t>
  </si>
  <si>
    <t>MIDDLE MUIR</t>
  </si>
  <si>
    <t>MIDM</t>
  </si>
  <si>
    <t>MILTON OF CRAIGIE</t>
  </si>
  <si>
    <t>MILC</t>
  </si>
  <si>
    <t>MILH (MILH2A_EPN, MILH2A_EPN)</t>
  </si>
  <si>
    <t>MILH (MILH2A_LPN, MILH2A_LPN)</t>
  </si>
  <si>
    <t>MILLENNIUM SOUTH FARM</t>
  </si>
  <si>
    <t>MILS</t>
  </si>
  <si>
    <t>MILLENIUM</t>
  </si>
  <si>
    <t>MILW</t>
  </si>
  <si>
    <t>MITY</t>
  </si>
  <si>
    <t>MOFFAT</t>
  </si>
  <si>
    <t>MOFF</t>
  </si>
  <si>
    <t>MONF</t>
  </si>
  <si>
    <t>MOSSMORRAN SHELL</t>
  </si>
  <si>
    <t>MOSH</t>
  </si>
  <si>
    <t>MOSSMORRAN</t>
  </si>
  <si>
    <t>MOSM</t>
  </si>
  <si>
    <t>MOSSFORD</t>
  </si>
  <si>
    <t>MOSS</t>
  </si>
  <si>
    <t>MOULTAIVE</t>
  </si>
  <si>
    <t>MOTA</t>
  </si>
  <si>
    <t>MYBSTER</t>
  </si>
  <si>
    <t>MYBS</t>
  </si>
  <si>
    <t>NAIRN</t>
  </si>
  <si>
    <t>NAIR</t>
  </si>
  <si>
    <t>NANT</t>
  </si>
  <si>
    <t>NEWARTHILL</t>
  </si>
  <si>
    <t>NEAR</t>
  </si>
  <si>
    <t>NECH</t>
  </si>
  <si>
    <t>NECT</t>
  </si>
  <si>
    <t>NEW CUMNOCK</t>
  </si>
  <si>
    <t>NECU</t>
  </si>
  <si>
    <t>NEW DEER</t>
  </si>
  <si>
    <t>NEDE</t>
  </si>
  <si>
    <t>NEEP</t>
  </si>
  <si>
    <t>NEILSTON</t>
  </si>
  <si>
    <t>NEIL</t>
  </si>
  <si>
    <t>NEWTON STEWART</t>
  </si>
  <si>
    <t>NETS</t>
  </si>
  <si>
    <t>NEWX</t>
  </si>
  <si>
    <t>NFLE</t>
  </si>
  <si>
    <t>NHYD</t>
  </si>
  <si>
    <t>NINF</t>
  </si>
  <si>
    <t>NORL</t>
  </si>
  <si>
    <t>NORM</t>
  </si>
  <si>
    <t>NORT</t>
  </si>
  <si>
    <t>NURS</t>
  </si>
  <si>
    <t>OCKH</t>
  </si>
  <si>
    <t>OFFE</t>
  </si>
  <si>
    <t>OLDB</t>
  </si>
  <si>
    <t>OLDS</t>
  </si>
  <si>
    <t>ORRIN</t>
  </si>
  <si>
    <t>ORRI</t>
  </si>
  <si>
    <t>OSBA</t>
  </si>
  <si>
    <t>PADI</t>
  </si>
  <si>
    <t>PAFB</t>
  </si>
  <si>
    <t>PAISLEY</t>
  </si>
  <si>
    <t>PAIS</t>
  </si>
  <si>
    <t>PARTICK</t>
  </si>
  <si>
    <t>PART</t>
  </si>
  <si>
    <t>PETERHEAD</t>
  </si>
  <si>
    <t>PEHE</t>
  </si>
  <si>
    <t>PETERHEAD GRANGE</t>
  </si>
  <si>
    <t>PEHG</t>
  </si>
  <si>
    <t>PELH</t>
  </si>
  <si>
    <t>PEMB</t>
  </si>
  <si>
    <t>PENN</t>
  </si>
  <si>
    <t>PENT</t>
  </si>
  <si>
    <t>PERSLEY</t>
  </si>
  <si>
    <t>PERS</t>
  </si>
  <si>
    <t>PEWO</t>
  </si>
  <si>
    <t>PITS</t>
  </si>
  <si>
    <t>PORTOBELLO</t>
  </si>
  <si>
    <t>POOB</t>
  </si>
  <si>
    <t>POPP</t>
  </si>
  <si>
    <t>PORT ANN</t>
  </si>
  <si>
    <t>PORA</t>
  </si>
  <si>
    <t>PORT DUNDAS</t>
  </si>
  <si>
    <t>PORD</t>
  </si>
  <si>
    <t>PUDM</t>
  </si>
  <si>
    <t>PYLE</t>
  </si>
  <si>
    <t>QUER</t>
  </si>
  <si>
    <t>QUOICH</t>
  </si>
  <si>
    <t>QUOI</t>
  </si>
  <si>
    <t>RAIN (RAIN20_ENW)</t>
  </si>
  <si>
    <t>RAIN (RAIN20_SPM)</t>
  </si>
  <si>
    <t>RANNOCH</t>
  </si>
  <si>
    <t>RANN</t>
  </si>
  <si>
    <t>RASS</t>
  </si>
  <si>
    <t>RATS</t>
  </si>
  <si>
    <t>RAYL</t>
  </si>
  <si>
    <t>REBR</t>
  </si>
  <si>
    <t>REDHOUSE</t>
  </si>
  <si>
    <t>REDH</t>
  </si>
  <si>
    <t>REDMOSS</t>
  </si>
  <si>
    <t>REDM</t>
  </si>
  <si>
    <t>RHIG</t>
  </si>
  <si>
    <t>RICHBOROUGH</t>
  </si>
  <si>
    <t>RICH</t>
  </si>
  <si>
    <t>ROCH</t>
  </si>
  <si>
    <t>ROCK</t>
  </si>
  <si>
    <t>ROTHIENORMAN</t>
  </si>
  <si>
    <t>ROTI</t>
  </si>
  <si>
    <t>ROWD</t>
  </si>
  <si>
    <t>RUGE</t>
  </si>
  <si>
    <t>RYEH</t>
  </si>
  <si>
    <t>RYHA</t>
  </si>
  <si>
    <t>SALTCOATS</t>
  </si>
  <si>
    <t>SACO (SACO1R)</t>
  </si>
  <si>
    <t>SACO (SACO1Q)</t>
  </si>
  <si>
    <t>SAEN</t>
  </si>
  <si>
    <t>SAES</t>
  </si>
  <si>
    <t>SALH</t>
  </si>
  <si>
    <t>ST ANDREWS CROSS</t>
  </si>
  <si>
    <t>SANX</t>
  </si>
  <si>
    <t>STOKE BARDOLPH</t>
  </si>
  <si>
    <t>SBAR</t>
  </si>
  <si>
    <t>SEAB</t>
  </si>
  <si>
    <t>SELL</t>
  </si>
  <si>
    <t>SELLINDGE WEST</t>
  </si>
  <si>
    <t>SELW</t>
  </si>
  <si>
    <t>ST FERGUS</t>
  </si>
  <si>
    <t>SFEG</t>
  </si>
  <si>
    <t>SFEM</t>
  </si>
  <si>
    <t>SFER</t>
  </si>
  <si>
    <t>ST FILLANS</t>
  </si>
  <si>
    <t>SFIL</t>
  </si>
  <si>
    <t>SHBA</t>
  </si>
  <si>
    <t>SHEC</t>
  </si>
  <si>
    <t>SHIN</t>
  </si>
  <si>
    <t>SHRE</t>
  </si>
  <si>
    <t>SHRUBHILL</t>
  </si>
  <si>
    <t>SHRU</t>
  </si>
  <si>
    <t>SIGHTHILL</t>
  </si>
  <si>
    <t>SIGH</t>
  </si>
  <si>
    <t>SING</t>
  </si>
  <si>
    <t>SIZE</t>
  </si>
  <si>
    <t>SJOW</t>
  </si>
  <si>
    <t>SKLG</t>
  </si>
  <si>
    <t>SLOY</t>
  </si>
  <si>
    <t>SMAN</t>
  </si>
  <si>
    <t>SMEATON</t>
  </si>
  <si>
    <t>SMEA</t>
  </si>
  <si>
    <t>SPANGO VALLEY</t>
  </si>
  <si>
    <t>SPAV</t>
  </si>
  <si>
    <t>SPEN</t>
  </si>
  <si>
    <t>SPITTAL</t>
  </si>
  <si>
    <t>SPIT</t>
  </si>
  <si>
    <t>SPLN</t>
  </si>
  <si>
    <t>SSHI</t>
  </si>
  <si>
    <t>STAH</t>
  </si>
  <si>
    <t>STAL</t>
  </si>
  <si>
    <t>STAY</t>
  </si>
  <si>
    <t>STEW</t>
  </si>
  <si>
    <t>STRATHAVEN</t>
  </si>
  <si>
    <t>STHA</t>
  </si>
  <si>
    <t>STIRLING</t>
  </si>
  <si>
    <t>STIR</t>
  </si>
  <si>
    <t>STRATHLEVEN</t>
  </si>
  <si>
    <t>STLE (STLE10_SHEPD)</t>
  </si>
  <si>
    <t>STLE (STLE10_SPD)</t>
  </si>
  <si>
    <t>STRATH BRORA</t>
  </si>
  <si>
    <t>STRB</t>
  </si>
  <si>
    <t>STRICHEN</t>
  </si>
  <si>
    <t>STRI</t>
  </si>
  <si>
    <t>STRONELAIRG</t>
  </si>
  <si>
    <t>STRL</t>
  </si>
  <si>
    <t>STRATHY</t>
  </si>
  <si>
    <t>STRW (STRW1C)</t>
  </si>
  <si>
    <t>STRW (STRW10)</t>
  </si>
  <si>
    <t>STSB</t>
  </si>
  <si>
    <t>STELLA WEST BORDER NODE</t>
  </si>
  <si>
    <t>STWB</t>
  </si>
  <si>
    <t>SUND</t>
  </si>
  <si>
    <t>SUTB</t>
  </si>
  <si>
    <t>SWAN (SWAN20_SPM)</t>
  </si>
  <si>
    <t>SWAN (SWAN20_SWA, SWAN20A)</t>
  </si>
  <si>
    <t>SWAN</t>
  </si>
  <si>
    <t>TARLAND</t>
  </si>
  <si>
    <t>TARL</t>
  </si>
  <si>
    <t>TAUN</t>
  </si>
  <si>
    <t>TAYNUILT</t>
  </si>
  <si>
    <t>TAYN</t>
  </si>
  <si>
    <t>TEALING</t>
  </si>
  <si>
    <t>TEAL</t>
  </si>
  <si>
    <t>TELFORD ROAD</t>
  </si>
  <si>
    <t>TELR</t>
  </si>
  <si>
    <t>TEMP</t>
  </si>
  <si>
    <t>THOM</t>
  </si>
  <si>
    <t>THURSO</t>
  </si>
  <si>
    <t>THSO</t>
  </si>
  <si>
    <t>THTO</t>
  </si>
  <si>
    <t>THUR</t>
  </si>
  <si>
    <t>TILB</t>
  </si>
  <si>
    <t>TINP</t>
  </si>
  <si>
    <t>TODP</t>
  </si>
  <si>
    <t>TOMATIN</t>
  </si>
  <si>
    <t>TOMT</t>
  </si>
  <si>
    <t>TONGLAND</t>
  </si>
  <si>
    <t>TONG</t>
  </si>
  <si>
    <t>TORNESS</t>
  </si>
  <si>
    <t>TORN</t>
  </si>
  <si>
    <t>TOTT</t>
  </si>
  <si>
    <t>TRAW</t>
  </si>
  <si>
    <t>TREM</t>
  </si>
  <si>
    <t>TREU</t>
  </si>
  <si>
    <t>TUMMEL BRIDGE</t>
  </si>
  <si>
    <t>TUMB</t>
  </si>
  <si>
    <t>TUMMEL</t>
  </si>
  <si>
    <t>TUMM</t>
  </si>
  <si>
    <t>TYNE</t>
  </si>
  <si>
    <t>UPPB</t>
  </si>
  <si>
    <t>USKM</t>
  </si>
  <si>
    <t>WALH</t>
  </si>
  <si>
    <t>WALP (WALP40_EME)</t>
  </si>
  <si>
    <t>WALP (WALP40_EPN)</t>
  </si>
  <si>
    <t>WALX</t>
  </si>
  <si>
    <t>WARL</t>
  </si>
  <si>
    <t>WASF</t>
  </si>
  <si>
    <t>WATS</t>
  </si>
  <si>
    <t>WBOL</t>
  </si>
  <si>
    <t>WBUR</t>
  </si>
  <si>
    <t>AIKENGAL WINDFARM</t>
  </si>
  <si>
    <t>WDOD</t>
  </si>
  <si>
    <t>WESTFIELD BOUNDARY</t>
  </si>
  <si>
    <t>WFIB</t>
  </si>
  <si>
    <t>WESTFIELD</t>
  </si>
  <si>
    <t>WFIE</t>
  </si>
  <si>
    <t>WEST GEORGE STREET</t>
  </si>
  <si>
    <t>WGEO</t>
  </si>
  <si>
    <t>WHAM</t>
  </si>
  <si>
    <t>WHGA</t>
  </si>
  <si>
    <t>WHITEHOUSE</t>
  </si>
  <si>
    <t>WHHO</t>
  </si>
  <si>
    <t>WHITE BRIDGE</t>
  </si>
  <si>
    <t>WHIB</t>
  </si>
  <si>
    <t>WHSO</t>
  </si>
  <si>
    <t>WHISTLEFIELD BOUNDARY</t>
  </si>
  <si>
    <t>WHTB</t>
  </si>
  <si>
    <t>WHISTLEFIELD</t>
  </si>
  <si>
    <t>WHTL</t>
  </si>
  <si>
    <t>WIBA</t>
  </si>
  <si>
    <t>WIEN</t>
  </si>
  <si>
    <t>WILE</t>
  </si>
  <si>
    <t>WIMB</t>
  </si>
  <si>
    <t>WILLOWDALE</t>
  </si>
  <si>
    <t>WIOW</t>
  </si>
  <si>
    <t>WISD (WISD20_EPN)</t>
  </si>
  <si>
    <t>WISD (WISD20_LPN)</t>
  </si>
  <si>
    <t>WISD (WISD20_SEP)</t>
  </si>
  <si>
    <t>WISD</t>
  </si>
  <si>
    <t>WISHAW (GOWKTHRAPPLE)</t>
  </si>
  <si>
    <t>WISH</t>
  </si>
  <si>
    <t>WINDYHILL</t>
  </si>
  <si>
    <t>WIYH</t>
  </si>
  <si>
    <t>WHITELEE</t>
  </si>
  <si>
    <t>WLEE</t>
  </si>
  <si>
    <t>WHITELEE EXTENSION</t>
  </si>
  <si>
    <t>WLEX</t>
  </si>
  <si>
    <t>WMEL</t>
  </si>
  <si>
    <t>WOODHILL</t>
  </si>
  <si>
    <t>WOHI</t>
  </si>
  <si>
    <t>WTHU</t>
  </si>
  <si>
    <t>WWEY</t>
  </si>
  <si>
    <t>WYLF</t>
  </si>
  <si>
    <t>WYMO</t>
  </si>
  <si>
    <t>SITE NAME</t>
  </si>
  <si>
    <r>
      <t>SITE CODE (NODE CODE</t>
    </r>
    <r>
      <rPr>
        <sz val="8"/>
        <rFont val="Arial"/>
        <family val="2"/>
      </rPr>
      <t>(S)</t>
    </r>
    <r>
      <rPr>
        <sz val="10"/>
        <rFont val="Arial"/>
        <family val="2"/>
      </rPr>
      <t>)</t>
    </r>
  </si>
  <si>
    <t>ZONE SCENARIOS</t>
  </si>
  <si>
    <t>ZONE</t>
  </si>
  <si>
    <t>14 ZONES</t>
  </si>
  <si>
    <t>27 ZONES</t>
  </si>
  <si>
    <t>48 ZONES</t>
  </si>
  <si>
    <t>SYSTEM PEAK</t>
  </si>
  <si>
    <t>SHARED 
YEAR ROUND</t>
  </si>
  <si>
    <t>NOT SHARED YEAR ROUND</t>
  </si>
  <si>
    <t>RESIDUAL</t>
  </si>
  <si>
    <t>TARIFF</t>
  </si>
  <si>
    <t>TRANSMISSION OPERATOR</t>
  </si>
  <si>
    <t>ALVERDISCOTT</t>
  </si>
  <si>
    <t>BARKING</t>
  </si>
  <si>
    <t>ABHAM</t>
  </si>
  <si>
    <t>ABERTHAW</t>
  </si>
  <si>
    <t>ALDWARKE</t>
  </si>
  <si>
    <t>AMERSHAM</t>
  </si>
  <si>
    <t>AXMINSTER</t>
  </si>
  <si>
    <t>BEDDINGTON</t>
  </si>
  <si>
    <t>BERKSWELL</t>
  </si>
  <si>
    <t>BICKER FEN</t>
  </si>
  <si>
    <t>BIRKENHEAD</t>
  </si>
  <si>
    <t>BISHOPS WOOD</t>
  </si>
  <si>
    <t>BLYTH</t>
  </si>
  <si>
    <t>BOLNEY</t>
  </si>
  <si>
    <t>BOTLEY WOOD</t>
  </si>
  <si>
    <t>BRADFORD WEST</t>
  </si>
  <si>
    <t>BREDBURY</t>
  </si>
  <si>
    <t>BRAMFORD</t>
  </si>
  <si>
    <t>BRIMSDOWN</t>
  </si>
  <si>
    <t>BRINSWORTH</t>
  </si>
  <si>
    <t>BRAMLEY</t>
  </si>
  <si>
    <t>BRIDGEWATER</t>
  </si>
  <si>
    <t>BURWELL MAIN</t>
  </si>
  <si>
    <t>BUSHBURY</t>
  </si>
  <si>
    <t>BUSTLEHOLME</t>
  </si>
  <si>
    <t>CANTERBURY</t>
  </si>
  <si>
    <t>CAPENHURST</t>
  </si>
  <si>
    <t>CARDIFF EAST</t>
  </si>
  <si>
    <t>CARRINGTON</t>
  </si>
  <si>
    <t>CELLARHEAD</t>
  </si>
  <si>
    <t>CHICKERELL</t>
  </si>
  <si>
    <t>CHILLING</t>
  </si>
  <si>
    <t>CHESSINGTON</t>
  </si>
  <si>
    <t>CHESTERFIELD</t>
  </si>
  <si>
    <t>CILFYNNYD</t>
  </si>
  <si>
    <t>CITY ROAD</t>
  </si>
  <si>
    <t>CLEVE HILL</t>
  </si>
  <si>
    <t>CONNAHS QUAY</t>
  </si>
  <si>
    <t>CORYTON SOUTH</t>
  </si>
  <si>
    <t>COTTAM</t>
  </si>
  <si>
    <t>COVENTRY</t>
  </si>
  <si>
    <t>COWLEY</t>
  </si>
  <si>
    <t>COWBRIDGE TEE</t>
  </si>
  <si>
    <t>CREYKE BECK</t>
  </si>
  <si>
    <t>DAINES</t>
  </si>
  <si>
    <t>DIDCOT</t>
  </si>
  <si>
    <t>DINORWIG</t>
  </si>
  <si>
    <t>DRAKELOW</t>
  </si>
  <si>
    <t>DUNGENESS</t>
  </si>
  <si>
    <t>EALING</t>
  </si>
  <si>
    <t>EATON SOCON</t>
  </si>
  <si>
    <t>EAST CLAYDON</t>
  </si>
  <si>
    <t>EGGBOROUGH</t>
  </si>
  <si>
    <t>ELLAND</t>
  </si>
  <si>
    <t>ELSTREE</t>
  </si>
  <si>
    <t>ENDERBY</t>
  </si>
  <si>
    <t>EXETER</t>
  </si>
  <si>
    <t>FAWLEY</t>
  </si>
  <si>
    <t>FECKENHAM</t>
  </si>
  <si>
    <t>FENWICK TEE</t>
  </si>
  <si>
    <t>FERRYBRIDGE</t>
  </si>
  <si>
    <t>FFESTINIOG</t>
  </si>
  <si>
    <t>FIDDLERS FERRY</t>
  </si>
  <si>
    <t>FLEET</t>
  </si>
  <si>
    <t>FLINTSHIRE BRIDGE CONVERTER STATION</t>
  </si>
  <si>
    <t>FOURSTONES</t>
  </si>
  <si>
    <t>FRODSHAM</t>
  </si>
  <si>
    <t>GARTH CABLE COMPOUND</t>
  </si>
  <si>
    <t>GRAIN</t>
  </si>
  <si>
    <t>GRENDON</t>
  </si>
  <si>
    <t>GRIMSBY WEST</t>
  </si>
  <si>
    <t>GREYSTONES A</t>
  </si>
  <si>
    <t>GREYSTONES B</t>
  </si>
  <si>
    <t>GWYNEDD</t>
  </si>
  <si>
    <t>HACKNEY</t>
  </si>
  <si>
    <t>HAMBLETON TEE</t>
  </si>
  <si>
    <t>HAMS HALL</t>
  </si>
  <si>
    <t>HARKER</t>
  </si>
  <si>
    <t>HARTMOOR</t>
  </si>
  <si>
    <t>HARTLEPOOL</t>
  </si>
  <si>
    <t>HAWTHORN PIT</t>
  </si>
  <si>
    <t>HEDDON TEE (CODE NOW MEDB)</t>
  </si>
  <si>
    <t>HEDON (GIS)</t>
  </si>
  <si>
    <t>HEYSHAM</t>
  </si>
  <si>
    <t>HIGHBURY</t>
  </si>
  <si>
    <t>HIGH MARNHAM</t>
  </si>
  <si>
    <t>HINKLEY POINT</t>
  </si>
  <si>
    <t>HURST</t>
  </si>
  <si>
    <t>HUTTON</t>
  </si>
  <si>
    <t>INDIAN QUEENS</t>
  </si>
  <si>
    <t>IRON ACTON</t>
  </si>
  <si>
    <t>IRONBRIDGE</t>
  </si>
  <si>
    <t>JORDANTHORPE</t>
  </si>
  <si>
    <t>KEADBY</t>
  </si>
  <si>
    <t>KEARSLEY</t>
  </si>
  <si>
    <t>KEMSLEY</t>
  </si>
  <si>
    <t>KENSAL GREEN</t>
  </si>
  <si>
    <t>KIRKBY</t>
  </si>
  <si>
    <t>KILLINGHOLME</t>
  </si>
  <si>
    <t>KINGSNORTH</t>
  </si>
  <si>
    <t>KIRKSTALL</t>
  </si>
  <si>
    <t>KITWELL</t>
  </si>
  <si>
    <t>KNARESBOROUGH</t>
  </si>
  <si>
    <t>LACKENBY</t>
  </si>
  <si>
    <t>LANGAGE</t>
  </si>
  <si>
    <t>LALEHAM</t>
  </si>
  <si>
    <t>LANDULPH</t>
  </si>
  <si>
    <t>LEGACY</t>
  </si>
  <si>
    <t>LEIGHTON BUZZARD</t>
  </si>
  <si>
    <t>LEISTON</t>
  </si>
  <si>
    <t>LISTER DRIVE</t>
  </si>
  <si>
    <t>LITTLE BARFORD</t>
  </si>
  <si>
    <t>LITTLEBROOK</t>
  </si>
  <si>
    <t>LONGFIELD</t>
  </si>
  <si>
    <t>LOVEDEAN</t>
  </si>
  <si>
    <t>MACCLESFIELD</t>
  </si>
  <si>
    <t>MARGAM</t>
  </si>
  <si>
    <t>MANNINGTON</t>
  </si>
  <si>
    <t>MARCHWOOD</t>
  </si>
  <si>
    <t>MEDWAY</t>
  </si>
  <si>
    <t>MELKSHAM</t>
  </si>
  <si>
    <t>MIDDLETON</t>
  </si>
  <si>
    <t>MILL HILL</t>
  </si>
  <si>
    <t>MINETY</t>
  </si>
  <si>
    <t>MONK FRYSTON</t>
  </si>
  <si>
    <t>NECHELLS</t>
  </si>
  <si>
    <t>NECTON</t>
  </si>
  <si>
    <t>NEEPSEND</t>
  </si>
  <si>
    <t>NEW CROSS</t>
  </si>
  <si>
    <t>NORTHFLEET EAST</t>
  </si>
  <si>
    <t>NORTH HYDE</t>
  </si>
  <si>
    <t>NINFIELD</t>
  </si>
  <si>
    <t>NORTON LEES</t>
  </si>
  <si>
    <t>NORWICH MAIN</t>
  </si>
  <si>
    <t>NORTON</t>
  </si>
  <si>
    <t>NURSLING</t>
  </si>
  <si>
    <t>OCKER HILL</t>
  </si>
  <si>
    <t>OFFERTON</t>
  </si>
  <si>
    <t>OLDBURY</t>
  </si>
  <si>
    <t>OLDSBURY ON SEVERN</t>
  </si>
  <si>
    <t>OSBALDWICK</t>
  </si>
  <si>
    <t>PADIHAM</t>
  </si>
  <si>
    <t>PATFORD BRIDGE</t>
  </si>
  <si>
    <t>PELHAM</t>
  </si>
  <si>
    <t>PEMBROKE</t>
  </si>
  <si>
    <t>PENTIR</t>
  </si>
  <si>
    <t>PENWORTHAM</t>
  </si>
  <si>
    <t>PITSMOOR</t>
  </si>
  <si>
    <t>POPPLETON</t>
  </si>
  <si>
    <t>PUDDING MILL LANE</t>
  </si>
  <si>
    <t>QUERNMOOR</t>
  </si>
  <si>
    <t>RAINHILL</t>
  </si>
  <si>
    <t>RASSAU</t>
  </si>
  <si>
    <t>RATCLIFFE-ON-SOAR</t>
  </si>
  <si>
    <t>RAYLEIGH</t>
  </si>
  <si>
    <t>REDBRIDGE</t>
  </si>
  <si>
    <t>RHIGOS</t>
  </si>
  <si>
    <t>ROCHDALE</t>
  </si>
  <si>
    <t>ROCKSAVAGE</t>
  </si>
  <si>
    <t>ROWDOWN</t>
  </si>
  <si>
    <t>RUGELEY</t>
  </si>
  <si>
    <t>RYEHOUSE</t>
  </si>
  <si>
    <t>RYHALL (NETWORK RAIL)</t>
  </si>
  <si>
    <t>SALTEND NORTH S/STN</t>
  </si>
  <si>
    <t>SALT END SOUTH</t>
  </si>
  <si>
    <t>SALTHOLME</t>
  </si>
  <si>
    <t>SEABANK</t>
  </si>
  <si>
    <t>SELLINDGE</t>
  </si>
  <si>
    <t>SOUTH HUMBER BANK</t>
  </si>
  <si>
    <t>SHEFFIELD CITY</t>
  </si>
  <si>
    <t>SHREWSBURY</t>
  </si>
  <si>
    <t>SINGLEWELL</t>
  </si>
  <si>
    <t>SIZEWELL</t>
  </si>
  <si>
    <t>ST JOHNS WOOD</t>
  </si>
  <si>
    <t>SKELTON GRANGE</t>
  </si>
  <si>
    <t>SOUTH MANCHESTER</t>
  </si>
  <si>
    <t>SPENNYMOOR</t>
  </si>
  <si>
    <t>SPALDING</t>
  </si>
  <si>
    <t>SOUTH SHIELDS</t>
  </si>
  <si>
    <t>STANAH</t>
  </si>
  <si>
    <t>STALYBRIDGE</t>
  </si>
  <si>
    <t>STAYTHORPE</t>
  </si>
  <si>
    <t>STELLA WEST</t>
  </si>
  <si>
    <t>STOCKSBRIDGE</t>
  </si>
  <si>
    <t>SUNDON</t>
  </si>
  <si>
    <t>SUTTON BRIDGE</t>
  </si>
  <si>
    <t>SWANSEA NORTH</t>
  </si>
  <si>
    <t>TAUNTON</t>
  </si>
  <si>
    <t>TEMPLEBOROUGH</t>
  </si>
  <si>
    <t>THORPE MARSH</t>
  </si>
  <si>
    <t>THORNTON</t>
  </si>
  <si>
    <t>THURCROFT</t>
  </si>
  <si>
    <t>TILBURY</t>
  </si>
  <si>
    <t>TINSLEY PARK</t>
  </si>
  <si>
    <t>TOD POINT</t>
  </si>
  <si>
    <t>TOTTENHAM</t>
  </si>
  <si>
    <t>TRAWSFYNYDD</t>
  </si>
  <si>
    <t>TREMORFA</t>
  </si>
  <si>
    <t>TREUDDYN (PRON. TRITHIN)</t>
  </si>
  <si>
    <t>TYNEMOUTH</t>
  </si>
  <si>
    <t>UPPER BOAT</t>
  </si>
  <si>
    <t>USKMOUTH</t>
  </si>
  <si>
    <t>WALHAM</t>
  </si>
  <si>
    <t>WALPOLE</t>
  </si>
  <si>
    <t>WALTHAM CROSS</t>
  </si>
  <si>
    <t>WARLEY</t>
  </si>
  <si>
    <t>WASHWAY FARM</t>
  </si>
  <si>
    <t>WATFORD SOUTH</t>
  </si>
  <si>
    <t>WEST BOLDON</t>
  </si>
  <si>
    <t>WEST BURTON</t>
  </si>
  <si>
    <t>WEST HAM</t>
  </si>
  <si>
    <t>WHITEGATE</t>
  </si>
  <si>
    <t>WHITSON</t>
  </si>
  <si>
    <t>WINCOBANK</t>
  </si>
  <si>
    <t>WILLENHALL</t>
  </si>
  <si>
    <t>WILLINGTON EAST</t>
  </si>
  <si>
    <t>WIMBLEDON</t>
  </si>
  <si>
    <t>WILLESDEN</t>
  </si>
  <si>
    <t>WEST MELTON</t>
  </si>
  <si>
    <t>WEST THURROCK</t>
  </si>
  <si>
    <t>WEST WEYBRIDGE</t>
  </si>
  <si>
    <t>WYLFA</t>
  </si>
  <si>
    <t>WYMONDLEY</t>
  </si>
  <si>
    <t>AIGAS (132kV)</t>
  </si>
  <si>
    <t>RPI Zone</t>
  </si>
  <si>
    <t>YR Price</t>
  </si>
  <si>
    <t>PS Price</t>
  </si>
  <si>
    <t>relevant (Gen &gt;0)?</t>
  </si>
  <si>
    <t>Y</t>
  </si>
  <si>
    <t>N</t>
  </si>
  <si>
    <t>Row Labels</t>
  </si>
  <si>
    <t>Grand Total</t>
  </si>
  <si>
    <t>Min of YR Price</t>
  </si>
  <si>
    <t>Max of YR Price</t>
  </si>
  <si>
    <t>Range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</si>
</sst>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0.0%"/>
    <numFmt numFmtId="165" formatCode="_-* #,##0.0000_-;\-* #,##0.0000_-;_-* &quot;-&quot;??_-;_-@_-"/>
    <numFmt numFmtId="166" formatCode="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0"/>
      <name val="Arial"/>
      <family val="2"/>
    </font>
    <font>
      <b/>
      <sz val="11"/>
      <color theme="0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u/>
      <sz val="10"/>
      <color theme="10"/>
      <name val="Arial"/>
      <family val="2"/>
    </font>
    <font>
      <b/>
      <sz val="8"/>
      <color theme="0"/>
      <name val="Arial"/>
      <family val="2"/>
    </font>
    <font>
      <sz val="8"/>
      <name val="Arial"/>
      <family val="2"/>
    </font>
    <font>
      <sz val="9"/>
      <color indexed="81"/>
      <name val="Tahoma"/>
      <family val="2"/>
    </font>
    <font>
      <b/>
      <sz val="10"/>
      <name val="Arial"/>
      <family val="2"/>
    </font>
    <font>
      <i/>
      <sz val="10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6A2C9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</fills>
  <borders count="6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/>
      <diagonal/>
    </border>
    <border>
      <left/>
      <right style="dashed">
        <color indexed="64"/>
      </right>
      <top style="medium">
        <color indexed="64"/>
      </top>
      <bottom/>
      <diagonal/>
    </border>
    <border>
      <left style="dashed">
        <color auto="1"/>
      </left>
      <right style="dashed">
        <color auto="1"/>
      </right>
      <top style="medium">
        <color indexed="64"/>
      </top>
      <bottom/>
      <diagonal/>
    </border>
    <border>
      <left style="dashed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dashed">
        <color auto="1"/>
      </right>
      <top style="medium">
        <color indexed="64"/>
      </top>
      <bottom/>
      <diagonal/>
    </border>
    <border>
      <left style="dashed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/>
      <right style="dashed">
        <color indexed="64"/>
      </right>
      <top style="medium">
        <color indexed="64"/>
      </top>
      <bottom style="dotted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dotted">
        <color indexed="64"/>
      </bottom>
      <diagonal/>
    </border>
    <border>
      <left style="dashed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dashed">
        <color indexed="64"/>
      </right>
      <top style="medium">
        <color indexed="64"/>
      </top>
      <bottom style="dotted">
        <color indexed="64"/>
      </bottom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dashed">
        <color indexed="64"/>
      </right>
      <top style="dotted">
        <color indexed="64"/>
      </top>
      <bottom style="dotted">
        <color indexed="64"/>
      </bottom>
      <diagonal/>
    </border>
    <border>
      <left style="dashed">
        <color indexed="64"/>
      </left>
      <right style="dashed">
        <color indexed="64"/>
      </right>
      <top style="dotted">
        <color indexed="64"/>
      </top>
      <bottom style="dotted">
        <color indexed="64"/>
      </bottom>
      <diagonal/>
    </border>
    <border>
      <left style="dash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ashed">
        <color indexed="64"/>
      </right>
      <top style="dotted">
        <color indexed="64"/>
      </top>
      <bottom style="dotted">
        <color indexed="64"/>
      </bottom>
      <diagonal/>
    </border>
    <border>
      <left style="dash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/>
      <right style="dashed">
        <color indexed="64"/>
      </right>
      <top style="dotted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dotted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dashed">
        <color indexed="64"/>
      </right>
      <top style="dotted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hair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dotted">
        <color indexed="64"/>
      </right>
      <top style="hair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5" fillId="0" borderId="0"/>
    <xf numFmtId="0" fontId="10" fillId="0" borderId="0" applyNumberFormat="0" applyFill="0" applyBorder="0" applyAlignment="0" applyProtection="0"/>
  </cellStyleXfs>
  <cellXfs count="154">
    <xf numFmtId="0" fontId="0" fillId="0" borderId="0" xfId="0"/>
    <xf numFmtId="0" fontId="0" fillId="0" borderId="0" xfId="0" applyBorder="1"/>
    <xf numFmtId="0" fontId="2" fillId="0" borderId="0" xfId="0" applyFont="1"/>
    <xf numFmtId="0" fontId="2" fillId="2" borderId="4" xfId="0" applyFont="1" applyFill="1" applyBorder="1"/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0" fillId="0" borderId="0" xfId="0" applyAlignment="1">
      <alignment horizontal="center"/>
    </xf>
    <xf numFmtId="4" fontId="0" fillId="0" borderId="0" xfId="0" applyNumberFormat="1"/>
    <xf numFmtId="4" fontId="0" fillId="0" borderId="0" xfId="0" applyNumberFormat="1" applyAlignment="1">
      <alignment horizontal="center"/>
    </xf>
    <xf numFmtId="0" fontId="2" fillId="0" borderId="1" xfId="0" applyFont="1" applyBorder="1" applyAlignment="1">
      <alignment horizontal="left" indent="1"/>
    </xf>
    <xf numFmtId="164" fontId="2" fillId="0" borderId="5" xfId="1" applyNumberFormat="1" applyFont="1" applyBorder="1" applyAlignment="1">
      <alignment horizontal="center"/>
    </xf>
    <xf numFmtId="164" fontId="2" fillId="0" borderId="6" xfId="1" applyNumberFormat="1" applyFont="1" applyBorder="1" applyAlignment="1">
      <alignment horizontal="center"/>
    </xf>
    <xf numFmtId="164" fontId="2" fillId="0" borderId="7" xfId="1" applyNumberFormat="1" applyFont="1" applyBorder="1" applyAlignment="1">
      <alignment horizontal="center"/>
    </xf>
    <xf numFmtId="0" fontId="4" fillId="2" borderId="4" xfId="0" applyFont="1" applyFill="1" applyBorder="1" applyAlignment="1">
      <alignment horizontal="center" vertical="center" textRotation="90"/>
    </xf>
    <xf numFmtId="0" fontId="0" fillId="2" borderId="4" xfId="0" applyFill="1" applyBorder="1"/>
    <xf numFmtId="43" fontId="2" fillId="0" borderId="6" xfId="0" applyNumberFormat="1" applyFont="1" applyBorder="1" applyAlignment="1">
      <alignment horizontal="center"/>
    </xf>
    <xf numFmtId="43" fontId="2" fillId="0" borderId="7" xfId="0" applyNumberFormat="1" applyFont="1" applyBorder="1" applyAlignment="1">
      <alignment horizontal="center"/>
    </xf>
    <xf numFmtId="43" fontId="2" fillId="0" borderId="1" xfId="0" applyNumberFormat="1" applyFont="1" applyBorder="1" applyAlignment="1">
      <alignment horizontal="center"/>
    </xf>
    <xf numFmtId="164" fontId="0" fillId="0" borderId="0" xfId="1" applyNumberFormat="1" applyFont="1" applyAlignment="1">
      <alignment horizontal="center"/>
    </xf>
    <xf numFmtId="164" fontId="4" fillId="2" borderId="4" xfId="1" applyNumberFormat="1" applyFont="1" applyFill="1" applyBorder="1" applyAlignment="1">
      <alignment horizontal="center" vertical="center" textRotation="90"/>
    </xf>
    <xf numFmtId="43" fontId="0" fillId="0" borderId="1" xfId="0" applyNumberFormat="1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5" xfId="0" applyFont="1" applyBorder="1" applyAlignment="1">
      <alignment horizontal="left" indent="1"/>
    </xf>
    <xf numFmtId="43" fontId="3" fillId="0" borderId="5" xfId="0" applyNumberFormat="1" applyFont="1" applyBorder="1" applyAlignment="1">
      <alignment horizontal="center"/>
    </xf>
    <xf numFmtId="43" fontId="3" fillId="0" borderId="0" xfId="0" applyNumberFormat="1" applyFont="1"/>
    <xf numFmtId="43" fontId="3" fillId="0" borderId="5" xfId="0" applyNumberFormat="1" applyFont="1" applyBorder="1"/>
    <xf numFmtId="0" fontId="3" fillId="0" borderId="6" xfId="0" applyFont="1" applyBorder="1" applyAlignment="1">
      <alignment horizontal="center"/>
    </xf>
    <xf numFmtId="0" fontId="3" fillId="0" borderId="6" xfId="0" applyFont="1" applyBorder="1" applyAlignment="1">
      <alignment horizontal="left" indent="1"/>
    </xf>
    <xf numFmtId="43" fontId="3" fillId="0" borderId="6" xfId="0" applyNumberFormat="1" applyFont="1" applyBorder="1" applyAlignment="1">
      <alignment horizontal="center"/>
    </xf>
    <xf numFmtId="43" fontId="3" fillId="0" borderId="6" xfId="0" applyNumberFormat="1" applyFont="1" applyBorder="1"/>
    <xf numFmtId="0" fontId="3" fillId="0" borderId="7" xfId="0" applyFont="1" applyBorder="1" applyAlignment="1">
      <alignment horizontal="center"/>
    </xf>
    <xf numFmtId="0" fontId="3" fillId="0" borderId="7" xfId="0" applyFont="1" applyBorder="1" applyAlignment="1">
      <alignment horizontal="left" indent="1"/>
    </xf>
    <xf numFmtId="43" fontId="3" fillId="0" borderId="7" xfId="0" applyNumberFormat="1" applyFont="1" applyBorder="1" applyAlignment="1">
      <alignment horizontal="center"/>
    </xf>
    <xf numFmtId="43" fontId="3" fillId="0" borderId="7" xfId="0" applyNumberFormat="1" applyFont="1" applyBorder="1"/>
    <xf numFmtId="0" fontId="3" fillId="0" borderId="8" xfId="0" applyFont="1" applyBorder="1" applyAlignment="1">
      <alignment horizontal="left" indent="1"/>
    </xf>
    <xf numFmtId="43" fontId="3" fillId="0" borderId="8" xfId="0" applyNumberFormat="1" applyFont="1" applyBorder="1" applyAlignment="1">
      <alignment horizontal="center"/>
    </xf>
    <xf numFmtId="43" fontId="2" fillId="0" borderId="8" xfId="0" applyNumberFormat="1" applyFont="1" applyBorder="1" applyAlignment="1">
      <alignment horizontal="center"/>
    </xf>
    <xf numFmtId="165" fontId="3" fillId="0" borderId="5" xfId="0" applyNumberFormat="1" applyFont="1" applyBorder="1"/>
    <xf numFmtId="165" fontId="3" fillId="0" borderId="6" xfId="0" applyNumberFormat="1" applyFont="1" applyBorder="1"/>
    <xf numFmtId="165" fontId="3" fillId="0" borderId="8" xfId="0" applyNumberFormat="1" applyFont="1" applyBorder="1"/>
    <xf numFmtId="165" fontId="3" fillId="0" borderId="7" xfId="0" applyNumberFormat="1" applyFont="1" applyBorder="1"/>
    <xf numFmtId="43" fontId="3" fillId="0" borderId="0" xfId="0" applyNumberFormat="1" applyFont="1" applyBorder="1"/>
    <xf numFmtId="0" fontId="2" fillId="2" borderId="2" xfId="0" applyFont="1" applyFill="1" applyBorder="1" applyAlignment="1">
      <alignment horizontal="left" inden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left" indent="1"/>
    </xf>
    <xf numFmtId="0" fontId="2" fillId="0" borderId="0" xfId="0" applyFont="1" applyAlignment="1">
      <alignment horizontal="left" indent="1"/>
    </xf>
    <xf numFmtId="0" fontId="2" fillId="2" borderId="4" xfId="0" applyFont="1" applyFill="1" applyBorder="1" applyAlignment="1">
      <alignment horizontal="left" indent="1"/>
    </xf>
    <xf numFmtId="0" fontId="0" fillId="0" borderId="0" xfId="0" applyAlignment="1">
      <alignment horizontal="left"/>
    </xf>
    <xf numFmtId="0" fontId="0" fillId="2" borderId="0" xfId="0" applyFill="1"/>
    <xf numFmtId="0" fontId="5" fillId="2" borderId="0" xfId="0" applyFont="1" applyFill="1" applyAlignment="1">
      <alignment horizontal="right"/>
    </xf>
    <xf numFmtId="43" fontId="2" fillId="3" borderId="5" xfId="0" applyNumberFormat="1" applyFont="1" applyFill="1" applyBorder="1" applyAlignment="1">
      <alignment horizontal="center"/>
    </xf>
    <xf numFmtId="43" fontId="2" fillId="3" borderId="6" xfId="0" applyNumberFormat="1" applyFont="1" applyFill="1" applyBorder="1" applyAlignment="1">
      <alignment horizontal="center"/>
    </xf>
    <xf numFmtId="0" fontId="5" fillId="0" borderId="0" xfId="2" applyAlignment="1">
      <alignment horizontal="left" indent="1"/>
    </xf>
    <xf numFmtId="0" fontId="5" fillId="0" borderId="0" xfId="2" applyAlignment="1">
      <alignment horizontal="center"/>
    </xf>
    <xf numFmtId="0" fontId="5" fillId="0" borderId="0" xfId="2"/>
    <xf numFmtId="0" fontId="8" fillId="0" borderId="0" xfId="2" applyFont="1" applyAlignment="1">
      <alignment horizontal="left"/>
    </xf>
    <xf numFmtId="0" fontId="9" fillId="0" borderId="0" xfId="2" applyFont="1" applyAlignment="1">
      <alignment horizontal="left" indent="1"/>
    </xf>
    <xf numFmtId="0" fontId="9" fillId="0" borderId="0" xfId="2" applyFont="1" applyAlignment="1">
      <alignment horizontal="center"/>
    </xf>
    <xf numFmtId="0" fontId="5" fillId="0" borderId="0" xfId="2" applyFont="1" applyAlignment="1">
      <alignment horizontal="left"/>
    </xf>
    <xf numFmtId="0" fontId="5" fillId="0" borderId="0" xfId="2" applyFont="1" applyAlignment="1">
      <alignment horizontal="left" indent="1"/>
    </xf>
    <xf numFmtId="0" fontId="10" fillId="0" borderId="0" xfId="3" applyAlignment="1">
      <alignment horizontal="left"/>
    </xf>
    <xf numFmtId="0" fontId="10" fillId="0" borderId="0" xfId="3" applyAlignment="1">
      <alignment horizontal="left" indent="1"/>
    </xf>
    <xf numFmtId="0" fontId="11" fillId="4" borderId="15" xfId="2" applyFont="1" applyFill="1" applyBorder="1" applyAlignment="1">
      <alignment horizontal="left" vertical="center" wrapText="1" indent="1"/>
    </xf>
    <xf numFmtId="0" fontId="11" fillId="4" borderId="16" xfId="2" applyFont="1" applyFill="1" applyBorder="1" applyAlignment="1">
      <alignment horizontal="left" vertical="center" wrapText="1" indent="1"/>
    </xf>
    <xf numFmtId="0" fontId="11" fillId="4" borderId="17" xfId="2" applyFont="1" applyFill="1" applyBorder="1" applyAlignment="1">
      <alignment horizontal="left" vertical="center" wrapText="1" indent="1"/>
    </xf>
    <xf numFmtId="0" fontId="11" fillId="4" borderId="18" xfId="2" applyFont="1" applyFill="1" applyBorder="1" applyAlignment="1">
      <alignment horizontal="center" vertical="center" wrapText="1"/>
    </xf>
    <xf numFmtId="0" fontId="11" fillId="5" borderId="19" xfId="2" applyFont="1" applyFill="1" applyBorder="1" applyAlignment="1">
      <alignment horizontal="center" vertical="center" wrapText="1"/>
    </xf>
    <xf numFmtId="0" fontId="11" fillId="5" borderId="17" xfId="2" applyFont="1" applyFill="1" applyBorder="1" applyAlignment="1">
      <alignment horizontal="center" vertical="center" wrapText="1"/>
    </xf>
    <xf numFmtId="0" fontId="11" fillId="5" borderId="20" xfId="2" applyFont="1" applyFill="1" applyBorder="1" applyAlignment="1">
      <alignment horizontal="center" vertical="center" wrapText="1"/>
    </xf>
    <xf numFmtId="0" fontId="5" fillId="0" borderId="21" xfId="2" applyBorder="1" applyAlignment="1">
      <alignment horizontal="left" indent="1"/>
    </xf>
    <xf numFmtId="0" fontId="5" fillId="0" borderId="22" xfId="2" applyBorder="1" applyAlignment="1">
      <alignment horizontal="left" indent="1"/>
    </xf>
    <xf numFmtId="0" fontId="5" fillId="0" borderId="23" xfId="2" applyBorder="1" applyAlignment="1">
      <alignment horizontal="left" indent="1"/>
    </xf>
    <xf numFmtId="0" fontId="5" fillId="0" borderId="24" xfId="2" applyBorder="1" applyAlignment="1">
      <alignment horizontal="center"/>
    </xf>
    <xf numFmtId="0" fontId="5" fillId="6" borderId="25" xfId="2" applyFill="1" applyBorder="1" applyAlignment="1">
      <alignment horizontal="center"/>
    </xf>
    <xf numFmtId="0" fontId="5" fillId="6" borderId="23" xfId="2" applyFill="1" applyBorder="1" applyAlignment="1">
      <alignment horizontal="center"/>
    </xf>
    <xf numFmtId="0" fontId="5" fillId="6" borderId="26" xfId="2" applyFill="1" applyBorder="1" applyAlignment="1">
      <alignment horizontal="center"/>
    </xf>
    <xf numFmtId="0" fontId="5" fillId="0" borderId="27" xfId="2" applyBorder="1" applyAlignment="1">
      <alignment horizontal="left" indent="1"/>
    </xf>
    <xf numFmtId="0" fontId="5" fillId="0" borderId="28" xfId="2" applyBorder="1" applyAlignment="1">
      <alignment horizontal="left" indent="1"/>
    </xf>
    <xf numFmtId="0" fontId="5" fillId="0" borderId="29" xfId="2" applyBorder="1" applyAlignment="1">
      <alignment horizontal="left" indent="1"/>
    </xf>
    <xf numFmtId="0" fontId="5" fillId="0" borderId="30" xfId="2" applyBorder="1" applyAlignment="1">
      <alignment horizontal="center"/>
    </xf>
    <xf numFmtId="0" fontId="5" fillId="6" borderId="31" xfId="2" applyFill="1" applyBorder="1" applyAlignment="1">
      <alignment horizontal="center"/>
    </xf>
    <xf numFmtId="0" fontId="5" fillId="6" borderId="29" xfId="2" applyFill="1" applyBorder="1" applyAlignment="1">
      <alignment horizontal="center"/>
    </xf>
    <xf numFmtId="0" fontId="5" fillId="6" borderId="32" xfId="2" applyFill="1" applyBorder="1" applyAlignment="1">
      <alignment horizontal="center"/>
    </xf>
    <xf numFmtId="0" fontId="5" fillId="0" borderId="29" xfId="2" applyFont="1" applyBorder="1" applyAlignment="1">
      <alignment horizontal="left" indent="1"/>
    </xf>
    <xf numFmtId="0" fontId="5" fillId="0" borderId="27" xfId="2" applyFont="1" applyBorder="1" applyAlignment="1">
      <alignment horizontal="left" indent="1"/>
    </xf>
    <xf numFmtId="0" fontId="5" fillId="0" borderId="33" xfId="2" applyBorder="1" applyAlignment="1">
      <alignment horizontal="left" indent="1"/>
    </xf>
    <xf numFmtId="0" fontId="5" fillId="0" borderId="34" xfId="2" applyBorder="1" applyAlignment="1">
      <alignment horizontal="left" indent="1"/>
    </xf>
    <xf numFmtId="0" fontId="5" fillId="0" borderId="35" xfId="2" applyBorder="1" applyAlignment="1">
      <alignment horizontal="left" indent="1"/>
    </xf>
    <xf numFmtId="0" fontId="5" fillId="0" borderId="36" xfId="2" applyBorder="1" applyAlignment="1">
      <alignment horizontal="center"/>
    </xf>
    <xf numFmtId="0" fontId="5" fillId="6" borderId="37" xfId="2" applyFill="1" applyBorder="1" applyAlignment="1">
      <alignment horizontal="center"/>
    </xf>
    <xf numFmtId="0" fontId="5" fillId="6" borderId="35" xfId="2" applyFill="1" applyBorder="1" applyAlignment="1">
      <alignment horizontal="center"/>
    </xf>
    <xf numFmtId="0" fontId="5" fillId="6" borderId="38" xfId="2" applyFill="1" applyBorder="1" applyAlignment="1">
      <alignment horizontal="center"/>
    </xf>
    <xf numFmtId="0" fontId="5" fillId="0" borderId="39" xfId="2" applyBorder="1" applyAlignment="1">
      <alignment horizontal="left" indent="1"/>
    </xf>
    <xf numFmtId="0" fontId="5" fillId="0" borderId="39" xfId="2" applyBorder="1" applyAlignment="1">
      <alignment horizontal="center"/>
    </xf>
    <xf numFmtId="0" fontId="5" fillId="2" borderId="0" xfId="2" applyFill="1"/>
    <xf numFmtId="0" fontId="0" fillId="0" borderId="50" xfId="0" applyBorder="1"/>
    <xf numFmtId="0" fontId="0" fillId="0" borderId="55" xfId="0" applyBorder="1"/>
    <xf numFmtId="0" fontId="0" fillId="0" borderId="60" xfId="0" applyBorder="1"/>
    <xf numFmtId="0" fontId="5" fillId="8" borderId="47" xfId="2" applyFont="1" applyFill="1" applyBorder="1" applyAlignment="1">
      <alignment horizontal="center"/>
    </xf>
    <xf numFmtId="0" fontId="5" fillId="9" borderId="48" xfId="2" applyFont="1" applyFill="1" applyBorder="1" applyAlignment="1">
      <alignment horizontal="center"/>
    </xf>
    <xf numFmtId="0" fontId="5" fillId="3" borderId="46" xfId="2" applyFont="1" applyFill="1" applyBorder="1" applyAlignment="1">
      <alignment horizontal="center"/>
    </xf>
    <xf numFmtId="0" fontId="5" fillId="11" borderId="40" xfId="2" applyFill="1" applyBorder="1" applyAlignment="1">
      <alignment horizontal="center"/>
    </xf>
    <xf numFmtId="0" fontId="5" fillId="12" borderId="41" xfId="2" applyFill="1" applyBorder="1" applyAlignment="1">
      <alignment horizontal="center"/>
    </xf>
    <xf numFmtId="0" fontId="5" fillId="5" borderId="42" xfId="2" applyFill="1" applyBorder="1" applyAlignment="1">
      <alignment horizontal="center"/>
    </xf>
    <xf numFmtId="0" fontId="14" fillId="3" borderId="43" xfId="2" applyFont="1" applyFill="1" applyBorder="1" applyAlignment="1">
      <alignment horizontal="center"/>
    </xf>
    <xf numFmtId="0" fontId="14" fillId="8" borderId="44" xfId="2" applyFont="1" applyFill="1" applyBorder="1" applyAlignment="1">
      <alignment horizontal="center"/>
    </xf>
    <xf numFmtId="0" fontId="14" fillId="9" borderId="45" xfId="2" applyFont="1" applyFill="1" applyBorder="1" applyAlignment="1">
      <alignment horizontal="center"/>
    </xf>
    <xf numFmtId="165" fontId="15" fillId="3" borderId="51" xfId="2" applyNumberFormat="1" applyFont="1" applyFill="1" applyBorder="1"/>
    <xf numFmtId="165" fontId="15" fillId="8" borderId="52" xfId="2" applyNumberFormat="1" applyFont="1" applyFill="1" applyBorder="1"/>
    <xf numFmtId="165" fontId="15" fillId="9" borderId="53" xfId="2" applyNumberFormat="1" applyFont="1" applyFill="1" applyBorder="1"/>
    <xf numFmtId="165" fontId="15" fillId="3" borderId="56" xfId="2" applyNumberFormat="1" applyFont="1" applyFill="1" applyBorder="1"/>
    <xf numFmtId="165" fontId="15" fillId="8" borderId="57" xfId="2" applyNumberFormat="1" applyFont="1" applyFill="1" applyBorder="1"/>
    <xf numFmtId="165" fontId="15" fillId="9" borderId="58" xfId="2" applyNumberFormat="1" applyFont="1" applyFill="1" applyBorder="1"/>
    <xf numFmtId="165" fontId="15" fillId="3" borderId="61" xfId="2" applyNumberFormat="1" applyFont="1" applyFill="1" applyBorder="1"/>
    <xf numFmtId="165" fontId="15" fillId="8" borderId="62" xfId="2" applyNumberFormat="1" applyFont="1" applyFill="1" applyBorder="1"/>
    <xf numFmtId="165" fontId="15" fillId="9" borderId="63" xfId="2" applyNumberFormat="1" applyFont="1" applyFill="1" applyBorder="1"/>
    <xf numFmtId="0" fontId="5" fillId="13" borderId="2" xfId="2" applyFill="1" applyBorder="1" applyAlignment="1">
      <alignment horizontal="right" indent="1"/>
    </xf>
    <xf numFmtId="0" fontId="5" fillId="13" borderId="4" xfId="2" applyFill="1" applyBorder="1" applyAlignment="1">
      <alignment horizontal="right" indent="1"/>
    </xf>
    <xf numFmtId="0" fontId="5" fillId="13" borderId="49" xfId="2" applyFill="1" applyBorder="1" applyAlignment="1">
      <alignment horizontal="right" indent="1"/>
    </xf>
    <xf numFmtId="0" fontId="5" fillId="13" borderId="54" xfId="2" applyFill="1" applyBorder="1" applyAlignment="1">
      <alignment horizontal="right"/>
    </xf>
    <xf numFmtId="0" fontId="5" fillId="13" borderId="54" xfId="2" applyFill="1" applyBorder="1" applyAlignment="1">
      <alignment horizontal="right" indent="1"/>
    </xf>
    <xf numFmtId="0" fontId="5" fillId="13" borderId="59" xfId="2" applyFill="1" applyBorder="1" applyAlignment="1">
      <alignment horizontal="right" indent="1"/>
    </xf>
    <xf numFmtId="0" fontId="5" fillId="14" borderId="2" xfId="2" applyFont="1" applyFill="1" applyBorder="1" applyAlignment="1">
      <alignment horizontal="right" indent="1"/>
    </xf>
    <xf numFmtId="0" fontId="5" fillId="13" borderId="1" xfId="2" applyFont="1" applyFill="1" applyBorder="1" applyAlignment="1">
      <alignment horizontal="right" indent="1"/>
    </xf>
    <xf numFmtId="0" fontId="5" fillId="2" borderId="1" xfId="2" applyFill="1" applyBorder="1" applyAlignment="1">
      <alignment horizontal="left" indent="1"/>
    </xf>
    <xf numFmtId="166" fontId="5" fillId="6" borderId="26" xfId="2" applyNumberFormat="1" applyFill="1" applyBorder="1" applyAlignment="1">
      <alignment horizontal="center"/>
    </xf>
    <xf numFmtId="166" fontId="5" fillId="6" borderId="32" xfId="2" applyNumberFormat="1" applyFill="1" applyBorder="1" applyAlignment="1">
      <alignment horizontal="center"/>
    </xf>
    <xf numFmtId="166" fontId="5" fillId="6" borderId="38" xfId="2" applyNumberFormat="1" applyFill="1" applyBorder="1" applyAlignment="1">
      <alignment horizontal="center"/>
    </xf>
    <xf numFmtId="0" fontId="5" fillId="15" borderId="29" xfId="2" applyFill="1" applyBorder="1" applyAlignment="1">
      <alignment horizontal="center"/>
    </xf>
    <xf numFmtId="0" fontId="5" fillId="2" borderId="29" xfId="2" applyFill="1" applyBorder="1" applyAlignment="1">
      <alignment horizontal="center"/>
    </xf>
    <xf numFmtId="0" fontId="5" fillId="15" borderId="32" xfId="2" applyFill="1" applyBorder="1" applyAlignment="1">
      <alignment horizontal="center"/>
    </xf>
    <xf numFmtId="0" fontId="0" fillId="0" borderId="0" xfId="0" pivotButton="1"/>
    <xf numFmtId="2" fontId="0" fillId="0" borderId="0" xfId="0" applyNumberFormat="1"/>
    <xf numFmtId="0" fontId="2" fillId="16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0" fontId="2" fillId="2" borderId="0" xfId="0" applyFont="1" applyFill="1" applyAlignment="1">
      <alignment horizontal="center"/>
    </xf>
    <xf numFmtId="0" fontId="2" fillId="0" borderId="1" xfId="0" applyFont="1" applyBorder="1" applyAlignment="1">
      <alignment horizontal="center"/>
    </xf>
    <xf numFmtId="0" fontId="2" fillId="2" borderId="3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center" vertical="center" textRotation="90"/>
    </xf>
    <xf numFmtId="0" fontId="4" fillId="2" borderId="3" xfId="0" applyFont="1" applyFill="1" applyBorder="1" applyAlignment="1">
      <alignment horizontal="center" vertical="center" textRotation="90"/>
    </xf>
    <xf numFmtId="164" fontId="4" fillId="2" borderId="2" xfId="1" applyNumberFormat="1" applyFont="1" applyFill="1" applyBorder="1" applyAlignment="1">
      <alignment horizontal="center" vertical="center" textRotation="90"/>
    </xf>
    <xf numFmtId="164" fontId="4" fillId="2" borderId="3" xfId="1" applyNumberFormat="1" applyFont="1" applyFill="1" applyBorder="1" applyAlignment="1">
      <alignment horizontal="center" vertical="center" textRotation="90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5" fillId="7" borderId="1" xfId="2" applyFill="1" applyBorder="1" applyAlignment="1">
      <alignment horizontal="left" indent="1"/>
    </xf>
    <xf numFmtId="0" fontId="5" fillId="2" borderId="1" xfId="2" applyFill="1" applyBorder="1" applyAlignment="1">
      <alignment horizontal="left" indent="1"/>
    </xf>
    <xf numFmtId="0" fontId="5" fillId="10" borderId="1" xfId="2" applyFont="1" applyFill="1" applyBorder="1" applyAlignment="1">
      <alignment horizontal="center"/>
    </xf>
    <xf numFmtId="0" fontId="5" fillId="14" borderId="1" xfId="2" applyFill="1" applyBorder="1" applyAlignment="1">
      <alignment horizontal="center" vertical="center" textRotation="90"/>
    </xf>
    <xf numFmtId="0" fontId="7" fillId="4" borderId="12" xfId="2" applyFont="1" applyFill="1" applyBorder="1" applyAlignment="1">
      <alignment horizontal="left" vertical="center" wrapText="1" indent="1"/>
    </xf>
    <xf numFmtId="0" fontId="7" fillId="4" borderId="13" xfId="2" applyFont="1" applyFill="1" applyBorder="1" applyAlignment="1">
      <alignment horizontal="left" vertical="center" wrapText="1" indent="1"/>
    </xf>
    <xf numFmtId="0" fontId="7" fillId="4" borderId="14" xfId="2" applyFont="1" applyFill="1" applyBorder="1" applyAlignment="1">
      <alignment horizontal="left" vertical="center" wrapText="1" indent="1"/>
    </xf>
  </cellXfs>
  <cellStyles count="4">
    <cellStyle name="Hyperlink 2" xfId="3"/>
    <cellStyle name="Normal" xfId="0" builtinId="0"/>
    <cellStyle name="Normal 2" xfId="2"/>
    <cellStyle name="Percent" xfId="1" builtinId="5"/>
  </cellStyles>
  <dxfs count="12">
    <dxf>
      <numFmt numFmtId="2" formatCode="0.00"/>
    </dxf>
    <dxf>
      <numFmt numFmtId="171" formatCode="0.000"/>
    </dxf>
    <dxf>
      <numFmt numFmtId="170" formatCode="0.0000"/>
    </dxf>
    <dxf>
      <numFmt numFmtId="169" formatCode="0.00000"/>
    </dxf>
    <dxf>
      <numFmt numFmtId="168" formatCode="0.000000"/>
    </dxf>
    <dxf>
      <numFmt numFmtId="167" formatCode="0.0000000"/>
    </dxf>
    <dxf>
      <numFmt numFmtId="2" formatCode="0.00"/>
    </dxf>
    <dxf>
      <numFmt numFmtId="171" formatCode="0.000"/>
    </dxf>
    <dxf>
      <numFmt numFmtId="170" formatCode="0.0000"/>
    </dxf>
    <dxf>
      <numFmt numFmtId="169" formatCode="0.00000"/>
    </dxf>
    <dxf>
      <numFmt numFmtId="168" formatCode="0.000000"/>
    </dxf>
    <dxf>
      <numFmt numFmtId="167" formatCode="0.00000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Site</a:t>
            </a:r>
            <a:r>
              <a:rPr lang="en-GB" baseline="0"/>
              <a:t> Tariff Scenarios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'Node Comparison (Tariff Only)'!$E$8</c:f>
              <c:strCache>
                <c:ptCount val="1"/>
                <c:pt idx="0">
                  <c:v>14 ZONES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'Node Comparison (Tariff Only)'!$C$10:$C$13</c:f>
              <c:strCache>
                <c:ptCount val="4"/>
                <c:pt idx="0">
                  <c:v>SYSTEM PEAK</c:v>
                </c:pt>
                <c:pt idx="1">
                  <c:v>SHARED 
YEAR ROUND</c:v>
                </c:pt>
                <c:pt idx="2">
                  <c:v>NOT SHARED YEAR ROUND</c:v>
                </c:pt>
                <c:pt idx="3">
                  <c:v>RESIDUAL</c:v>
                </c:pt>
              </c:strCache>
            </c:strRef>
          </c:cat>
          <c:val>
            <c:numRef>
              <c:f>'Node Comparison (Tariff Only)'!$E$10:$E$13</c:f>
              <c:numCache>
                <c:formatCode>_-* #,##0.0000_-;\-* #,##0.0000_-;_-* "-"??_-;_-@_-</c:formatCode>
                <c:ptCount val="4"/>
                <c:pt idx="0">
                  <c:v>3.3388858065470113</c:v>
                </c:pt>
                <c:pt idx="1">
                  <c:v>16.57932912496868</c:v>
                </c:pt>
                <c:pt idx="2">
                  <c:v>16.503310159074076</c:v>
                </c:pt>
                <c:pt idx="3">
                  <c:v>-0.20553558547364523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826-4407-82D9-07E3A93A9E92}"/>
            </c:ext>
          </c:extLst>
        </c:ser>
        <c:ser>
          <c:idx val="1"/>
          <c:order val="1"/>
          <c:tx>
            <c:strRef>
              <c:f>'Node Comparison (Tariff Only)'!$F$8</c:f>
              <c:strCache>
                <c:ptCount val="1"/>
                <c:pt idx="0">
                  <c:v>27 ZONES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'Node Comparison (Tariff Only)'!$C$10:$C$13</c:f>
              <c:strCache>
                <c:ptCount val="4"/>
                <c:pt idx="0">
                  <c:v>SYSTEM PEAK</c:v>
                </c:pt>
                <c:pt idx="1">
                  <c:v>SHARED 
YEAR ROUND</c:v>
                </c:pt>
                <c:pt idx="2">
                  <c:v>NOT SHARED YEAR ROUND</c:v>
                </c:pt>
                <c:pt idx="3">
                  <c:v>RESIDUAL</c:v>
                </c:pt>
              </c:strCache>
            </c:strRef>
          </c:cat>
          <c:val>
            <c:numRef>
              <c:f>'Node Comparison (Tariff Only)'!$F$10:$F$13</c:f>
              <c:numCache>
                <c:formatCode>_-* #,##0.0000_-;\-* #,##0.0000_-;_-* "-"??_-;_-@_-</c:formatCode>
                <c:ptCount val="4"/>
                <c:pt idx="0">
                  <c:v>4.1971369999999997</c:v>
                </c:pt>
                <c:pt idx="1">
                  <c:v>19.172483</c:v>
                </c:pt>
                <c:pt idx="2">
                  <c:v>17.950319</c:v>
                </c:pt>
                <c:pt idx="3">
                  <c:v>-0.36597099999999999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826-4407-82D9-07E3A93A9E92}"/>
            </c:ext>
          </c:extLst>
        </c:ser>
        <c:ser>
          <c:idx val="2"/>
          <c:order val="2"/>
          <c:tx>
            <c:strRef>
              <c:f>'Node Comparison (Tariff Only)'!$G$8</c:f>
              <c:strCache>
                <c:ptCount val="1"/>
                <c:pt idx="0">
                  <c:v>48 ZONES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'Node Comparison (Tariff Only)'!$C$10:$C$13</c:f>
              <c:strCache>
                <c:ptCount val="4"/>
                <c:pt idx="0">
                  <c:v>SYSTEM PEAK</c:v>
                </c:pt>
                <c:pt idx="1">
                  <c:v>SHARED 
YEAR ROUND</c:v>
                </c:pt>
                <c:pt idx="2">
                  <c:v>NOT SHARED YEAR ROUND</c:v>
                </c:pt>
                <c:pt idx="3">
                  <c:v>RESIDUAL</c:v>
                </c:pt>
              </c:strCache>
            </c:strRef>
          </c:cat>
          <c:val>
            <c:numRef>
              <c:f>'Node Comparison (Tariff Only)'!$G$10:$G$13</c:f>
              <c:numCache>
                <c:formatCode>_-* #,##0.0000_-;\-* #,##0.0000_-;_-* "-"??_-;_-@_-</c:formatCode>
                <c:ptCount val="4"/>
                <c:pt idx="0">
                  <c:v>3.5622635004703973</c:v>
                </c:pt>
                <c:pt idx="1">
                  <c:v>15.627260346621165</c:v>
                </c:pt>
                <c:pt idx="2">
                  <c:v>45.786514484610265</c:v>
                </c:pt>
                <c:pt idx="3">
                  <c:v>-3.2927350857808249E-2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826-4407-82D9-07E3A93A9E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09671744"/>
        <c:axId val="909672072"/>
      </c:barChart>
      <c:catAx>
        <c:axId val="9096717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09672072"/>
        <c:crosses val="autoZero"/>
        <c:auto val="1"/>
        <c:lblAlgn val="ctr"/>
        <c:lblOffset val="100"/>
        <c:noMultiLvlLbl val="0"/>
      </c:catAx>
      <c:valAx>
        <c:axId val="909672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strRef>
              <c:f>'Node Comparison (Tariff Only)'!$C$8</c:f>
              <c:strCache>
                <c:ptCount val="1"/>
                <c:pt idx="0">
                  <c:v>(£/kW)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-* #,##0.0000_-;\-* #,##0.000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096717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mp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4762</xdr:colOff>
      <xdr:row>6</xdr:row>
      <xdr:rowOff>19050</xdr:rowOff>
    </xdr:from>
    <xdr:to>
      <xdr:col>21</xdr:col>
      <xdr:colOff>4763</xdr:colOff>
      <xdr:row>7</xdr:row>
      <xdr:rowOff>76200</xdr:rowOff>
    </xdr:to>
    <xdr:cxnSp macro="">
      <xdr:nvCxnSpPr>
        <xdr:cNvPr id="2" name="Straight Arrow Connector 1">
          <a:extLst>
            <a:ext uri="{FF2B5EF4-FFF2-40B4-BE49-F238E27FC236}">
              <a16:creationId xmlns:a16="http://schemas.microsoft.com/office/drawing/2014/main" id="{C3F2537F-C62D-448B-A088-AE471F9A620F}"/>
            </a:ext>
          </a:extLst>
        </xdr:cNvPr>
        <xdr:cNvCxnSpPr>
          <a:stCxn id="3" idx="2"/>
          <a:endCxn id="4" idx="0"/>
        </xdr:cNvCxnSpPr>
      </xdr:nvCxnSpPr>
      <xdr:spPr bwMode="auto">
        <a:xfrm>
          <a:off x="14635162" y="990600"/>
          <a:ext cx="1" cy="219075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/>
      </xdr:spPr>
    </xdr:cxnSp>
    <xdr:clientData/>
  </xdr:twoCellAnchor>
  <xdr:twoCellAnchor>
    <xdr:from>
      <xdr:col>20</xdr:col>
      <xdr:colOff>209549</xdr:colOff>
      <xdr:row>4</xdr:row>
      <xdr:rowOff>28575</xdr:rowOff>
    </xdr:from>
    <xdr:to>
      <xdr:col>21</xdr:col>
      <xdr:colOff>409574</xdr:colOff>
      <xdr:row>6</xdr:row>
      <xdr:rowOff>19050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3BE9FC5-2DEA-4605-AA73-1F6F84E0CF81}"/>
            </a:ext>
          </a:extLst>
        </xdr:cNvPr>
        <xdr:cNvSpPr txBox="1"/>
      </xdr:nvSpPr>
      <xdr:spPr>
        <a:xfrm>
          <a:off x="14230349" y="676275"/>
          <a:ext cx="809625" cy="314325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>
              <a:solidFill>
                <a:srgbClr val="00B050"/>
              </a:solidFill>
            </a:rPr>
            <a:t>Z1</a:t>
          </a:r>
        </a:p>
      </xdr:txBody>
    </xdr:sp>
    <xdr:clientData/>
  </xdr:twoCellAnchor>
  <xdr:twoCellAnchor>
    <xdr:from>
      <xdr:col>20</xdr:col>
      <xdr:colOff>209550</xdr:colOff>
      <xdr:row>7</xdr:row>
      <xdr:rowOff>76200</xdr:rowOff>
    </xdr:from>
    <xdr:to>
      <xdr:col>21</xdr:col>
      <xdr:colOff>409575</xdr:colOff>
      <xdr:row>9</xdr:row>
      <xdr:rowOff>66675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21884FBC-7A72-4A5B-9271-11757DC694A5}"/>
            </a:ext>
          </a:extLst>
        </xdr:cNvPr>
        <xdr:cNvSpPr txBox="1"/>
      </xdr:nvSpPr>
      <xdr:spPr>
        <a:xfrm>
          <a:off x="14230350" y="1209675"/>
          <a:ext cx="809625" cy="314325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>
              <a:solidFill>
                <a:srgbClr val="00B050"/>
              </a:solidFill>
            </a:rPr>
            <a:t>Z2</a:t>
          </a:r>
        </a:p>
      </xdr:txBody>
    </xdr:sp>
    <xdr:clientData/>
  </xdr:twoCellAnchor>
  <xdr:twoCellAnchor>
    <xdr:from>
      <xdr:col>20</xdr:col>
      <xdr:colOff>209550</xdr:colOff>
      <xdr:row>11</xdr:row>
      <xdr:rowOff>0</xdr:rowOff>
    </xdr:from>
    <xdr:to>
      <xdr:col>21</xdr:col>
      <xdr:colOff>409575</xdr:colOff>
      <xdr:row>12</xdr:row>
      <xdr:rowOff>152400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36AB0C23-3D02-4972-A853-CFC24D2D58BE}"/>
            </a:ext>
          </a:extLst>
        </xdr:cNvPr>
        <xdr:cNvSpPr txBox="1"/>
      </xdr:nvSpPr>
      <xdr:spPr>
        <a:xfrm>
          <a:off x="14230350" y="1781175"/>
          <a:ext cx="809625" cy="314325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>
              <a:solidFill>
                <a:srgbClr val="00B050"/>
              </a:solidFill>
            </a:rPr>
            <a:t>Z4</a:t>
          </a:r>
        </a:p>
      </xdr:txBody>
    </xdr:sp>
    <xdr:clientData/>
  </xdr:twoCellAnchor>
  <xdr:twoCellAnchor>
    <xdr:from>
      <xdr:col>21</xdr:col>
      <xdr:colOff>4763</xdr:colOff>
      <xdr:row>9</xdr:row>
      <xdr:rowOff>66675</xdr:rowOff>
    </xdr:from>
    <xdr:to>
      <xdr:col>21</xdr:col>
      <xdr:colOff>4763</xdr:colOff>
      <xdr:row>11</xdr:row>
      <xdr:rowOff>0</xdr:rowOff>
    </xdr:to>
    <xdr:cxnSp macro="">
      <xdr:nvCxnSpPr>
        <xdr:cNvPr id="6" name="Straight Arrow Connector 5">
          <a:extLst>
            <a:ext uri="{FF2B5EF4-FFF2-40B4-BE49-F238E27FC236}">
              <a16:creationId xmlns:a16="http://schemas.microsoft.com/office/drawing/2014/main" id="{AA370F39-F8CF-4D7D-B5E4-2F58FC0D5092}"/>
            </a:ext>
          </a:extLst>
        </xdr:cNvPr>
        <xdr:cNvCxnSpPr>
          <a:stCxn id="4" idx="2"/>
          <a:endCxn id="5" idx="0"/>
        </xdr:cNvCxnSpPr>
      </xdr:nvCxnSpPr>
      <xdr:spPr bwMode="auto">
        <a:xfrm>
          <a:off x="14635163" y="1524000"/>
          <a:ext cx="0" cy="257175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/>
      </xdr:spPr>
    </xdr:cxnSp>
    <xdr:clientData/>
  </xdr:twoCellAnchor>
  <xdr:twoCellAnchor>
    <xdr:from>
      <xdr:col>21</xdr:col>
      <xdr:colOff>4763</xdr:colOff>
      <xdr:row>12</xdr:row>
      <xdr:rowOff>152400</xdr:rowOff>
    </xdr:from>
    <xdr:to>
      <xdr:col>21</xdr:col>
      <xdr:colOff>23813</xdr:colOff>
      <xdr:row>14</xdr:row>
      <xdr:rowOff>19050</xdr:rowOff>
    </xdr:to>
    <xdr:cxnSp macro="">
      <xdr:nvCxnSpPr>
        <xdr:cNvPr id="7" name="Straight Arrow Connector 6">
          <a:extLst>
            <a:ext uri="{FF2B5EF4-FFF2-40B4-BE49-F238E27FC236}">
              <a16:creationId xmlns:a16="http://schemas.microsoft.com/office/drawing/2014/main" id="{23287F03-16BE-40E1-BE56-D86A313379A7}"/>
            </a:ext>
          </a:extLst>
        </xdr:cNvPr>
        <xdr:cNvCxnSpPr>
          <a:stCxn id="5" idx="2"/>
          <a:endCxn id="8" idx="0"/>
        </xdr:cNvCxnSpPr>
      </xdr:nvCxnSpPr>
      <xdr:spPr bwMode="auto">
        <a:xfrm>
          <a:off x="14635163" y="2095500"/>
          <a:ext cx="19050" cy="190500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/>
      </xdr:spPr>
    </xdr:cxnSp>
    <xdr:clientData/>
  </xdr:twoCellAnchor>
  <xdr:twoCellAnchor>
    <xdr:from>
      <xdr:col>20</xdr:col>
      <xdr:colOff>228600</xdr:colOff>
      <xdr:row>14</xdr:row>
      <xdr:rowOff>19050</xdr:rowOff>
    </xdr:from>
    <xdr:to>
      <xdr:col>21</xdr:col>
      <xdr:colOff>428625</xdr:colOff>
      <xdr:row>16</xdr:row>
      <xdr:rowOff>9525</xdr:rowOff>
    </xdr:to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E16FB4B6-3727-49A4-904C-370501802D6F}"/>
            </a:ext>
          </a:extLst>
        </xdr:cNvPr>
        <xdr:cNvSpPr txBox="1"/>
      </xdr:nvSpPr>
      <xdr:spPr>
        <a:xfrm>
          <a:off x="14249400" y="2286000"/>
          <a:ext cx="809625" cy="314325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>
              <a:solidFill>
                <a:srgbClr val="00B050"/>
              </a:solidFill>
            </a:rPr>
            <a:t>Z3</a:t>
          </a:r>
        </a:p>
      </xdr:txBody>
    </xdr:sp>
    <xdr:clientData/>
  </xdr:twoCellAnchor>
  <xdr:twoCellAnchor>
    <xdr:from>
      <xdr:col>20</xdr:col>
      <xdr:colOff>247650</xdr:colOff>
      <xdr:row>17</xdr:row>
      <xdr:rowOff>66675</xdr:rowOff>
    </xdr:from>
    <xdr:to>
      <xdr:col>21</xdr:col>
      <xdr:colOff>447675</xdr:colOff>
      <xdr:row>19</xdr:row>
      <xdr:rowOff>57150</xdr:rowOff>
    </xdr:to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EE7038F1-E994-4F0D-B493-2D61FFC9432B}"/>
            </a:ext>
          </a:extLst>
        </xdr:cNvPr>
        <xdr:cNvSpPr txBox="1"/>
      </xdr:nvSpPr>
      <xdr:spPr>
        <a:xfrm>
          <a:off x="14268450" y="2819400"/>
          <a:ext cx="809625" cy="314325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>
              <a:solidFill>
                <a:srgbClr val="00B050"/>
              </a:solidFill>
            </a:rPr>
            <a:t>Z5</a:t>
          </a:r>
        </a:p>
      </xdr:txBody>
    </xdr:sp>
    <xdr:clientData/>
  </xdr:twoCellAnchor>
  <xdr:twoCellAnchor>
    <xdr:from>
      <xdr:col>21</xdr:col>
      <xdr:colOff>23813</xdr:colOff>
      <xdr:row>16</xdr:row>
      <xdr:rowOff>9525</xdr:rowOff>
    </xdr:from>
    <xdr:to>
      <xdr:col>21</xdr:col>
      <xdr:colOff>42863</xdr:colOff>
      <xdr:row>17</xdr:row>
      <xdr:rowOff>66675</xdr:rowOff>
    </xdr:to>
    <xdr:cxnSp macro="">
      <xdr:nvCxnSpPr>
        <xdr:cNvPr id="10" name="Straight Arrow Connector 9">
          <a:extLst>
            <a:ext uri="{FF2B5EF4-FFF2-40B4-BE49-F238E27FC236}">
              <a16:creationId xmlns:a16="http://schemas.microsoft.com/office/drawing/2014/main" id="{5B392B9A-4AAD-46E0-97EF-DD2E669895AD}"/>
            </a:ext>
          </a:extLst>
        </xdr:cNvPr>
        <xdr:cNvCxnSpPr>
          <a:stCxn id="8" idx="2"/>
          <a:endCxn id="9" idx="0"/>
        </xdr:cNvCxnSpPr>
      </xdr:nvCxnSpPr>
      <xdr:spPr bwMode="auto">
        <a:xfrm>
          <a:off x="14654213" y="2600325"/>
          <a:ext cx="19050" cy="219075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/>
      </xdr:spPr>
    </xdr:cxnSp>
    <xdr:clientData/>
  </xdr:twoCellAnchor>
  <xdr:twoCellAnchor>
    <xdr:from>
      <xdr:col>19</xdr:col>
      <xdr:colOff>561975</xdr:colOff>
      <xdr:row>20</xdr:row>
      <xdr:rowOff>133350</xdr:rowOff>
    </xdr:from>
    <xdr:to>
      <xdr:col>22</xdr:col>
      <xdr:colOff>142875</xdr:colOff>
      <xdr:row>22</xdr:row>
      <xdr:rowOff>123825</xdr:rowOff>
    </xdr:to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FAA36A42-0233-469C-8634-57EBF55B230F}"/>
            </a:ext>
          </a:extLst>
        </xdr:cNvPr>
        <xdr:cNvSpPr txBox="1"/>
      </xdr:nvSpPr>
      <xdr:spPr>
        <a:xfrm>
          <a:off x="13973175" y="3371850"/>
          <a:ext cx="1409700" cy="314325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>
              <a:solidFill>
                <a:srgbClr val="00B050"/>
              </a:solidFill>
            </a:rPr>
            <a:t>Z7/Z10/Z12</a:t>
          </a:r>
        </a:p>
      </xdr:txBody>
    </xdr:sp>
    <xdr:clientData/>
  </xdr:twoCellAnchor>
  <xdr:twoCellAnchor>
    <xdr:from>
      <xdr:col>21</xdr:col>
      <xdr:colOff>42863</xdr:colOff>
      <xdr:row>19</xdr:row>
      <xdr:rowOff>57150</xdr:rowOff>
    </xdr:from>
    <xdr:to>
      <xdr:col>21</xdr:col>
      <xdr:colOff>47625</xdr:colOff>
      <xdr:row>20</xdr:row>
      <xdr:rowOff>133350</xdr:rowOff>
    </xdr:to>
    <xdr:cxnSp macro="">
      <xdr:nvCxnSpPr>
        <xdr:cNvPr id="12" name="Straight Arrow Connector 11">
          <a:extLst>
            <a:ext uri="{FF2B5EF4-FFF2-40B4-BE49-F238E27FC236}">
              <a16:creationId xmlns:a16="http://schemas.microsoft.com/office/drawing/2014/main" id="{12ED88D0-3204-460F-9CC4-919EE05373D5}"/>
            </a:ext>
          </a:extLst>
        </xdr:cNvPr>
        <xdr:cNvCxnSpPr>
          <a:stCxn id="9" idx="2"/>
          <a:endCxn id="11" idx="0"/>
        </xdr:cNvCxnSpPr>
      </xdr:nvCxnSpPr>
      <xdr:spPr bwMode="auto">
        <a:xfrm>
          <a:off x="14673263" y="3133725"/>
          <a:ext cx="4762" cy="238125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/>
      </xdr:spPr>
    </xdr:cxnSp>
    <xdr:clientData/>
  </xdr:twoCellAnchor>
  <xdr:twoCellAnchor>
    <xdr:from>
      <xdr:col>22</xdr:col>
      <xdr:colOff>114301</xdr:colOff>
      <xdr:row>26</xdr:row>
      <xdr:rowOff>142876</xdr:rowOff>
    </xdr:from>
    <xdr:to>
      <xdr:col>23</xdr:col>
      <xdr:colOff>57151</xdr:colOff>
      <xdr:row>28</xdr:row>
      <xdr:rowOff>142875</xdr:rowOff>
    </xdr:to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FBEF8279-49FD-47B6-89EF-2FACF502BFCD}"/>
            </a:ext>
          </a:extLst>
        </xdr:cNvPr>
        <xdr:cNvSpPr txBox="1"/>
      </xdr:nvSpPr>
      <xdr:spPr>
        <a:xfrm>
          <a:off x="15354301" y="4352926"/>
          <a:ext cx="552450" cy="323849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>
              <a:solidFill>
                <a:srgbClr val="00B050"/>
              </a:solidFill>
            </a:rPr>
            <a:t>Z9</a:t>
          </a:r>
        </a:p>
      </xdr:txBody>
    </xdr:sp>
    <xdr:clientData/>
  </xdr:twoCellAnchor>
  <xdr:twoCellAnchor>
    <xdr:from>
      <xdr:col>21</xdr:col>
      <xdr:colOff>47625</xdr:colOff>
      <xdr:row>22</xdr:row>
      <xdr:rowOff>123825</xdr:rowOff>
    </xdr:from>
    <xdr:to>
      <xdr:col>21</xdr:col>
      <xdr:colOff>66675</xdr:colOff>
      <xdr:row>27</xdr:row>
      <xdr:rowOff>114300</xdr:rowOff>
    </xdr:to>
    <xdr:cxnSp macro="">
      <xdr:nvCxnSpPr>
        <xdr:cNvPr id="14" name="Straight Arrow Connector 13">
          <a:extLst>
            <a:ext uri="{FF2B5EF4-FFF2-40B4-BE49-F238E27FC236}">
              <a16:creationId xmlns:a16="http://schemas.microsoft.com/office/drawing/2014/main" id="{8657AC68-CD05-4BA3-ACC9-FD2E2F6A72B3}"/>
            </a:ext>
          </a:extLst>
        </xdr:cNvPr>
        <xdr:cNvCxnSpPr>
          <a:stCxn id="11" idx="2"/>
          <a:endCxn id="15" idx="0"/>
        </xdr:cNvCxnSpPr>
      </xdr:nvCxnSpPr>
      <xdr:spPr bwMode="auto">
        <a:xfrm>
          <a:off x="14678025" y="3686175"/>
          <a:ext cx="19050" cy="800100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/>
      </xdr:spPr>
    </xdr:cxnSp>
    <xdr:clientData/>
  </xdr:twoCellAnchor>
  <xdr:twoCellAnchor>
    <xdr:from>
      <xdr:col>20</xdr:col>
      <xdr:colOff>581025</xdr:colOff>
      <xdr:row>27</xdr:row>
      <xdr:rowOff>114300</xdr:rowOff>
    </xdr:from>
    <xdr:to>
      <xdr:col>21</xdr:col>
      <xdr:colOff>161925</xdr:colOff>
      <xdr:row>28</xdr:row>
      <xdr:rowOff>142875</xdr:rowOff>
    </xdr:to>
    <xdr:sp macro="" textlink="">
      <xdr:nvSpPr>
        <xdr:cNvPr id="15" name="Oval 14">
          <a:extLst>
            <a:ext uri="{FF2B5EF4-FFF2-40B4-BE49-F238E27FC236}">
              <a16:creationId xmlns:a16="http://schemas.microsoft.com/office/drawing/2014/main" id="{93339326-D1CF-46E0-B46E-824EA266F7E6}"/>
            </a:ext>
          </a:extLst>
        </xdr:cNvPr>
        <xdr:cNvSpPr/>
      </xdr:nvSpPr>
      <xdr:spPr>
        <a:xfrm>
          <a:off x="14601825" y="4486275"/>
          <a:ext cx="190500" cy="190500"/>
        </a:xfrm>
        <a:prstGeom prst="ellipse">
          <a:avLst/>
        </a:prstGeom>
        <a:solidFill>
          <a:schemeClr val="bg1">
            <a:lumMod val="9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rgbClr val="00B050"/>
            </a:solidFill>
          </a:endParaRPr>
        </a:p>
      </xdr:txBody>
    </xdr:sp>
    <xdr:clientData/>
  </xdr:twoCellAnchor>
  <xdr:twoCellAnchor>
    <xdr:from>
      <xdr:col>21</xdr:col>
      <xdr:colOff>134027</xdr:colOff>
      <xdr:row>27</xdr:row>
      <xdr:rowOff>142198</xdr:rowOff>
    </xdr:from>
    <xdr:to>
      <xdr:col>22</xdr:col>
      <xdr:colOff>114301</xdr:colOff>
      <xdr:row>27</xdr:row>
      <xdr:rowOff>142876</xdr:rowOff>
    </xdr:to>
    <xdr:cxnSp macro="">
      <xdr:nvCxnSpPr>
        <xdr:cNvPr id="16" name="Straight Arrow Connector 15">
          <a:extLst>
            <a:ext uri="{FF2B5EF4-FFF2-40B4-BE49-F238E27FC236}">
              <a16:creationId xmlns:a16="http://schemas.microsoft.com/office/drawing/2014/main" id="{4B57E06D-2B8B-4EF1-9EC1-63A85868C8BF}"/>
            </a:ext>
          </a:extLst>
        </xdr:cNvPr>
        <xdr:cNvCxnSpPr>
          <a:stCxn id="13" idx="1"/>
          <a:endCxn id="15" idx="7"/>
        </xdr:cNvCxnSpPr>
      </xdr:nvCxnSpPr>
      <xdr:spPr bwMode="auto">
        <a:xfrm flipH="1" flipV="1">
          <a:off x="14764427" y="4514173"/>
          <a:ext cx="589874" cy="678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/>
      </xdr:spPr>
    </xdr:cxnSp>
    <xdr:clientData/>
  </xdr:twoCellAnchor>
  <xdr:twoCellAnchor>
    <xdr:from>
      <xdr:col>18</xdr:col>
      <xdr:colOff>590550</xdr:colOff>
      <xdr:row>32</xdr:row>
      <xdr:rowOff>76200</xdr:rowOff>
    </xdr:from>
    <xdr:to>
      <xdr:col>20</xdr:col>
      <xdr:colOff>180975</xdr:colOff>
      <xdr:row>34</xdr:row>
      <xdr:rowOff>66675</xdr:rowOff>
    </xdr:to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E21B74AD-2EC7-4475-8339-2B82915F7761}"/>
            </a:ext>
          </a:extLst>
        </xdr:cNvPr>
        <xdr:cNvSpPr txBox="1"/>
      </xdr:nvSpPr>
      <xdr:spPr>
        <a:xfrm>
          <a:off x="13392150" y="5257800"/>
          <a:ext cx="809625" cy="314325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>
              <a:solidFill>
                <a:srgbClr val="00B050"/>
              </a:solidFill>
            </a:rPr>
            <a:t>Z13</a:t>
          </a:r>
        </a:p>
      </xdr:txBody>
    </xdr:sp>
    <xdr:clientData/>
  </xdr:twoCellAnchor>
  <xdr:twoCellAnchor>
    <xdr:from>
      <xdr:col>19</xdr:col>
      <xdr:colOff>385763</xdr:colOff>
      <xdr:row>31</xdr:row>
      <xdr:rowOff>42863</xdr:rowOff>
    </xdr:from>
    <xdr:to>
      <xdr:col>20</xdr:col>
      <xdr:colOff>219075</xdr:colOff>
      <xdr:row>32</xdr:row>
      <xdr:rowOff>76200</xdr:rowOff>
    </xdr:to>
    <xdr:cxnSp macro="">
      <xdr:nvCxnSpPr>
        <xdr:cNvPr id="18" name="Straight Arrow Connector 17">
          <a:extLst>
            <a:ext uri="{FF2B5EF4-FFF2-40B4-BE49-F238E27FC236}">
              <a16:creationId xmlns:a16="http://schemas.microsoft.com/office/drawing/2014/main" id="{42897209-F63E-4347-8C8D-D8E16BFB2EC7}"/>
            </a:ext>
          </a:extLst>
        </xdr:cNvPr>
        <xdr:cNvCxnSpPr>
          <a:stCxn id="17" idx="0"/>
          <a:endCxn id="19" idx="1"/>
        </xdr:cNvCxnSpPr>
      </xdr:nvCxnSpPr>
      <xdr:spPr bwMode="auto">
        <a:xfrm flipV="1">
          <a:off x="13796963" y="5062538"/>
          <a:ext cx="442912" cy="195262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/>
      </xdr:spPr>
    </xdr:cxnSp>
    <xdr:clientData/>
  </xdr:twoCellAnchor>
  <xdr:twoCellAnchor>
    <xdr:from>
      <xdr:col>20</xdr:col>
      <xdr:colOff>219075</xdr:colOff>
      <xdr:row>30</xdr:row>
      <xdr:rowOff>47625</xdr:rowOff>
    </xdr:from>
    <xdr:to>
      <xdr:col>21</xdr:col>
      <xdr:colOff>228600</xdr:colOff>
      <xdr:row>32</xdr:row>
      <xdr:rowOff>38100</xdr:rowOff>
    </xdr:to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5F6B110D-DFF5-4B1C-84B0-92E41B000801}"/>
            </a:ext>
          </a:extLst>
        </xdr:cNvPr>
        <xdr:cNvSpPr txBox="1"/>
      </xdr:nvSpPr>
      <xdr:spPr>
        <a:xfrm>
          <a:off x="14239875" y="4905375"/>
          <a:ext cx="619125" cy="314325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>
              <a:solidFill>
                <a:srgbClr val="00B050"/>
              </a:solidFill>
            </a:rPr>
            <a:t>Z11</a:t>
          </a:r>
        </a:p>
      </xdr:txBody>
    </xdr:sp>
    <xdr:clientData/>
  </xdr:twoCellAnchor>
  <xdr:twoCellAnchor>
    <xdr:from>
      <xdr:col>20</xdr:col>
      <xdr:colOff>528638</xdr:colOff>
      <xdr:row>28</xdr:row>
      <xdr:rowOff>133350</xdr:rowOff>
    </xdr:from>
    <xdr:to>
      <xdr:col>21</xdr:col>
      <xdr:colOff>57150</xdr:colOff>
      <xdr:row>30</xdr:row>
      <xdr:rowOff>47625</xdr:rowOff>
    </xdr:to>
    <xdr:cxnSp macro="">
      <xdr:nvCxnSpPr>
        <xdr:cNvPr id="20" name="Straight Arrow Connector 19">
          <a:extLst>
            <a:ext uri="{FF2B5EF4-FFF2-40B4-BE49-F238E27FC236}">
              <a16:creationId xmlns:a16="http://schemas.microsoft.com/office/drawing/2014/main" id="{CAD570BF-E85B-45B4-ACC3-D29E89F8F1AA}"/>
            </a:ext>
          </a:extLst>
        </xdr:cNvPr>
        <xdr:cNvCxnSpPr>
          <a:stCxn id="19" idx="0"/>
        </xdr:cNvCxnSpPr>
      </xdr:nvCxnSpPr>
      <xdr:spPr>
        <a:xfrm flipV="1">
          <a:off x="14549438" y="4667250"/>
          <a:ext cx="138112" cy="238125"/>
        </a:xfrm>
        <a:prstGeom prst="straightConnector1">
          <a:avLst/>
        </a:prstGeom>
        <a:ln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47625</xdr:colOff>
      <xdr:row>32</xdr:row>
      <xdr:rowOff>76200</xdr:rowOff>
    </xdr:from>
    <xdr:to>
      <xdr:col>18</xdr:col>
      <xdr:colOff>247650</xdr:colOff>
      <xdr:row>34</xdr:row>
      <xdr:rowOff>66675</xdr:rowOff>
    </xdr:to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27B50F70-DCCD-43C1-92D7-17E5561C7DD4}"/>
            </a:ext>
          </a:extLst>
        </xdr:cNvPr>
        <xdr:cNvSpPr txBox="1"/>
      </xdr:nvSpPr>
      <xdr:spPr>
        <a:xfrm>
          <a:off x="12239625" y="5257800"/>
          <a:ext cx="809625" cy="314325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>
              <a:solidFill>
                <a:srgbClr val="00B050"/>
              </a:solidFill>
            </a:rPr>
            <a:t>Z14</a:t>
          </a:r>
        </a:p>
      </xdr:txBody>
    </xdr:sp>
    <xdr:clientData/>
  </xdr:twoCellAnchor>
  <xdr:twoCellAnchor>
    <xdr:from>
      <xdr:col>18</xdr:col>
      <xdr:colOff>247650</xdr:colOff>
      <xdr:row>33</xdr:row>
      <xdr:rowOff>71438</xdr:rowOff>
    </xdr:from>
    <xdr:to>
      <xdr:col>18</xdr:col>
      <xdr:colOff>590550</xdr:colOff>
      <xdr:row>33</xdr:row>
      <xdr:rowOff>71438</xdr:rowOff>
    </xdr:to>
    <xdr:cxnSp macro="">
      <xdr:nvCxnSpPr>
        <xdr:cNvPr id="22" name="Straight Arrow Connector 21">
          <a:extLst>
            <a:ext uri="{FF2B5EF4-FFF2-40B4-BE49-F238E27FC236}">
              <a16:creationId xmlns:a16="http://schemas.microsoft.com/office/drawing/2014/main" id="{B035E1C6-434D-4019-97E1-266DE2B5DD31}"/>
            </a:ext>
          </a:extLst>
        </xdr:cNvPr>
        <xdr:cNvCxnSpPr>
          <a:stCxn id="21" idx="3"/>
          <a:endCxn id="17" idx="1"/>
        </xdr:cNvCxnSpPr>
      </xdr:nvCxnSpPr>
      <xdr:spPr>
        <a:xfrm>
          <a:off x="13049250" y="5414963"/>
          <a:ext cx="342900" cy="0"/>
        </a:xfrm>
        <a:prstGeom prst="straightConnector1">
          <a:avLst/>
        </a:prstGeom>
        <a:ln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419101</xdr:colOff>
      <xdr:row>27</xdr:row>
      <xdr:rowOff>76200</xdr:rowOff>
    </xdr:from>
    <xdr:to>
      <xdr:col>18</xdr:col>
      <xdr:colOff>400051</xdr:colOff>
      <xdr:row>29</xdr:row>
      <xdr:rowOff>66675</xdr:rowOff>
    </xdr:to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72AB50C1-D946-476C-906E-4F4D72945718}"/>
            </a:ext>
          </a:extLst>
        </xdr:cNvPr>
        <xdr:cNvSpPr txBox="1"/>
      </xdr:nvSpPr>
      <xdr:spPr>
        <a:xfrm>
          <a:off x="12611101" y="4448175"/>
          <a:ext cx="590550" cy="314325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>
              <a:solidFill>
                <a:srgbClr val="00B050"/>
              </a:solidFill>
            </a:rPr>
            <a:t>Z6</a:t>
          </a:r>
        </a:p>
      </xdr:txBody>
    </xdr:sp>
    <xdr:clientData/>
  </xdr:twoCellAnchor>
  <xdr:twoCellAnchor>
    <xdr:from>
      <xdr:col>19</xdr:col>
      <xdr:colOff>104775</xdr:colOff>
      <xdr:row>27</xdr:row>
      <xdr:rowOff>66675</xdr:rowOff>
    </xdr:from>
    <xdr:to>
      <xdr:col>20</xdr:col>
      <xdr:colOff>85725</xdr:colOff>
      <xdr:row>29</xdr:row>
      <xdr:rowOff>57150</xdr:rowOff>
    </xdr:to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584081D4-F178-410A-A98F-DB81CA43FE0F}"/>
            </a:ext>
          </a:extLst>
        </xdr:cNvPr>
        <xdr:cNvSpPr txBox="1"/>
      </xdr:nvSpPr>
      <xdr:spPr>
        <a:xfrm>
          <a:off x="13515975" y="4438650"/>
          <a:ext cx="590550" cy="314325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>
              <a:solidFill>
                <a:srgbClr val="00B050"/>
              </a:solidFill>
            </a:rPr>
            <a:t>Z8</a:t>
          </a:r>
        </a:p>
      </xdr:txBody>
    </xdr:sp>
    <xdr:clientData/>
  </xdr:twoCellAnchor>
  <xdr:twoCellAnchor>
    <xdr:from>
      <xdr:col>18</xdr:col>
      <xdr:colOff>400051</xdr:colOff>
      <xdr:row>28</xdr:row>
      <xdr:rowOff>61913</xdr:rowOff>
    </xdr:from>
    <xdr:to>
      <xdr:col>19</xdr:col>
      <xdr:colOff>104775</xdr:colOff>
      <xdr:row>28</xdr:row>
      <xdr:rowOff>71438</xdr:rowOff>
    </xdr:to>
    <xdr:cxnSp macro="">
      <xdr:nvCxnSpPr>
        <xdr:cNvPr id="25" name="Straight Arrow Connector 24">
          <a:extLst>
            <a:ext uri="{FF2B5EF4-FFF2-40B4-BE49-F238E27FC236}">
              <a16:creationId xmlns:a16="http://schemas.microsoft.com/office/drawing/2014/main" id="{B5223A7A-14DB-4A42-A343-79A2309F52DC}"/>
            </a:ext>
          </a:extLst>
        </xdr:cNvPr>
        <xdr:cNvCxnSpPr>
          <a:stCxn id="23" idx="3"/>
          <a:endCxn id="24" idx="1"/>
        </xdr:cNvCxnSpPr>
      </xdr:nvCxnSpPr>
      <xdr:spPr>
        <a:xfrm flipV="1">
          <a:off x="13201651" y="4595813"/>
          <a:ext cx="314324" cy="9525"/>
        </a:xfrm>
        <a:prstGeom prst="straightConnector1">
          <a:avLst/>
        </a:prstGeom>
        <a:ln>
          <a:solidFill>
            <a:schemeClr val="tx1"/>
          </a:solidFill>
          <a:headEnd type="none" w="med" len="med"/>
          <a:tailEnd type="arrow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85725</xdr:colOff>
      <xdr:row>28</xdr:row>
      <xdr:rowOff>47625</xdr:rowOff>
    </xdr:from>
    <xdr:to>
      <xdr:col>20</xdr:col>
      <xdr:colOff>581025</xdr:colOff>
      <xdr:row>28</xdr:row>
      <xdr:rowOff>61913</xdr:rowOff>
    </xdr:to>
    <xdr:cxnSp macro="">
      <xdr:nvCxnSpPr>
        <xdr:cNvPr id="26" name="Straight Arrow Connector 25">
          <a:extLst>
            <a:ext uri="{FF2B5EF4-FFF2-40B4-BE49-F238E27FC236}">
              <a16:creationId xmlns:a16="http://schemas.microsoft.com/office/drawing/2014/main" id="{A495A488-7207-4B5C-B8FD-25FBCFD25C76}"/>
            </a:ext>
          </a:extLst>
        </xdr:cNvPr>
        <xdr:cNvCxnSpPr>
          <a:stCxn id="24" idx="3"/>
          <a:endCxn id="15" idx="2"/>
        </xdr:cNvCxnSpPr>
      </xdr:nvCxnSpPr>
      <xdr:spPr>
        <a:xfrm flipV="1">
          <a:off x="14106525" y="4581525"/>
          <a:ext cx="495300" cy="14288"/>
        </a:xfrm>
        <a:prstGeom prst="straightConnector1">
          <a:avLst/>
        </a:prstGeom>
        <a:ln>
          <a:solidFill>
            <a:schemeClr val="tx1"/>
          </a:solidFill>
          <a:headEnd type="none" w="med" len="med"/>
          <a:tailEnd type="arrow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0</xdr:colOff>
      <xdr:row>10</xdr:row>
      <xdr:rowOff>0</xdr:rowOff>
    </xdr:from>
    <xdr:to>
      <xdr:col>21</xdr:col>
      <xdr:colOff>200025</xdr:colOff>
      <xdr:row>11</xdr:row>
      <xdr:rowOff>152400</xdr:rowOff>
    </xdr:to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80EB98D7-1BA4-4F1C-9969-94741DD25187}"/>
            </a:ext>
          </a:extLst>
        </xdr:cNvPr>
        <xdr:cNvSpPr txBox="1"/>
      </xdr:nvSpPr>
      <xdr:spPr>
        <a:xfrm>
          <a:off x="4267200" y="1619250"/>
          <a:ext cx="809625" cy="3143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/>
            <a:t>Z3</a:t>
          </a:r>
        </a:p>
      </xdr:txBody>
    </xdr:sp>
    <xdr:clientData/>
  </xdr:twoCellAnchor>
  <xdr:twoCellAnchor>
    <xdr:from>
      <xdr:col>20</xdr:col>
      <xdr:colOff>0</xdr:colOff>
      <xdr:row>6</xdr:row>
      <xdr:rowOff>0</xdr:rowOff>
    </xdr:from>
    <xdr:to>
      <xdr:col>21</xdr:col>
      <xdr:colOff>200025</xdr:colOff>
      <xdr:row>7</xdr:row>
      <xdr:rowOff>152400</xdr:rowOff>
    </xdr:to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8DF91383-0B0C-46F3-B62C-527D7534FA89}"/>
            </a:ext>
          </a:extLst>
        </xdr:cNvPr>
        <xdr:cNvSpPr txBox="1"/>
      </xdr:nvSpPr>
      <xdr:spPr>
        <a:xfrm>
          <a:off x="4267200" y="971550"/>
          <a:ext cx="809625" cy="3143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/>
            <a:t>Z1</a:t>
          </a:r>
        </a:p>
      </xdr:txBody>
    </xdr:sp>
    <xdr:clientData/>
  </xdr:twoCellAnchor>
  <xdr:twoCellAnchor>
    <xdr:from>
      <xdr:col>20</xdr:col>
      <xdr:colOff>0</xdr:colOff>
      <xdr:row>14</xdr:row>
      <xdr:rowOff>0</xdr:rowOff>
    </xdr:from>
    <xdr:to>
      <xdr:col>21</xdr:col>
      <xdr:colOff>200025</xdr:colOff>
      <xdr:row>15</xdr:row>
      <xdr:rowOff>152400</xdr:rowOff>
    </xdr:to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53321671-D084-4218-B150-658F4EDCB8E1}"/>
            </a:ext>
          </a:extLst>
        </xdr:cNvPr>
        <xdr:cNvSpPr txBox="1"/>
      </xdr:nvSpPr>
      <xdr:spPr>
        <a:xfrm>
          <a:off x="4267200" y="2266950"/>
          <a:ext cx="809625" cy="3143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/>
            <a:t>Z5</a:t>
          </a:r>
        </a:p>
      </xdr:txBody>
    </xdr:sp>
    <xdr:clientData/>
  </xdr:twoCellAnchor>
  <xdr:twoCellAnchor>
    <xdr:from>
      <xdr:col>20</xdr:col>
      <xdr:colOff>0</xdr:colOff>
      <xdr:row>18</xdr:row>
      <xdr:rowOff>0</xdr:rowOff>
    </xdr:from>
    <xdr:to>
      <xdr:col>21</xdr:col>
      <xdr:colOff>200025</xdr:colOff>
      <xdr:row>19</xdr:row>
      <xdr:rowOff>152400</xdr:rowOff>
    </xdr:to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B28059A2-5681-4659-94BA-44271828F27E}"/>
            </a:ext>
          </a:extLst>
        </xdr:cNvPr>
        <xdr:cNvSpPr txBox="1"/>
      </xdr:nvSpPr>
      <xdr:spPr>
        <a:xfrm>
          <a:off x="4267200" y="2914650"/>
          <a:ext cx="809625" cy="3143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/>
            <a:t>Z6</a:t>
          </a:r>
        </a:p>
      </xdr:txBody>
    </xdr:sp>
    <xdr:clientData/>
  </xdr:twoCellAnchor>
  <xdr:twoCellAnchor>
    <xdr:from>
      <xdr:col>20</xdr:col>
      <xdr:colOff>0</xdr:colOff>
      <xdr:row>22</xdr:row>
      <xdr:rowOff>0</xdr:rowOff>
    </xdr:from>
    <xdr:to>
      <xdr:col>21</xdr:col>
      <xdr:colOff>200025</xdr:colOff>
      <xdr:row>23</xdr:row>
      <xdr:rowOff>152400</xdr:rowOff>
    </xdr:to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5AACCDDD-1167-4AB6-8F92-536FDD501CE7}"/>
            </a:ext>
          </a:extLst>
        </xdr:cNvPr>
        <xdr:cNvSpPr txBox="1"/>
      </xdr:nvSpPr>
      <xdr:spPr>
        <a:xfrm>
          <a:off x="4267200" y="3562350"/>
          <a:ext cx="809625" cy="3143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/>
            <a:t>Z8</a:t>
          </a:r>
        </a:p>
      </xdr:txBody>
    </xdr:sp>
    <xdr:clientData/>
  </xdr:twoCellAnchor>
  <xdr:twoCellAnchor>
    <xdr:from>
      <xdr:col>20</xdr:col>
      <xdr:colOff>0</xdr:colOff>
      <xdr:row>26</xdr:row>
      <xdr:rowOff>0</xdr:rowOff>
    </xdr:from>
    <xdr:to>
      <xdr:col>21</xdr:col>
      <xdr:colOff>200025</xdr:colOff>
      <xdr:row>27</xdr:row>
      <xdr:rowOff>152400</xdr:rowOff>
    </xdr:to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939F066F-4E84-4541-9E77-2C7758A25D9F}"/>
            </a:ext>
          </a:extLst>
        </xdr:cNvPr>
        <xdr:cNvSpPr txBox="1"/>
      </xdr:nvSpPr>
      <xdr:spPr>
        <a:xfrm>
          <a:off x="4267200" y="4210050"/>
          <a:ext cx="809625" cy="3143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/>
            <a:t>Z9</a:t>
          </a:r>
        </a:p>
      </xdr:txBody>
    </xdr:sp>
    <xdr:clientData/>
  </xdr:twoCellAnchor>
  <xdr:twoCellAnchor>
    <xdr:from>
      <xdr:col>20</xdr:col>
      <xdr:colOff>0</xdr:colOff>
      <xdr:row>30</xdr:row>
      <xdr:rowOff>0</xdr:rowOff>
    </xdr:from>
    <xdr:to>
      <xdr:col>21</xdr:col>
      <xdr:colOff>200025</xdr:colOff>
      <xdr:row>31</xdr:row>
      <xdr:rowOff>152400</xdr:rowOff>
    </xdr:to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FB2AFEEB-F9D3-4F71-88BC-D406EB819B5C}"/>
            </a:ext>
          </a:extLst>
        </xdr:cNvPr>
        <xdr:cNvSpPr txBox="1"/>
      </xdr:nvSpPr>
      <xdr:spPr>
        <a:xfrm>
          <a:off x="4267200" y="4857750"/>
          <a:ext cx="809625" cy="3143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/>
            <a:t>Z10 / Z11</a:t>
          </a:r>
        </a:p>
      </xdr:txBody>
    </xdr:sp>
    <xdr:clientData/>
  </xdr:twoCellAnchor>
  <xdr:twoCellAnchor>
    <xdr:from>
      <xdr:col>18</xdr:col>
      <xdr:colOff>0</xdr:colOff>
      <xdr:row>20</xdr:row>
      <xdr:rowOff>0</xdr:rowOff>
    </xdr:from>
    <xdr:to>
      <xdr:col>19</xdr:col>
      <xdr:colOff>200025</xdr:colOff>
      <xdr:row>21</xdr:row>
      <xdr:rowOff>152400</xdr:rowOff>
    </xdr:to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2A7FB5A9-B1AE-4DC7-AFA4-FBA392AC5DD5}"/>
            </a:ext>
          </a:extLst>
        </xdr:cNvPr>
        <xdr:cNvSpPr txBox="1"/>
      </xdr:nvSpPr>
      <xdr:spPr>
        <a:xfrm>
          <a:off x="3048000" y="3238500"/>
          <a:ext cx="809625" cy="3143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/>
            <a:t>Z7</a:t>
          </a:r>
        </a:p>
      </xdr:txBody>
    </xdr:sp>
    <xdr:clientData/>
  </xdr:twoCellAnchor>
  <xdr:twoCellAnchor>
    <xdr:from>
      <xdr:col>20</xdr:col>
      <xdr:colOff>0</xdr:colOff>
      <xdr:row>34</xdr:row>
      <xdr:rowOff>0</xdr:rowOff>
    </xdr:from>
    <xdr:to>
      <xdr:col>21</xdr:col>
      <xdr:colOff>200025</xdr:colOff>
      <xdr:row>35</xdr:row>
      <xdr:rowOff>152400</xdr:rowOff>
    </xdr:to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CF9C400C-9BC4-4F0B-ABB1-CDADC9FC8AE5}"/>
            </a:ext>
          </a:extLst>
        </xdr:cNvPr>
        <xdr:cNvSpPr txBox="1"/>
      </xdr:nvSpPr>
      <xdr:spPr>
        <a:xfrm>
          <a:off x="4267200" y="5505450"/>
          <a:ext cx="809625" cy="3143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/>
            <a:t>Z12</a:t>
          </a:r>
        </a:p>
      </xdr:txBody>
    </xdr:sp>
    <xdr:clientData/>
  </xdr:twoCellAnchor>
  <xdr:twoCellAnchor>
    <xdr:from>
      <xdr:col>20</xdr:col>
      <xdr:colOff>0</xdr:colOff>
      <xdr:row>38</xdr:row>
      <xdr:rowOff>0</xdr:rowOff>
    </xdr:from>
    <xdr:to>
      <xdr:col>21</xdr:col>
      <xdr:colOff>200025</xdr:colOff>
      <xdr:row>39</xdr:row>
      <xdr:rowOff>152400</xdr:rowOff>
    </xdr:to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A181AEB7-999C-402A-9170-1753123A996C}"/>
            </a:ext>
          </a:extLst>
        </xdr:cNvPr>
        <xdr:cNvSpPr txBox="1"/>
      </xdr:nvSpPr>
      <xdr:spPr>
        <a:xfrm>
          <a:off x="4267200" y="6153150"/>
          <a:ext cx="809625" cy="314325"/>
        </a:xfrm>
        <a:prstGeom prst="rect">
          <a:avLst/>
        </a:prstGeom>
        <a:solidFill>
          <a:schemeClr val="lt1"/>
        </a:solidFill>
        <a:ln w="9525" cmpd="sng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/>
            <a:t>Z13 / Z14</a:t>
          </a:r>
        </a:p>
      </xdr:txBody>
    </xdr:sp>
    <xdr:clientData/>
  </xdr:twoCellAnchor>
  <xdr:twoCellAnchor>
    <xdr:from>
      <xdr:col>20</xdr:col>
      <xdr:colOff>0</xdr:colOff>
      <xdr:row>42</xdr:row>
      <xdr:rowOff>0</xdr:rowOff>
    </xdr:from>
    <xdr:to>
      <xdr:col>21</xdr:col>
      <xdr:colOff>200025</xdr:colOff>
      <xdr:row>43</xdr:row>
      <xdr:rowOff>152400</xdr:rowOff>
    </xdr:to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9EF83F6E-9D80-4F25-A443-37CDC5DE6224}"/>
            </a:ext>
          </a:extLst>
        </xdr:cNvPr>
        <xdr:cNvSpPr txBox="1"/>
      </xdr:nvSpPr>
      <xdr:spPr>
        <a:xfrm>
          <a:off x="4267200" y="6800850"/>
          <a:ext cx="809625" cy="3143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/>
            <a:t>Z15</a:t>
          </a:r>
        </a:p>
      </xdr:txBody>
    </xdr:sp>
    <xdr:clientData/>
  </xdr:twoCellAnchor>
  <xdr:twoCellAnchor>
    <xdr:from>
      <xdr:col>20</xdr:col>
      <xdr:colOff>0</xdr:colOff>
      <xdr:row>46</xdr:row>
      <xdr:rowOff>0</xdr:rowOff>
    </xdr:from>
    <xdr:to>
      <xdr:col>21</xdr:col>
      <xdr:colOff>200025</xdr:colOff>
      <xdr:row>47</xdr:row>
      <xdr:rowOff>152400</xdr:rowOff>
    </xdr:to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8FB39125-4608-4515-AB0B-A6C2D9BD3C50}"/>
            </a:ext>
          </a:extLst>
        </xdr:cNvPr>
        <xdr:cNvSpPr txBox="1"/>
      </xdr:nvSpPr>
      <xdr:spPr>
        <a:xfrm>
          <a:off x="4267200" y="7448550"/>
          <a:ext cx="809625" cy="3143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/>
            <a:t>Z16</a:t>
          </a:r>
        </a:p>
      </xdr:txBody>
    </xdr:sp>
    <xdr:clientData/>
  </xdr:twoCellAnchor>
  <xdr:twoCellAnchor>
    <xdr:from>
      <xdr:col>20</xdr:col>
      <xdr:colOff>0</xdr:colOff>
      <xdr:row>50</xdr:row>
      <xdr:rowOff>0</xdr:rowOff>
    </xdr:from>
    <xdr:to>
      <xdr:col>21</xdr:col>
      <xdr:colOff>200025</xdr:colOff>
      <xdr:row>51</xdr:row>
      <xdr:rowOff>152400</xdr:rowOff>
    </xdr:to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CB6FA831-DC5C-4772-B46C-42039510DE08}"/>
            </a:ext>
          </a:extLst>
        </xdr:cNvPr>
        <xdr:cNvSpPr txBox="1"/>
      </xdr:nvSpPr>
      <xdr:spPr>
        <a:xfrm>
          <a:off x="4267200" y="8096250"/>
          <a:ext cx="809625" cy="3143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/>
            <a:t>Z17</a:t>
          </a:r>
        </a:p>
      </xdr:txBody>
    </xdr:sp>
    <xdr:clientData/>
  </xdr:twoCellAnchor>
  <xdr:twoCellAnchor>
    <xdr:from>
      <xdr:col>20</xdr:col>
      <xdr:colOff>0</xdr:colOff>
      <xdr:row>54</xdr:row>
      <xdr:rowOff>0</xdr:rowOff>
    </xdr:from>
    <xdr:to>
      <xdr:col>21</xdr:col>
      <xdr:colOff>200025</xdr:colOff>
      <xdr:row>55</xdr:row>
      <xdr:rowOff>152400</xdr:rowOff>
    </xdr:to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4E051D7E-9D29-4FC4-9ADE-4E38209E2604}"/>
            </a:ext>
          </a:extLst>
        </xdr:cNvPr>
        <xdr:cNvSpPr txBox="1"/>
      </xdr:nvSpPr>
      <xdr:spPr>
        <a:xfrm>
          <a:off x="4267200" y="8743950"/>
          <a:ext cx="809625" cy="3143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/>
            <a:t>Z18</a:t>
          </a:r>
        </a:p>
      </xdr:txBody>
    </xdr:sp>
    <xdr:clientData/>
  </xdr:twoCellAnchor>
  <xdr:twoCellAnchor>
    <xdr:from>
      <xdr:col>18</xdr:col>
      <xdr:colOff>0</xdr:colOff>
      <xdr:row>44</xdr:row>
      <xdr:rowOff>0</xdr:rowOff>
    </xdr:from>
    <xdr:to>
      <xdr:col>19</xdr:col>
      <xdr:colOff>200025</xdr:colOff>
      <xdr:row>45</xdr:row>
      <xdr:rowOff>152400</xdr:rowOff>
    </xdr:to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7976F32E-BF7E-4D88-8E75-960B7FB511A0}"/>
            </a:ext>
          </a:extLst>
        </xdr:cNvPr>
        <xdr:cNvSpPr txBox="1"/>
      </xdr:nvSpPr>
      <xdr:spPr>
        <a:xfrm>
          <a:off x="3048000" y="7124700"/>
          <a:ext cx="809625" cy="3143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/>
            <a:t>Z19</a:t>
          </a:r>
        </a:p>
      </xdr:txBody>
    </xdr:sp>
    <xdr:clientData/>
  </xdr:twoCellAnchor>
  <xdr:twoCellAnchor>
    <xdr:from>
      <xdr:col>20</xdr:col>
      <xdr:colOff>0</xdr:colOff>
      <xdr:row>58</xdr:row>
      <xdr:rowOff>0</xdr:rowOff>
    </xdr:from>
    <xdr:to>
      <xdr:col>21</xdr:col>
      <xdr:colOff>219075</xdr:colOff>
      <xdr:row>60</xdr:row>
      <xdr:rowOff>104775</xdr:rowOff>
    </xdr:to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id="{14485B2A-0382-49A2-A095-8B13F25DAD22}"/>
            </a:ext>
          </a:extLst>
        </xdr:cNvPr>
        <xdr:cNvSpPr txBox="1"/>
      </xdr:nvSpPr>
      <xdr:spPr>
        <a:xfrm>
          <a:off x="4267200" y="9391650"/>
          <a:ext cx="828675" cy="4286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/>
            <a:t>Z22</a:t>
          </a:r>
          <a:r>
            <a:rPr lang="en-GB" sz="1100" b="1" baseline="0"/>
            <a:t> </a:t>
          </a:r>
          <a:r>
            <a:rPr lang="en-GB" sz="1100" b="1"/>
            <a:t>/ Z23 / Z24</a:t>
          </a:r>
        </a:p>
      </xdr:txBody>
    </xdr:sp>
    <xdr:clientData/>
  </xdr:twoCellAnchor>
  <xdr:twoCellAnchor>
    <xdr:from>
      <xdr:col>20</xdr:col>
      <xdr:colOff>0</xdr:colOff>
      <xdr:row>66</xdr:row>
      <xdr:rowOff>0</xdr:rowOff>
    </xdr:from>
    <xdr:to>
      <xdr:col>21</xdr:col>
      <xdr:colOff>200025</xdr:colOff>
      <xdr:row>67</xdr:row>
      <xdr:rowOff>152400</xdr:rowOff>
    </xdr:to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id="{78A691C4-29C6-4FFA-8FF8-4DA8F1FA1E94}"/>
            </a:ext>
          </a:extLst>
        </xdr:cNvPr>
        <xdr:cNvSpPr txBox="1"/>
      </xdr:nvSpPr>
      <xdr:spPr>
        <a:xfrm>
          <a:off x="4267200" y="10687050"/>
          <a:ext cx="809625" cy="3143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/>
            <a:t>Z25</a:t>
          </a:r>
        </a:p>
      </xdr:txBody>
    </xdr:sp>
    <xdr:clientData/>
  </xdr:twoCellAnchor>
  <xdr:twoCellAnchor>
    <xdr:from>
      <xdr:col>18</xdr:col>
      <xdr:colOff>0</xdr:colOff>
      <xdr:row>61</xdr:row>
      <xdr:rowOff>0</xdr:rowOff>
    </xdr:from>
    <xdr:to>
      <xdr:col>19</xdr:col>
      <xdr:colOff>200025</xdr:colOff>
      <xdr:row>62</xdr:row>
      <xdr:rowOff>152400</xdr:rowOff>
    </xdr:to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D205D5D6-D21D-4A6E-8460-366F1FD22419}"/>
            </a:ext>
          </a:extLst>
        </xdr:cNvPr>
        <xdr:cNvSpPr txBox="1"/>
      </xdr:nvSpPr>
      <xdr:spPr>
        <a:xfrm>
          <a:off x="3048000" y="9877425"/>
          <a:ext cx="809625" cy="3143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/>
            <a:t>Z21</a:t>
          </a:r>
        </a:p>
      </xdr:txBody>
    </xdr:sp>
    <xdr:clientData/>
  </xdr:twoCellAnchor>
  <xdr:twoCellAnchor>
    <xdr:from>
      <xdr:col>16</xdr:col>
      <xdr:colOff>0</xdr:colOff>
      <xdr:row>61</xdr:row>
      <xdr:rowOff>0</xdr:rowOff>
    </xdr:from>
    <xdr:to>
      <xdr:col>17</xdr:col>
      <xdr:colOff>200025</xdr:colOff>
      <xdr:row>62</xdr:row>
      <xdr:rowOff>152400</xdr:rowOff>
    </xdr:to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32D11158-EE18-4C6C-AC3E-9BFA56E4F490}"/>
            </a:ext>
          </a:extLst>
        </xdr:cNvPr>
        <xdr:cNvSpPr txBox="1"/>
      </xdr:nvSpPr>
      <xdr:spPr>
        <a:xfrm>
          <a:off x="1828800" y="9877425"/>
          <a:ext cx="809625" cy="3143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/>
            <a:t>Z20</a:t>
          </a:r>
        </a:p>
      </xdr:txBody>
    </xdr:sp>
    <xdr:clientData/>
  </xdr:twoCellAnchor>
  <xdr:twoCellAnchor>
    <xdr:from>
      <xdr:col>16</xdr:col>
      <xdr:colOff>0</xdr:colOff>
      <xdr:row>64</xdr:row>
      <xdr:rowOff>0</xdr:rowOff>
    </xdr:from>
    <xdr:to>
      <xdr:col>17</xdr:col>
      <xdr:colOff>200025</xdr:colOff>
      <xdr:row>65</xdr:row>
      <xdr:rowOff>152400</xdr:rowOff>
    </xdr:to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AE47823A-427E-4F7E-91D9-2F5D34F295BA}"/>
            </a:ext>
          </a:extLst>
        </xdr:cNvPr>
        <xdr:cNvSpPr txBox="1"/>
      </xdr:nvSpPr>
      <xdr:spPr>
        <a:xfrm>
          <a:off x="1828800" y="10363200"/>
          <a:ext cx="809625" cy="3143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/>
            <a:t>Z27</a:t>
          </a:r>
        </a:p>
      </xdr:txBody>
    </xdr:sp>
    <xdr:clientData/>
  </xdr:twoCellAnchor>
  <xdr:twoCellAnchor>
    <xdr:from>
      <xdr:col>18</xdr:col>
      <xdr:colOff>0</xdr:colOff>
      <xdr:row>64</xdr:row>
      <xdr:rowOff>0</xdr:rowOff>
    </xdr:from>
    <xdr:to>
      <xdr:col>19</xdr:col>
      <xdr:colOff>200025</xdr:colOff>
      <xdr:row>65</xdr:row>
      <xdr:rowOff>152400</xdr:rowOff>
    </xdr:to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780BA2E9-4236-4677-9861-17FABADE97D6}"/>
            </a:ext>
          </a:extLst>
        </xdr:cNvPr>
        <xdr:cNvSpPr txBox="1"/>
      </xdr:nvSpPr>
      <xdr:spPr>
        <a:xfrm>
          <a:off x="3048000" y="10363200"/>
          <a:ext cx="809625" cy="3143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/>
            <a:t>Z26</a:t>
          </a:r>
        </a:p>
      </xdr:txBody>
    </xdr:sp>
    <xdr:clientData/>
  </xdr:twoCellAnchor>
  <xdr:twoCellAnchor>
    <xdr:from>
      <xdr:col>21</xdr:col>
      <xdr:colOff>200026</xdr:colOff>
      <xdr:row>4</xdr:row>
      <xdr:rowOff>157163</xdr:rowOff>
    </xdr:from>
    <xdr:to>
      <xdr:col>22</xdr:col>
      <xdr:colOff>1</xdr:colOff>
      <xdr:row>6</xdr:row>
      <xdr:rowOff>157163</xdr:rowOff>
    </xdr:to>
    <xdr:cxnSp macro="">
      <xdr:nvCxnSpPr>
        <xdr:cNvPr id="69" name="Straight Arrow Connector 68">
          <a:extLst>
            <a:ext uri="{FF2B5EF4-FFF2-40B4-BE49-F238E27FC236}">
              <a16:creationId xmlns:a16="http://schemas.microsoft.com/office/drawing/2014/main" id="{989A2542-8447-4FE0-B6E0-A14170C47097}"/>
            </a:ext>
          </a:extLst>
        </xdr:cNvPr>
        <xdr:cNvCxnSpPr>
          <a:stCxn id="87" idx="1"/>
          <a:endCxn id="49" idx="3"/>
        </xdr:cNvCxnSpPr>
      </xdr:nvCxnSpPr>
      <xdr:spPr bwMode="auto">
        <a:xfrm rot="10800000" flipV="1">
          <a:off x="5076826" y="804863"/>
          <a:ext cx="409575" cy="323850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/>
      </xdr:spPr>
    </xdr:cxnSp>
    <xdr:clientData/>
  </xdr:twoCellAnchor>
  <xdr:twoCellAnchor>
    <xdr:from>
      <xdr:col>19</xdr:col>
      <xdr:colOff>200025</xdr:colOff>
      <xdr:row>8</xdr:row>
      <xdr:rowOff>157163</xdr:rowOff>
    </xdr:from>
    <xdr:to>
      <xdr:col>20</xdr:col>
      <xdr:colOff>0</xdr:colOff>
      <xdr:row>10</xdr:row>
      <xdr:rowOff>157163</xdr:rowOff>
    </xdr:to>
    <xdr:cxnSp macro="">
      <xdr:nvCxnSpPr>
        <xdr:cNvPr id="70" name="Straight Arrow Connector 69">
          <a:extLst>
            <a:ext uri="{FF2B5EF4-FFF2-40B4-BE49-F238E27FC236}">
              <a16:creationId xmlns:a16="http://schemas.microsoft.com/office/drawing/2014/main" id="{B12664F9-1F7E-4B9D-AA21-2215A03F1E8E}"/>
            </a:ext>
          </a:extLst>
        </xdr:cNvPr>
        <xdr:cNvCxnSpPr>
          <a:stCxn id="86" idx="3"/>
          <a:endCxn id="48" idx="1"/>
        </xdr:cNvCxnSpPr>
      </xdr:nvCxnSpPr>
      <xdr:spPr bwMode="auto">
        <a:xfrm>
          <a:off x="3857625" y="1452563"/>
          <a:ext cx="409575" cy="323850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/>
      </xdr:spPr>
    </xdr:cxnSp>
    <xdr:clientData/>
  </xdr:twoCellAnchor>
  <xdr:twoCellAnchor>
    <xdr:from>
      <xdr:col>20</xdr:col>
      <xdr:colOff>404020</xdr:colOff>
      <xdr:row>7</xdr:row>
      <xdr:rowOff>153193</xdr:rowOff>
    </xdr:from>
    <xdr:to>
      <xdr:col>20</xdr:col>
      <xdr:colOff>405608</xdr:colOff>
      <xdr:row>10</xdr:row>
      <xdr:rowOff>793</xdr:rowOff>
    </xdr:to>
    <xdr:cxnSp macro="">
      <xdr:nvCxnSpPr>
        <xdr:cNvPr id="71" name="Straight Arrow Connector 70">
          <a:extLst>
            <a:ext uri="{FF2B5EF4-FFF2-40B4-BE49-F238E27FC236}">
              <a16:creationId xmlns:a16="http://schemas.microsoft.com/office/drawing/2014/main" id="{4FC9A36F-7E1F-49CC-A5DB-42DD3AC651AE}"/>
            </a:ext>
          </a:extLst>
        </xdr:cNvPr>
        <xdr:cNvCxnSpPr>
          <a:stCxn id="49" idx="2"/>
          <a:endCxn id="48" idx="0"/>
        </xdr:cNvCxnSpPr>
      </xdr:nvCxnSpPr>
      <xdr:spPr bwMode="auto">
        <a:xfrm rot="5400000">
          <a:off x="4505326" y="1452562"/>
          <a:ext cx="333375" cy="1588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/>
      </xdr:spPr>
    </xdr:cxnSp>
    <xdr:clientData/>
  </xdr:twoCellAnchor>
  <xdr:twoCellAnchor>
    <xdr:from>
      <xdr:col>20</xdr:col>
      <xdr:colOff>404020</xdr:colOff>
      <xdr:row>11</xdr:row>
      <xdr:rowOff>153193</xdr:rowOff>
    </xdr:from>
    <xdr:to>
      <xdr:col>20</xdr:col>
      <xdr:colOff>405608</xdr:colOff>
      <xdr:row>14</xdr:row>
      <xdr:rowOff>793</xdr:rowOff>
    </xdr:to>
    <xdr:cxnSp macro="">
      <xdr:nvCxnSpPr>
        <xdr:cNvPr id="72" name="Straight Arrow Connector 71">
          <a:extLst>
            <a:ext uri="{FF2B5EF4-FFF2-40B4-BE49-F238E27FC236}">
              <a16:creationId xmlns:a16="http://schemas.microsoft.com/office/drawing/2014/main" id="{D60899D1-DEE8-4F4D-86A9-64C9FFDD1C64}"/>
            </a:ext>
          </a:extLst>
        </xdr:cNvPr>
        <xdr:cNvCxnSpPr>
          <a:stCxn id="48" idx="2"/>
          <a:endCxn id="50" idx="0"/>
        </xdr:cNvCxnSpPr>
      </xdr:nvCxnSpPr>
      <xdr:spPr bwMode="auto">
        <a:xfrm rot="5400000">
          <a:off x="4505326" y="2100262"/>
          <a:ext cx="333375" cy="1588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/>
      </xdr:spPr>
    </xdr:cxnSp>
    <xdr:clientData/>
  </xdr:twoCellAnchor>
  <xdr:twoCellAnchor>
    <xdr:from>
      <xdr:col>20</xdr:col>
      <xdr:colOff>404020</xdr:colOff>
      <xdr:row>15</xdr:row>
      <xdr:rowOff>153193</xdr:rowOff>
    </xdr:from>
    <xdr:to>
      <xdr:col>20</xdr:col>
      <xdr:colOff>405608</xdr:colOff>
      <xdr:row>18</xdr:row>
      <xdr:rowOff>793</xdr:rowOff>
    </xdr:to>
    <xdr:cxnSp macro="">
      <xdr:nvCxnSpPr>
        <xdr:cNvPr id="73" name="Straight Arrow Connector 72">
          <a:extLst>
            <a:ext uri="{FF2B5EF4-FFF2-40B4-BE49-F238E27FC236}">
              <a16:creationId xmlns:a16="http://schemas.microsoft.com/office/drawing/2014/main" id="{427052DE-9E41-46C7-8249-561C2FD831C5}"/>
            </a:ext>
          </a:extLst>
        </xdr:cNvPr>
        <xdr:cNvCxnSpPr>
          <a:stCxn id="50" idx="2"/>
          <a:endCxn id="51" idx="0"/>
        </xdr:cNvCxnSpPr>
      </xdr:nvCxnSpPr>
      <xdr:spPr bwMode="auto">
        <a:xfrm rot="5400000">
          <a:off x="4505326" y="2747962"/>
          <a:ext cx="333375" cy="1588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/>
      </xdr:spPr>
    </xdr:cxnSp>
    <xdr:clientData/>
  </xdr:twoCellAnchor>
  <xdr:twoCellAnchor>
    <xdr:from>
      <xdr:col>20</xdr:col>
      <xdr:colOff>404020</xdr:colOff>
      <xdr:row>19</xdr:row>
      <xdr:rowOff>153193</xdr:rowOff>
    </xdr:from>
    <xdr:to>
      <xdr:col>20</xdr:col>
      <xdr:colOff>405608</xdr:colOff>
      <xdr:row>22</xdr:row>
      <xdr:rowOff>793</xdr:rowOff>
    </xdr:to>
    <xdr:cxnSp macro="">
      <xdr:nvCxnSpPr>
        <xdr:cNvPr id="74" name="Straight Arrow Connector 73">
          <a:extLst>
            <a:ext uri="{FF2B5EF4-FFF2-40B4-BE49-F238E27FC236}">
              <a16:creationId xmlns:a16="http://schemas.microsoft.com/office/drawing/2014/main" id="{68AB0B25-1209-4C21-9C05-5552111A6293}"/>
            </a:ext>
          </a:extLst>
        </xdr:cNvPr>
        <xdr:cNvCxnSpPr>
          <a:stCxn id="51" idx="2"/>
          <a:endCxn id="52" idx="0"/>
        </xdr:cNvCxnSpPr>
      </xdr:nvCxnSpPr>
      <xdr:spPr bwMode="auto">
        <a:xfrm rot="5400000">
          <a:off x="4505326" y="3395662"/>
          <a:ext cx="333375" cy="1588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/>
      </xdr:spPr>
    </xdr:cxnSp>
    <xdr:clientData/>
  </xdr:twoCellAnchor>
  <xdr:twoCellAnchor>
    <xdr:from>
      <xdr:col>20</xdr:col>
      <xdr:colOff>404020</xdr:colOff>
      <xdr:row>23</xdr:row>
      <xdr:rowOff>153193</xdr:rowOff>
    </xdr:from>
    <xdr:to>
      <xdr:col>20</xdr:col>
      <xdr:colOff>405608</xdr:colOff>
      <xdr:row>26</xdr:row>
      <xdr:rowOff>793</xdr:rowOff>
    </xdr:to>
    <xdr:cxnSp macro="">
      <xdr:nvCxnSpPr>
        <xdr:cNvPr id="75" name="Straight Arrow Connector 74">
          <a:extLst>
            <a:ext uri="{FF2B5EF4-FFF2-40B4-BE49-F238E27FC236}">
              <a16:creationId xmlns:a16="http://schemas.microsoft.com/office/drawing/2014/main" id="{31A0AD0E-9ED2-4E9C-9A97-F7D7902B869D}"/>
            </a:ext>
          </a:extLst>
        </xdr:cNvPr>
        <xdr:cNvCxnSpPr>
          <a:stCxn id="52" idx="2"/>
          <a:endCxn id="53" idx="0"/>
        </xdr:cNvCxnSpPr>
      </xdr:nvCxnSpPr>
      <xdr:spPr bwMode="auto">
        <a:xfrm rot="5400000">
          <a:off x="4505326" y="4043362"/>
          <a:ext cx="333375" cy="1588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/>
      </xdr:spPr>
    </xdr:cxnSp>
    <xdr:clientData/>
  </xdr:twoCellAnchor>
  <xdr:twoCellAnchor>
    <xdr:from>
      <xdr:col>20</xdr:col>
      <xdr:colOff>404020</xdr:colOff>
      <xdr:row>27</xdr:row>
      <xdr:rowOff>153193</xdr:rowOff>
    </xdr:from>
    <xdr:to>
      <xdr:col>20</xdr:col>
      <xdr:colOff>405608</xdr:colOff>
      <xdr:row>30</xdr:row>
      <xdr:rowOff>793</xdr:rowOff>
    </xdr:to>
    <xdr:cxnSp macro="">
      <xdr:nvCxnSpPr>
        <xdr:cNvPr id="76" name="Straight Arrow Connector 75">
          <a:extLst>
            <a:ext uri="{FF2B5EF4-FFF2-40B4-BE49-F238E27FC236}">
              <a16:creationId xmlns:a16="http://schemas.microsoft.com/office/drawing/2014/main" id="{6759FF71-367A-40A3-B31D-D04CE5F05475}"/>
            </a:ext>
          </a:extLst>
        </xdr:cNvPr>
        <xdr:cNvCxnSpPr>
          <a:stCxn id="53" idx="2"/>
          <a:endCxn id="54" idx="0"/>
        </xdr:cNvCxnSpPr>
      </xdr:nvCxnSpPr>
      <xdr:spPr bwMode="auto">
        <a:xfrm rot="5400000">
          <a:off x="4505326" y="4691062"/>
          <a:ext cx="333375" cy="1588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/>
      </xdr:spPr>
    </xdr:cxnSp>
    <xdr:clientData/>
  </xdr:twoCellAnchor>
  <xdr:twoCellAnchor>
    <xdr:from>
      <xdr:col>20</xdr:col>
      <xdr:colOff>404020</xdr:colOff>
      <xdr:row>31</xdr:row>
      <xdr:rowOff>153193</xdr:rowOff>
    </xdr:from>
    <xdr:to>
      <xdr:col>20</xdr:col>
      <xdr:colOff>405608</xdr:colOff>
      <xdr:row>34</xdr:row>
      <xdr:rowOff>793</xdr:rowOff>
    </xdr:to>
    <xdr:cxnSp macro="">
      <xdr:nvCxnSpPr>
        <xdr:cNvPr id="77" name="Straight Arrow Connector 76">
          <a:extLst>
            <a:ext uri="{FF2B5EF4-FFF2-40B4-BE49-F238E27FC236}">
              <a16:creationId xmlns:a16="http://schemas.microsoft.com/office/drawing/2014/main" id="{DE8E1208-5A4F-4A75-A5BC-74C3FE8E4C3B}"/>
            </a:ext>
          </a:extLst>
        </xdr:cNvPr>
        <xdr:cNvCxnSpPr>
          <a:stCxn id="54" idx="2"/>
          <a:endCxn id="56" idx="0"/>
        </xdr:cNvCxnSpPr>
      </xdr:nvCxnSpPr>
      <xdr:spPr bwMode="auto">
        <a:xfrm rot="5400000">
          <a:off x="4505326" y="5338762"/>
          <a:ext cx="333375" cy="1588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/>
      </xdr:spPr>
    </xdr:cxnSp>
    <xdr:clientData/>
  </xdr:twoCellAnchor>
  <xdr:twoCellAnchor>
    <xdr:from>
      <xdr:col>20</xdr:col>
      <xdr:colOff>404020</xdr:colOff>
      <xdr:row>35</xdr:row>
      <xdr:rowOff>153193</xdr:rowOff>
    </xdr:from>
    <xdr:to>
      <xdr:col>20</xdr:col>
      <xdr:colOff>405608</xdr:colOff>
      <xdr:row>38</xdr:row>
      <xdr:rowOff>793</xdr:rowOff>
    </xdr:to>
    <xdr:cxnSp macro="">
      <xdr:nvCxnSpPr>
        <xdr:cNvPr id="78" name="Straight Arrow Connector 77">
          <a:extLst>
            <a:ext uri="{FF2B5EF4-FFF2-40B4-BE49-F238E27FC236}">
              <a16:creationId xmlns:a16="http://schemas.microsoft.com/office/drawing/2014/main" id="{7D014B26-94DC-4BDB-BF39-3A4791228D81}"/>
            </a:ext>
          </a:extLst>
        </xdr:cNvPr>
        <xdr:cNvCxnSpPr>
          <a:stCxn id="56" idx="2"/>
          <a:endCxn id="57" idx="0"/>
        </xdr:cNvCxnSpPr>
      </xdr:nvCxnSpPr>
      <xdr:spPr bwMode="auto">
        <a:xfrm rot="5400000">
          <a:off x="4505326" y="5986462"/>
          <a:ext cx="333375" cy="1588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/>
      </xdr:spPr>
    </xdr:cxnSp>
    <xdr:clientData/>
  </xdr:twoCellAnchor>
  <xdr:twoCellAnchor>
    <xdr:from>
      <xdr:col>20</xdr:col>
      <xdr:colOff>404020</xdr:colOff>
      <xdr:row>39</xdr:row>
      <xdr:rowOff>153193</xdr:rowOff>
    </xdr:from>
    <xdr:to>
      <xdr:col>20</xdr:col>
      <xdr:colOff>405608</xdr:colOff>
      <xdr:row>42</xdr:row>
      <xdr:rowOff>793</xdr:rowOff>
    </xdr:to>
    <xdr:cxnSp macro="">
      <xdr:nvCxnSpPr>
        <xdr:cNvPr id="79" name="Straight Arrow Connector 78">
          <a:extLst>
            <a:ext uri="{FF2B5EF4-FFF2-40B4-BE49-F238E27FC236}">
              <a16:creationId xmlns:a16="http://schemas.microsoft.com/office/drawing/2014/main" id="{E9F89838-B9EA-4CB4-AA79-17C9ACFACA89}"/>
            </a:ext>
          </a:extLst>
        </xdr:cNvPr>
        <xdr:cNvCxnSpPr>
          <a:stCxn id="57" idx="2"/>
          <a:endCxn id="58" idx="0"/>
        </xdr:cNvCxnSpPr>
      </xdr:nvCxnSpPr>
      <xdr:spPr bwMode="auto">
        <a:xfrm rot="5400000">
          <a:off x="4505326" y="6634162"/>
          <a:ext cx="333375" cy="1588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/>
      </xdr:spPr>
    </xdr:cxnSp>
    <xdr:clientData/>
  </xdr:twoCellAnchor>
  <xdr:twoCellAnchor>
    <xdr:from>
      <xdr:col>20</xdr:col>
      <xdr:colOff>404020</xdr:colOff>
      <xdr:row>43</xdr:row>
      <xdr:rowOff>153193</xdr:rowOff>
    </xdr:from>
    <xdr:to>
      <xdr:col>20</xdr:col>
      <xdr:colOff>405608</xdr:colOff>
      <xdr:row>46</xdr:row>
      <xdr:rowOff>793</xdr:rowOff>
    </xdr:to>
    <xdr:cxnSp macro="">
      <xdr:nvCxnSpPr>
        <xdr:cNvPr id="80" name="Straight Arrow Connector 79">
          <a:extLst>
            <a:ext uri="{FF2B5EF4-FFF2-40B4-BE49-F238E27FC236}">
              <a16:creationId xmlns:a16="http://schemas.microsoft.com/office/drawing/2014/main" id="{48F7C2A9-7683-45F9-862F-D271DDF882C1}"/>
            </a:ext>
          </a:extLst>
        </xdr:cNvPr>
        <xdr:cNvCxnSpPr>
          <a:stCxn id="58" idx="2"/>
          <a:endCxn id="59" idx="0"/>
        </xdr:cNvCxnSpPr>
      </xdr:nvCxnSpPr>
      <xdr:spPr bwMode="auto">
        <a:xfrm rot="5400000">
          <a:off x="4505326" y="7281862"/>
          <a:ext cx="333375" cy="1588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/>
      </xdr:spPr>
    </xdr:cxnSp>
    <xdr:clientData/>
  </xdr:twoCellAnchor>
  <xdr:twoCellAnchor>
    <xdr:from>
      <xdr:col>20</xdr:col>
      <xdr:colOff>404020</xdr:colOff>
      <xdr:row>47</xdr:row>
      <xdr:rowOff>153193</xdr:rowOff>
    </xdr:from>
    <xdr:to>
      <xdr:col>20</xdr:col>
      <xdr:colOff>405608</xdr:colOff>
      <xdr:row>50</xdr:row>
      <xdr:rowOff>793</xdr:rowOff>
    </xdr:to>
    <xdr:cxnSp macro="">
      <xdr:nvCxnSpPr>
        <xdr:cNvPr id="81" name="Straight Arrow Connector 80">
          <a:extLst>
            <a:ext uri="{FF2B5EF4-FFF2-40B4-BE49-F238E27FC236}">
              <a16:creationId xmlns:a16="http://schemas.microsoft.com/office/drawing/2014/main" id="{0E5D8308-F534-4D99-84B5-86DED49E65E0}"/>
            </a:ext>
          </a:extLst>
        </xdr:cNvPr>
        <xdr:cNvCxnSpPr>
          <a:stCxn id="59" idx="2"/>
          <a:endCxn id="60" idx="0"/>
        </xdr:cNvCxnSpPr>
      </xdr:nvCxnSpPr>
      <xdr:spPr bwMode="auto">
        <a:xfrm rot="5400000">
          <a:off x="4505326" y="7929562"/>
          <a:ext cx="333375" cy="1588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/>
      </xdr:spPr>
    </xdr:cxnSp>
    <xdr:clientData/>
  </xdr:twoCellAnchor>
  <xdr:twoCellAnchor>
    <xdr:from>
      <xdr:col>20</xdr:col>
      <xdr:colOff>404020</xdr:colOff>
      <xdr:row>51</xdr:row>
      <xdr:rowOff>153193</xdr:rowOff>
    </xdr:from>
    <xdr:to>
      <xdr:col>20</xdr:col>
      <xdr:colOff>405608</xdr:colOff>
      <xdr:row>54</xdr:row>
      <xdr:rowOff>793</xdr:rowOff>
    </xdr:to>
    <xdr:cxnSp macro="">
      <xdr:nvCxnSpPr>
        <xdr:cNvPr id="82" name="Straight Arrow Connector 81">
          <a:extLst>
            <a:ext uri="{FF2B5EF4-FFF2-40B4-BE49-F238E27FC236}">
              <a16:creationId xmlns:a16="http://schemas.microsoft.com/office/drawing/2014/main" id="{9C7EF05C-F625-4237-9A5C-DCB7D8042D27}"/>
            </a:ext>
          </a:extLst>
        </xdr:cNvPr>
        <xdr:cNvCxnSpPr>
          <a:stCxn id="60" idx="2"/>
          <a:endCxn id="61" idx="0"/>
        </xdr:cNvCxnSpPr>
      </xdr:nvCxnSpPr>
      <xdr:spPr bwMode="auto">
        <a:xfrm rot="5400000">
          <a:off x="4505326" y="8577262"/>
          <a:ext cx="333375" cy="1588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/>
      </xdr:spPr>
    </xdr:cxnSp>
    <xdr:clientData/>
  </xdr:twoCellAnchor>
  <xdr:twoCellAnchor>
    <xdr:from>
      <xdr:col>20</xdr:col>
      <xdr:colOff>404813</xdr:colOff>
      <xdr:row>55</xdr:row>
      <xdr:rowOff>152399</xdr:rowOff>
    </xdr:from>
    <xdr:to>
      <xdr:col>20</xdr:col>
      <xdr:colOff>414338</xdr:colOff>
      <xdr:row>57</xdr:row>
      <xdr:rowOff>161924</xdr:rowOff>
    </xdr:to>
    <xdr:cxnSp macro="">
      <xdr:nvCxnSpPr>
        <xdr:cNvPr id="83" name="Straight Arrow Connector 82">
          <a:extLst>
            <a:ext uri="{FF2B5EF4-FFF2-40B4-BE49-F238E27FC236}">
              <a16:creationId xmlns:a16="http://schemas.microsoft.com/office/drawing/2014/main" id="{4378439A-E6C8-45E9-AB91-9DFA7B7D2E1B}"/>
            </a:ext>
          </a:extLst>
        </xdr:cNvPr>
        <xdr:cNvCxnSpPr>
          <a:stCxn id="61" idx="2"/>
          <a:endCxn id="63" idx="0"/>
        </xdr:cNvCxnSpPr>
      </xdr:nvCxnSpPr>
      <xdr:spPr bwMode="auto">
        <a:xfrm rot="16200000" flipH="1">
          <a:off x="4510088" y="9220199"/>
          <a:ext cx="333375" cy="9525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/>
      </xdr:spPr>
    </xdr:cxnSp>
    <xdr:clientData/>
  </xdr:twoCellAnchor>
  <xdr:twoCellAnchor>
    <xdr:from>
      <xdr:col>20</xdr:col>
      <xdr:colOff>409576</xdr:colOff>
      <xdr:row>60</xdr:row>
      <xdr:rowOff>104775</xdr:rowOff>
    </xdr:from>
    <xdr:to>
      <xdr:col>20</xdr:col>
      <xdr:colOff>414339</xdr:colOff>
      <xdr:row>62</xdr:row>
      <xdr:rowOff>95250</xdr:rowOff>
    </xdr:to>
    <xdr:cxnSp macro="">
      <xdr:nvCxnSpPr>
        <xdr:cNvPr id="84" name="Straight Arrow Connector 83">
          <a:extLst>
            <a:ext uri="{FF2B5EF4-FFF2-40B4-BE49-F238E27FC236}">
              <a16:creationId xmlns:a16="http://schemas.microsoft.com/office/drawing/2014/main" id="{82A977EA-BBCE-4EBB-991A-523208FE7CC7}"/>
            </a:ext>
          </a:extLst>
        </xdr:cNvPr>
        <xdr:cNvCxnSpPr>
          <a:stCxn id="63" idx="2"/>
        </xdr:cNvCxnSpPr>
      </xdr:nvCxnSpPr>
      <xdr:spPr bwMode="auto">
        <a:xfrm rot="5400000">
          <a:off x="4521995" y="9975056"/>
          <a:ext cx="314325" cy="4763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/>
      </xdr:spPr>
    </xdr:cxnSp>
    <xdr:clientData/>
  </xdr:twoCellAnchor>
  <xdr:twoCellAnchor>
    <xdr:from>
      <xdr:col>20</xdr:col>
      <xdr:colOff>400050</xdr:colOff>
      <xdr:row>64</xdr:row>
      <xdr:rowOff>38100</xdr:rowOff>
    </xdr:from>
    <xdr:to>
      <xdr:col>20</xdr:col>
      <xdr:colOff>404813</xdr:colOff>
      <xdr:row>66</xdr:row>
      <xdr:rowOff>0</xdr:rowOff>
    </xdr:to>
    <xdr:cxnSp macro="">
      <xdr:nvCxnSpPr>
        <xdr:cNvPr id="85" name="Straight Arrow Connector 84">
          <a:extLst>
            <a:ext uri="{FF2B5EF4-FFF2-40B4-BE49-F238E27FC236}">
              <a16:creationId xmlns:a16="http://schemas.microsoft.com/office/drawing/2014/main" id="{E1901CDA-6A3A-4BF5-A238-D6D5B1770D83}"/>
            </a:ext>
          </a:extLst>
        </xdr:cNvPr>
        <xdr:cNvCxnSpPr>
          <a:stCxn id="64" idx="0"/>
        </xdr:cNvCxnSpPr>
      </xdr:nvCxnSpPr>
      <xdr:spPr bwMode="auto">
        <a:xfrm rot="16200000" flipV="1">
          <a:off x="4526757" y="10541793"/>
          <a:ext cx="285750" cy="4763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/>
      </xdr:spPr>
    </xdr:cxnSp>
    <xdr:clientData/>
  </xdr:twoCellAnchor>
  <xdr:twoCellAnchor>
    <xdr:from>
      <xdr:col>18</xdr:col>
      <xdr:colOff>0</xdr:colOff>
      <xdr:row>8</xdr:row>
      <xdr:rowOff>0</xdr:rowOff>
    </xdr:from>
    <xdr:to>
      <xdr:col>19</xdr:col>
      <xdr:colOff>200025</xdr:colOff>
      <xdr:row>9</xdr:row>
      <xdr:rowOff>152400</xdr:rowOff>
    </xdr:to>
    <xdr:sp macro="" textlink="">
      <xdr:nvSpPr>
        <xdr:cNvPr id="86" name="TextBox 85">
          <a:extLst>
            <a:ext uri="{FF2B5EF4-FFF2-40B4-BE49-F238E27FC236}">
              <a16:creationId xmlns:a16="http://schemas.microsoft.com/office/drawing/2014/main" id="{662DE403-0089-4F89-9D02-F6B608B020DD}"/>
            </a:ext>
          </a:extLst>
        </xdr:cNvPr>
        <xdr:cNvSpPr txBox="1"/>
      </xdr:nvSpPr>
      <xdr:spPr>
        <a:xfrm>
          <a:off x="3048000" y="1295400"/>
          <a:ext cx="809625" cy="3143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/>
            <a:t>Z4</a:t>
          </a:r>
        </a:p>
      </xdr:txBody>
    </xdr:sp>
    <xdr:clientData/>
  </xdr:twoCellAnchor>
  <xdr:twoCellAnchor>
    <xdr:from>
      <xdr:col>22</xdr:col>
      <xdr:colOff>0</xdr:colOff>
      <xdr:row>4</xdr:row>
      <xdr:rowOff>0</xdr:rowOff>
    </xdr:from>
    <xdr:to>
      <xdr:col>23</xdr:col>
      <xdr:colOff>200025</xdr:colOff>
      <xdr:row>5</xdr:row>
      <xdr:rowOff>152400</xdr:rowOff>
    </xdr:to>
    <xdr:sp macro="" textlink="">
      <xdr:nvSpPr>
        <xdr:cNvPr id="87" name="TextBox 86">
          <a:extLst>
            <a:ext uri="{FF2B5EF4-FFF2-40B4-BE49-F238E27FC236}">
              <a16:creationId xmlns:a16="http://schemas.microsoft.com/office/drawing/2014/main" id="{2461B78F-EBF2-43E0-BE6B-0F4A0EF472DB}"/>
            </a:ext>
          </a:extLst>
        </xdr:cNvPr>
        <xdr:cNvSpPr txBox="1"/>
      </xdr:nvSpPr>
      <xdr:spPr>
        <a:xfrm>
          <a:off x="5486400" y="647700"/>
          <a:ext cx="809625" cy="3143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/>
            <a:t>Z2</a:t>
          </a:r>
        </a:p>
      </xdr:txBody>
    </xdr:sp>
    <xdr:clientData/>
  </xdr:twoCellAnchor>
  <xdr:twoCellAnchor>
    <xdr:from>
      <xdr:col>19</xdr:col>
      <xdr:colOff>200025</xdr:colOff>
      <xdr:row>20</xdr:row>
      <xdr:rowOff>157163</xdr:rowOff>
    </xdr:from>
    <xdr:to>
      <xdr:col>20</xdr:col>
      <xdr:colOff>0</xdr:colOff>
      <xdr:row>22</xdr:row>
      <xdr:rowOff>157163</xdr:rowOff>
    </xdr:to>
    <xdr:cxnSp macro="">
      <xdr:nvCxnSpPr>
        <xdr:cNvPr id="88" name="Straight Arrow Connector 87">
          <a:extLst>
            <a:ext uri="{FF2B5EF4-FFF2-40B4-BE49-F238E27FC236}">
              <a16:creationId xmlns:a16="http://schemas.microsoft.com/office/drawing/2014/main" id="{15C98023-2C72-4065-AC1D-89598265605F}"/>
            </a:ext>
          </a:extLst>
        </xdr:cNvPr>
        <xdr:cNvCxnSpPr>
          <a:stCxn id="55" idx="3"/>
          <a:endCxn id="52" idx="1"/>
        </xdr:cNvCxnSpPr>
      </xdr:nvCxnSpPr>
      <xdr:spPr bwMode="auto">
        <a:xfrm>
          <a:off x="3857625" y="3395663"/>
          <a:ext cx="409575" cy="323850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/>
      </xdr:spPr>
    </xdr:cxnSp>
    <xdr:clientData/>
  </xdr:twoCellAnchor>
  <xdr:twoCellAnchor>
    <xdr:from>
      <xdr:col>19</xdr:col>
      <xdr:colOff>200025</xdr:colOff>
      <xdr:row>44</xdr:row>
      <xdr:rowOff>157163</xdr:rowOff>
    </xdr:from>
    <xdr:to>
      <xdr:col>20</xdr:col>
      <xdr:colOff>0</xdr:colOff>
      <xdr:row>46</xdr:row>
      <xdr:rowOff>157163</xdr:rowOff>
    </xdr:to>
    <xdr:cxnSp macro="">
      <xdr:nvCxnSpPr>
        <xdr:cNvPr id="89" name="Straight Arrow Connector 88">
          <a:extLst>
            <a:ext uri="{FF2B5EF4-FFF2-40B4-BE49-F238E27FC236}">
              <a16:creationId xmlns:a16="http://schemas.microsoft.com/office/drawing/2014/main" id="{52AE96D8-E88B-447E-96F2-D8172C5E4AE4}"/>
            </a:ext>
          </a:extLst>
        </xdr:cNvPr>
        <xdr:cNvCxnSpPr>
          <a:stCxn id="62" idx="3"/>
          <a:endCxn id="59" idx="1"/>
        </xdr:cNvCxnSpPr>
      </xdr:nvCxnSpPr>
      <xdr:spPr bwMode="auto">
        <a:xfrm>
          <a:off x="3857625" y="7281863"/>
          <a:ext cx="409575" cy="323850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/>
      </xdr:spPr>
    </xdr:cxnSp>
    <xdr:clientData/>
  </xdr:twoCellAnchor>
  <xdr:twoCellAnchor>
    <xdr:from>
      <xdr:col>17</xdr:col>
      <xdr:colOff>200025</xdr:colOff>
      <xdr:row>61</xdr:row>
      <xdr:rowOff>157163</xdr:rowOff>
    </xdr:from>
    <xdr:to>
      <xdr:col>18</xdr:col>
      <xdr:colOff>0</xdr:colOff>
      <xdr:row>61</xdr:row>
      <xdr:rowOff>158751</xdr:rowOff>
    </xdr:to>
    <xdr:cxnSp macro="">
      <xdr:nvCxnSpPr>
        <xdr:cNvPr id="90" name="Straight Arrow Connector 89">
          <a:extLst>
            <a:ext uri="{FF2B5EF4-FFF2-40B4-BE49-F238E27FC236}">
              <a16:creationId xmlns:a16="http://schemas.microsoft.com/office/drawing/2014/main" id="{89DAACCF-DF46-45C1-AA23-79F550AA8E85}"/>
            </a:ext>
          </a:extLst>
        </xdr:cNvPr>
        <xdr:cNvCxnSpPr>
          <a:stCxn id="66" idx="3"/>
          <a:endCxn id="65" idx="1"/>
        </xdr:cNvCxnSpPr>
      </xdr:nvCxnSpPr>
      <xdr:spPr bwMode="auto">
        <a:xfrm>
          <a:off x="2638425" y="10034588"/>
          <a:ext cx="409575" cy="1588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/>
      </xdr:spPr>
    </xdr:cxnSp>
    <xdr:clientData/>
  </xdr:twoCellAnchor>
  <xdr:twoCellAnchor>
    <xdr:from>
      <xdr:col>17</xdr:col>
      <xdr:colOff>200025</xdr:colOff>
      <xdr:row>64</xdr:row>
      <xdr:rowOff>157163</xdr:rowOff>
    </xdr:from>
    <xdr:to>
      <xdr:col>18</xdr:col>
      <xdr:colOff>0</xdr:colOff>
      <xdr:row>64</xdr:row>
      <xdr:rowOff>158751</xdr:rowOff>
    </xdr:to>
    <xdr:cxnSp macro="">
      <xdr:nvCxnSpPr>
        <xdr:cNvPr id="91" name="Straight Arrow Connector 90">
          <a:extLst>
            <a:ext uri="{FF2B5EF4-FFF2-40B4-BE49-F238E27FC236}">
              <a16:creationId xmlns:a16="http://schemas.microsoft.com/office/drawing/2014/main" id="{14F64E3B-654E-4313-B94E-8FD835FAE2EF}"/>
            </a:ext>
          </a:extLst>
        </xdr:cNvPr>
        <xdr:cNvCxnSpPr>
          <a:stCxn id="67" idx="3"/>
          <a:endCxn id="68" idx="1"/>
        </xdr:cNvCxnSpPr>
      </xdr:nvCxnSpPr>
      <xdr:spPr bwMode="auto">
        <a:xfrm>
          <a:off x="2638425" y="10520363"/>
          <a:ext cx="409575" cy="1588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/>
      </xdr:spPr>
    </xdr:cxnSp>
    <xdr:clientData/>
  </xdr:twoCellAnchor>
  <xdr:twoCellAnchor>
    <xdr:from>
      <xdr:col>19</xdr:col>
      <xdr:colOff>200025</xdr:colOff>
      <xdr:row>61</xdr:row>
      <xdr:rowOff>157163</xdr:rowOff>
    </xdr:from>
    <xdr:to>
      <xdr:col>20</xdr:col>
      <xdr:colOff>276225</xdr:colOff>
      <xdr:row>63</xdr:row>
      <xdr:rowOff>38100</xdr:rowOff>
    </xdr:to>
    <xdr:cxnSp macro="">
      <xdr:nvCxnSpPr>
        <xdr:cNvPr id="92" name="Straight Arrow Connector 91">
          <a:extLst>
            <a:ext uri="{FF2B5EF4-FFF2-40B4-BE49-F238E27FC236}">
              <a16:creationId xmlns:a16="http://schemas.microsoft.com/office/drawing/2014/main" id="{13834E82-330D-4894-A649-4A9D701026EF}"/>
            </a:ext>
          </a:extLst>
        </xdr:cNvPr>
        <xdr:cNvCxnSpPr>
          <a:stCxn id="65" idx="3"/>
        </xdr:cNvCxnSpPr>
      </xdr:nvCxnSpPr>
      <xdr:spPr bwMode="auto">
        <a:xfrm>
          <a:off x="3857625" y="10034588"/>
          <a:ext cx="685800" cy="204787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/>
      </xdr:spPr>
    </xdr:cxnSp>
    <xdr:clientData/>
  </xdr:twoCellAnchor>
  <xdr:twoCellAnchor>
    <xdr:from>
      <xdr:col>19</xdr:col>
      <xdr:colOff>200025</xdr:colOff>
      <xdr:row>63</xdr:row>
      <xdr:rowOff>123825</xdr:rowOff>
    </xdr:from>
    <xdr:to>
      <xdr:col>20</xdr:col>
      <xdr:colOff>285750</xdr:colOff>
      <xdr:row>64</xdr:row>
      <xdr:rowOff>157163</xdr:rowOff>
    </xdr:to>
    <xdr:cxnSp macro="">
      <xdr:nvCxnSpPr>
        <xdr:cNvPr id="93" name="Straight Arrow Connector 92">
          <a:extLst>
            <a:ext uri="{FF2B5EF4-FFF2-40B4-BE49-F238E27FC236}">
              <a16:creationId xmlns:a16="http://schemas.microsoft.com/office/drawing/2014/main" id="{32AF1000-F4C4-4510-8F16-177A8ACFEE78}"/>
            </a:ext>
          </a:extLst>
        </xdr:cNvPr>
        <xdr:cNvCxnSpPr>
          <a:stCxn id="68" idx="3"/>
        </xdr:cNvCxnSpPr>
      </xdr:nvCxnSpPr>
      <xdr:spPr bwMode="auto">
        <a:xfrm flipV="1">
          <a:off x="3857625" y="10325100"/>
          <a:ext cx="695325" cy="195263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arrow"/>
        </a:ln>
        <a:effectLst/>
      </xdr:spPr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485775</xdr:colOff>
      <xdr:row>1</xdr:row>
      <xdr:rowOff>104775</xdr:rowOff>
    </xdr:from>
    <xdr:to>
      <xdr:col>19</xdr:col>
      <xdr:colOff>514779</xdr:colOff>
      <xdr:row>23</xdr:row>
      <xdr:rowOff>76772</xdr:rowOff>
    </xdr:to>
    <xdr:pic>
      <xdr:nvPicPr>
        <xdr:cNvPr id="100" name="Picture 99" descr="Screen Clipping">
          <a:extLst>
            <a:ext uri="{FF2B5EF4-FFF2-40B4-BE49-F238E27FC236}">
              <a16:creationId xmlns:a16="http://schemas.microsoft.com/office/drawing/2014/main" id="{823EB0EF-6C3E-4997-A00C-CF05C62DF1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06050" y="295275"/>
          <a:ext cx="3077004" cy="4096322"/>
        </a:xfrm>
        <a:prstGeom prst="rect">
          <a:avLst/>
        </a:prstGeom>
      </xdr:spPr>
    </xdr:pic>
    <xdr:clientData/>
  </xdr:twoCellAnchor>
  <xdr:twoCellAnchor>
    <xdr:from>
      <xdr:col>23</xdr:col>
      <xdr:colOff>190500</xdr:colOff>
      <xdr:row>5</xdr:row>
      <xdr:rowOff>66675</xdr:rowOff>
    </xdr:from>
    <xdr:to>
      <xdr:col>23</xdr:col>
      <xdr:colOff>581025</xdr:colOff>
      <xdr:row>7</xdr:row>
      <xdr:rowOff>95250</xdr:rowOff>
    </xdr:to>
    <xdr:sp macro="" textlink="">
      <xdr:nvSpPr>
        <xdr:cNvPr id="101" name="TextBox 100">
          <a:extLst>
            <a:ext uri="{FF2B5EF4-FFF2-40B4-BE49-F238E27FC236}">
              <a16:creationId xmlns:a16="http://schemas.microsoft.com/office/drawing/2014/main" id="{4EC2107E-4591-4868-9B18-67959222460E}"/>
            </a:ext>
          </a:extLst>
        </xdr:cNvPr>
        <xdr:cNvSpPr txBox="1"/>
      </xdr:nvSpPr>
      <xdr:spPr>
        <a:xfrm>
          <a:off x="15497175" y="1019175"/>
          <a:ext cx="390525" cy="342900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>
              <a:solidFill>
                <a:srgbClr val="00B050"/>
              </a:solidFill>
            </a:rPr>
            <a:t>Z2</a:t>
          </a:r>
        </a:p>
      </xdr:txBody>
    </xdr:sp>
    <xdr:clientData/>
  </xdr:twoCellAnchor>
  <xdr:twoCellAnchor>
    <xdr:from>
      <xdr:col>24</xdr:col>
      <xdr:colOff>285750</xdr:colOff>
      <xdr:row>9</xdr:row>
      <xdr:rowOff>28575</xdr:rowOff>
    </xdr:from>
    <xdr:to>
      <xdr:col>25</xdr:col>
      <xdr:colOff>123825</xdr:colOff>
      <xdr:row>11</xdr:row>
      <xdr:rowOff>19050</xdr:rowOff>
    </xdr:to>
    <xdr:sp macro="" textlink="">
      <xdr:nvSpPr>
        <xdr:cNvPr id="102" name="TextBox 101">
          <a:extLst>
            <a:ext uri="{FF2B5EF4-FFF2-40B4-BE49-F238E27FC236}">
              <a16:creationId xmlns:a16="http://schemas.microsoft.com/office/drawing/2014/main" id="{0683D6B1-2CF5-4C19-B4D4-8B57097F772F}"/>
            </a:ext>
          </a:extLst>
        </xdr:cNvPr>
        <xdr:cNvSpPr txBox="1"/>
      </xdr:nvSpPr>
      <xdr:spPr>
        <a:xfrm>
          <a:off x="16202025" y="1676400"/>
          <a:ext cx="447675" cy="371475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>
              <a:solidFill>
                <a:srgbClr val="00B050"/>
              </a:solidFill>
            </a:rPr>
            <a:t>Z3</a:t>
          </a:r>
        </a:p>
      </xdr:txBody>
    </xdr:sp>
    <xdr:clientData/>
  </xdr:twoCellAnchor>
  <xdr:twoCellAnchor>
    <xdr:from>
      <xdr:col>23</xdr:col>
      <xdr:colOff>228601</xdr:colOff>
      <xdr:row>16</xdr:row>
      <xdr:rowOff>76200</xdr:rowOff>
    </xdr:from>
    <xdr:to>
      <xdr:col>24</xdr:col>
      <xdr:colOff>38101</xdr:colOff>
      <xdr:row>18</xdr:row>
      <xdr:rowOff>66675</xdr:rowOff>
    </xdr:to>
    <xdr:sp macro="" textlink="">
      <xdr:nvSpPr>
        <xdr:cNvPr id="104" name="TextBox 103">
          <a:extLst>
            <a:ext uri="{FF2B5EF4-FFF2-40B4-BE49-F238E27FC236}">
              <a16:creationId xmlns:a16="http://schemas.microsoft.com/office/drawing/2014/main" id="{1160ACC6-FF3A-4AB0-B2B3-DE06BB0FB50C}"/>
            </a:ext>
          </a:extLst>
        </xdr:cNvPr>
        <xdr:cNvSpPr txBox="1"/>
      </xdr:nvSpPr>
      <xdr:spPr>
        <a:xfrm>
          <a:off x="15535276" y="3057525"/>
          <a:ext cx="419100" cy="371475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>
              <a:solidFill>
                <a:srgbClr val="00B050"/>
              </a:solidFill>
            </a:rPr>
            <a:t>Z10</a:t>
          </a:r>
        </a:p>
      </xdr:txBody>
    </xdr:sp>
    <xdr:clientData/>
  </xdr:twoCellAnchor>
  <xdr:twoCellAnchor>
    <xdr:from>
      <xdr:col>23</xdr:col>
      <xdr:colOff>252413</xdr:colOff>
      <xdr:row>3</xdr:row>
      <xdr:rowOff>104775</xdr:rowOff>
    </xdr:from>
    <xdr:to>
      <xdr:col>23</xdr:col>
      <xdr:colOff>390525</xdr:colOff>
      <xdr:row>5</xdr:row>
      <xdr:rowOff>76200</xdr:rowOff>
    </xdr:to>
    <xdr:cxnSp macro="">
      <xdr:nvCxnSpPr>
        <xdr:cNvPr id="105" name="Straight Arrow Connector 104">
          <a:extLst>
            <a:ext uri="{FF2B5EF4-FFF2-40B4-BE49-F238E27FC236}">
              <a16:creationId xmlns:a16="http://schemas.microsoft.com/office/drawing/2014/main" id="{9238D5AA-B068-4176-AAE2-B9E21F83229C}"/>
            </a:ext>
          </a:extLst>
        </xdr:cNvPr>
        <xdr:cNvCxnSpPr>
          <a:stCxn id="166" idx="2"/>
        </xdr:cNvCxnSpPr>
      </xdr:nvCxnSpPr>
      <xdr:spPr bwMode="auto">
        <a:xfrm>
          <a:off x="15663863" y="676275"/>
          <a:ext cx="138112" cy="352425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/>
        </a:ln>
        <a:effectLst/>
      </xdr:spPr>
    </xdr:cxnSp>
    <xdr:clientData/>
  </xdr:twoCellAnchor>
  <xdr:twoCellAnchor>
    <xdr:from>
      <xdr:col>23</xdr:col>
      <xdr:colOff>581025</xdr:colOff>
      <xdr:row>6</xdr:row>
      <xdr:rowOff>33338</xdr:rowOff>
    </xdr:from>
    <xdr:to>
      <xdr:col>24</xdr:col>
      <xdr:colOff>509588</xdr:colOff>
      <xdr:row>9</xdr:row>
      <xdr:rowOff>28575</xdr:rowOff>
    </xdr:to>
    <xdr:cxnSp macro="">
      <xdr:nvCxnSpPr>
        <xdr:cNvPr id="106" name="Straight Arrow Connector 105">
          <a:extLst>
            <a:ext uri="{FF2B5EF4-FFF2-40B4-BE49-F238E27FC236}">
              <a16:creationId xmlns:a16="http://schemas.microsoft.com/office/drawing/2014/main" id="{BAC189E5-B6B9-4826-8CA3-0A9C3E893296}"/>
            </a:ext>
          </a:extLst>
        </xdr:cNvPr>
        <xdr:cNvCxnSpPr>
          <a:stCxn id="101" idx="3"/>
          <a:endCxn id="102" idx="0"/>
        </xdr:cNvCxnSpPr>
      </xdr:nvCxnSpPr>
      <xdr:spPr bwMode="auto">
        <a:xfrm>
          <a:off x="15887700" y="1176338"/>
          <a:ext cx="538163" cy="500062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/>
        </a:ln>
        <a:effectLst/>
      </xdr:spPr>
    </xdr:cxnSp>
    <xdr:clientData/>
  </xdr:twoCellAnchor>
  <xdr:twoCellAnchor>
    <xdr:from>
      <xdr:col>23</xdr:col>
      <xdr:colOff>514350</xdr:colOff>
      <xdr:row>13</xdr:row>
      <xdr:rowOff>0</xdr:rowOff>
    </xdr:from>
    <xdr:to>
      <xdr:col>24</xdr:col>
      <xdr:colOff>295275</xdr:colOff>
      <xdr:row>14</xdr:row>
      <xdr:rowOff>180975</xdr:rowOff>
    </xdr:to>
    <xdr:sp macro="" textlink="">
      <xdr:nvSpPr>
        <xdr:cNvPr id="107" name="TextBox 106">
          <a:extLst>
            <a:ext uri="{FF2B5EF4-FFF2-40B4-BE49-F238E27FC236}">
              <a16:creationId xmlns:a16="http://schemas.microsoft.com/office/drawing/2014/main" id="{51AB2D1B-61C2-4AF0-BBD8-9FA808DEFF0C}"/>
            </a:ext>
          </a:extLst>
        </xdr:cNvPr>
        <xdr:cNvSpPr txBox="1"/>
      </xdr:nvSpPr>
      <xdr:spPr>
        <a:xfrm>
          <a:off x="15821025" y="2409825"/>
          <a:ext cx="390525" cy="371475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>
              <a:solidFill>
                <a:srgbClr val="00B050"/>
              </a:solidFill>
            </a:rPr>
            <a:t>Z6</a:t>
          </a:r>
        </a:p>
      </xdr:txBody>
    </xdr:sp>
    <xdr:clientData/>
  </xdr:twoCellAnchor>
  <xdr:twoCellAnchor>
    <xdr:from>
      <xdr:col>24</xdr:col>
      <xdr:colOff>100013</xdr:colOff>
      <xdr:row>11</xdr:row>
      <xdr:rowOff>19050</xdr:rowOff>
    </xdr:from>
    <xdr:to>
      <xdr:col>24</xdr:col>
      <xdr:colOff>509588</xdr:colOff>
      <xdr:row>13</xdr:row>
      <xdr:rowOff>0</xdr:rowOff>
    </xdr:to>
    <xdr:cxnSp macro="">
      <xdr:nvCxnSpPr>
        <xdr:cNvPr id="108" name="Straight Arrow Connector 107">
          <a:extLst>
            <a:ext uri="{FF2B5EF4-FFF2-40B4-BE49-F238E27FC236}">
              <a16:creationId xmlns:a16="http://schemas.microsoft.com/office/drawing/2014/main" id="{0BDE647C-1ABD-4608-8A50-E070692CA529}"/>
            </a:ext>
          </a:extLst>
        </xdr:cNvPr>
        <xdr:cNvCxnSpPr>
          <a:stCxn id="102" idx="2"/>
          <a:endCxn id="107" idx="0"/>
        </xdr:cNvCxnSpPr>
      </xdr:nvCxnSpPr>
      <xdr:spPr bwMode="auto">
        <a:xfrm flipH="1">
          <a:off x="16016288" y="2047875"/>
          <a:ext cx="409575" cy="361950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/>
        </a:ln>
        <a:effectLst/>
      </xdr:spPr>
    </xdr:cxnSp>
    <xdr:clientData/>
  </xdr:twoCellAnchor>
  <xdr:twoCellAnchor>
    <xdr:from>
      <xdr:col>21</xdr:col>
      <xdr:colOff>371475</xdr:colOff>
      <xdr:row>8</xdr:row>
      <xdr:rowOff>38100</xdr:rowOff>
    </xdr:from>
    <xdr:to>
      <xdr:col>22</xdr:col>
      <xdr:colOff>114300</xdr:colOff>
      <xdr:row>10</xdr:row>
      <xdr:rowOff>0</xdr:rowOff>
    </xdr:to>
    <xdr:sp macro="" textlink="">
      <xdr:nvSpPr>
        <xdr:cNvPr id="109" name="TextBox 108">
          <a:extLst>
            <a:ext uri="{FF2B5EF4-FFF2-40B4-BE49-F238E27FC236}">
              <a16:creationId xmlns:a16="http://schemas.microsoft.com/office/drawing/2014/main" id="{71B6D8F3-B509-4ED0-96B2-749F6CC62E0D}"/>
            </a:ext>
          </a:extLst>
        </xdr:cNvPr>
        <xdr:cNvSpPr txBox="1"/>
      </xdr:nvSpPr>
      <xdr:spPr>
        <a:xfrm>
          <a:off x="14458950" y="1495425"/>
          <a:ext cx="352425" cy="342900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>
              <a:solidFill>
                <a:srgbClr val="00B050"/>
              </a:solidFill>
            </a:rPr>
            <a:t>Z5</a:t>
          </a:r>
        </a:p>
      </xdr:txBody>
    </xdr:sp>
    <xdr:clientData/>
  </xdr:twoCellAnchor>
  <xdr:twoCellAnchor>
    <xdr:from>
      <xdr:col>22</xdr:col>
      <xdr:colOff>114300</xdr:colOff>
      <xdr:row>9</xdr:row>
      <xdr:rowOff>19050</xdr:rowOff>
    </xdr:from>
    <xdr:to>
      <xdr:col>23</xdr:col>
      <xdr:colOff>57150</xdr:colOff>
      <xdr:row>10</xdr:row>
      <xdr:rowOff>33338</xdr:rowOff>
    </xdr:to>
    <xdr:cxnSp macro="">
      <xdr:nvCxnSpPr>
        <xdr:cNvPr id="110" name="Straight Arrow Connector 109">
          <a:extLst>
            <a:ext uri="{FF2B5EF4-FFF2-40B4-BE49-F238E27FC236}">
              <a16:creationId xmlns:a16="http://schemas.microsoft.com/office/drawing/2014/main" id="{7CAA1B15-F98E-4C07-870C-727E3401C2B6}"/>
            </a:ext>
          </a:extLst>
        </xdr:cNvPr>
        <xdr:cNvCxnSpPr>
          <a:stCxn id="109" idx="3"/>
          <a:endCxn id="114" idx="1"/>
        </xdr:cNvCxnSpPr>
      </xdr:nvCxnSpPr>
      <xdr:spPr bwMode="auto">
        <a:xfrm>
          <a:off x="14811375" y="1666875"/>
          <a:ext cx="552450" cy="204788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/>
        </a:ln>
        <a:effectLst/>
      </xdr:spPr>
    </xdr:cxnSp>
    <xdr:clientData/>
  </xdr:twoCellAnchor>
  <xdr:twoCellAnchor>
    <xdr:from>
      <xdr:col>21</xdr:col>
      <xdr:colOff>76200</xdr:colOff>
      <xdr:row>15</xdr:row>
      <xdr:rowOff>123825</xdr:rowOff>
    </xdr:from>
    <xdr:to>
      <xdr:col>21</xdr:col>
      <xdr:colOff>428625</xdr:colOff>
      <xdr:row>17</xdr:row>
      <xdr:rowOff>114300</xdr:rowOff>
    </xdr:to>
    <xdr:sp macro="" textlink="">
      <xdr:nvSpPr>
        <xdr:cNvPr id="111" name="TextBox 110">
          <a:extLst>
            <a:ext uri="{FF2B5EF4-FFF2-40B4-BE49-F238E27FC236}">
              <a16:creationId xmlns:a16="http://schemas.microsoft.com/office/drawing/2014/main" id="{8C19E2E7-C310-4C80-9FF1-C04B3DD87CB5}"/>
            </a:ext>
          </a:extLst>
        </xdr:cNvPr>
        <xdr:cNvSpPr txBox="1"/>
      </xdr:nvSpPr>
      <xdr:spPr>
        <a:xfrm>
          <a:off x="14163675" y="2914650"/>
          <a:ext cx="352425" cy="371475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>
              <a:solidFill>
                <a:srgbClr val="00B050"/>
              </a:solidFill>
            </a:rPr>
            <a:t>Z8</a:t>
          </a:r>
        </a:p>
      </xdr:txBody>
    </xdr:sp>
    <xdr:clientData/>
  </xdr:twoCellAnchor>
  <xdr:twoCellAnchor>
    <xdr:from>
      <xdr:col>23</xdr:col>
      <xdr:colOff>419101</xdr:colOff>
      <xdr:row>14</xdr:row>
      <xdr:rowOff>180975</xdr:rowOff>
    </xdr:from>
    <xdr:to>
      <xdr:col>24</xdr:col>
      <xdr:colOff>100013</xdr:colOff>
      <xdr:row>16</xdr:row>
      <xdr:rowOff>90488</xdr:rowOff>
    </xdr:to>
    <xdr:cxnSp macro="">
      <xdr:nvCxnSpPr>
        <xdr:cNvPr id="113" name="Straight Arrow Connector 112">
          <a:extLst>
            <a:ext uri="{FF2B5EF4-FFF2-40B4-BE49-F238E27FC236}">
              <a16:creationId xmlns:a16="http://schemas.microsoft.com/office/drawing/2014/main" id="{D758414E-BE2B-420D-A998-1D030C6692ED}"/>
            </a:ext>
          </a:extLst>
        </xdr:cNvPr>
        <xdr:cNvCxnSpPr>
          <a:stCxn id="107" idx="2"/>
        </xdr:cNvCxnSpPr>
      </xdr:nvCxnSpPr>
      <xdr:spPr bwMode="auto">
        <a:xfrm flipH="1">
          <a:off x="15725776" y="2781300"/>
          <a:ext cx="290512" cy="290513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/>
        </a:ln>
        <a:effectLst/>
      </xdr:spPr>
    </xdr:cxnSp>
    <xdr:clientData/>
  </xdr:twoCellAnchor>
  <xdr:twoCellAnchor>
    <xdr:from>
      <xdr:col>23</xdr:col>
      <xdr:colOff>57150</xdr:colOff>
      <xdr:row>8</xdr:row>
      <xdr:rowOff>180975</xdr:rowOff>
    </xdr:from>
    <xdr:to>
      <xdr:col>23</xdr:col>
      <xdr:colOff>428625</xdr:colOff>
      <xdr:row>11</xdr:row>
      <xdr:rowOff>76200</xdr:rowOff>
    </xdr:to>
    <xdr:sp macro="" textlink="">
      <xdr:nvSpPr>
        <xdr:cNvPr id="114" name="TextBox 113">
          <a:extLst>
            <a:ext uri="{FF2B5EF4-FFF2-40B4-BE49-F238E27FC236}">
              <a16:creationId xmlns:a16="http://schemas.microsoft.com/office/drawing/2014/main" id="{708AF13B-3A18-4D49-88E3-7A73CCD788AE}"/>
            </a:ext>
          </a:extLst>
        </xdr:cNvPr>
        <xdr:cNvSpPr txBox="1"/>
      </xdr:nvSpPr>
      <xdr:spPr>
        <a:xfrm>
          <a:off x="15363825" y="1638300"/>
          <a:ext cx="371475" cy="466725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>
              <a:solidFill>
                <a:srgbClr val="00B050"/>
              </a:solidFill>
            </a:rPr>
            <a:t>Z4</a:t>
          </a:r>
        </a:p>
      </xdr:txBody>
    </xdr:sp>
    <xdr:clientData/>
  </xdr:twoCellAnchor>
  <xdr:twoCellAnchor>
    <xdr:from>
      <xdr:col>23</xdr:col>
      <xdr:colOff>428625</xdr:colOff>
      <xdr:row>10</xdr:row>
      <xdr:rowOff>23813</xdr:rowOff>
    </xdr:from>
    <xdr:to>
      <xdr:col>24</xdr:col>
      <xdr:colOff>285750</xdr:colOff>
      <xdr:row>10</xdr:row>
      <xdr:rowOff>33338</xdr:rowOff>
    </xdr:to>
    <xdr:cxnSp macro="">
      <xdr:nvCxnSpPr>
        <xdr:cNvPr id="115" name="Straight Arrow Connector 114">
          <a:extLst>
            <a:ext uri="{FF2B5EF4-FFF2-40B4-BE49-F238E27FC236}">
              <a16:creationId xmlns:a16="http://schemas.microsoft.com/office/drawing/2014/main" id="{4C979ABB-11CA-4FA8-9415-C65AC6046798}"/>
            </a:ext>
          </a:extLst>
        </xdr:cNvPr>
        <xdr:cNvCxnSpPr>
          <a:stCxn id="114" idx="3"/>
          <a:endCxn id="102" idx="1"/>
        </xdr:cNvCxnSpPr>
      </xdr:nvCxnSpPr>
      <xdr:spPr bwMode="auto">
        <a:xfrm flipV="1">
          <a:off x="15735300" y="1862138"/>
          <a:ext cx="466725" cy="9525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/>
        </a:ln>
        <a:effectLst/>
      </xdr:spPr>
    </xdr:cxnSp>
    <xdr:clientData/>
  </xdr:twoCellAnchor>
  <xdr:twoCellAnchor>
    <xdr:from>
      <xdr:col>22</xdr:col>
      <xdr:colOff>419101</xdr:colOff>
      <xdr:row>19</xdr:row>
      <xdr:rowOff>142875</xdr:rowOff>
    </xdr:from>
    <xdr:to>
      <xdr:col>23</xdr:col>
      <xdr:colOff>342901</xdr:colOff>
      <xdr:row>21</xdr:row>
      <xdr:rowOff>133350</xdr:rowOff>
    </xdr:to>
    <xdr:sp macro="" textlink="">
      <xdr:nvSpPr>
        <xdr:cNvPr id="116" name="TextBox 115">
          <a:extLst>
            <a:ext uri="{FF2B5EF4-FFF2-40B4-BE49-F238E27FC236}">
              <a16:creationId xmlns:a16="http://schemas.microsoft.com/office/drawing/2014/main" id="{D29D1148-E55B-4736-AD11-AC863D4938B4}"/>
            </a:ext>
          </a:extLst>
        </xdr:cNvPr>
        <xdr:cNvSpPr txBox="1"/>
      </xdr:nvSpPr>
      <xdr:spPr>
        <a:xfrm>
          <a:off x="15116176" y="3695700"/>
          <a:ext cx="533400" cy="371475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>
              <a:solidFill>
                <a:srgbClr val="00B050"/>
              </a:solidFill>
            </a:rPr>
            <a:t>Z11</a:t>
          </a:r>
        </a:p>
      </xdr:txBody>
    </xdr:sp>
    <xdr:clientData/>
  </xdr:twoCellAnchor>
  <xdr:twoCellAnchor>
    <xdr:from>
      <xdr:col>24</xdr:col>
      <xdr:colOff>257175</xdr:colOff>
      <xdr:row>20</xdr:row>
      <xdr:rowOff>66675</xdr:rowOff>
    </xdr:from>
    <xdr:to>
      <xdr:col>25</xdr:col>
      <xdr:colOff>180975</xdr:colOff>
      <xdr:row>22</xdr:row>
      <xdr:rowOff>28575</xdr:rowOff>
    </xdr:to>
    <xdr:sp macro="" textlink="">
      <xdr:nvSpPr>
        <xdr:cNvPr id="117" name="TextBox 116">
          <a:extLst>
            <a:ext uri="{FF2B5EF4-FFF2-40B4-BE49-F238E27FC236}">
              <a16:creationId xmlns:a16="http://schemas.microsoft.com/office/drawing/2014/main" id="{81B9AF28-5E4F-46DE-A8FD-FABBFC0357F2}"/>
            </a:ext>
          </a:extLst>
        </xdr:cNvPr>
        <xdr:cNvSpPr txBox="1"/>
      </xdr:nvSpPr>
      <xdr:spPr>
        <a:xfrm>
          <a:off x="16173450" y="3810000"/>
          <a:ext cx="533400" cy="342900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>
              <a:solidFill>
                <a:srgbClr val="00B050"/>
              </a:solidFill>
            </a:rPr>
            <a:t>Z13</a:t>
          </a:r>
        </a:p>
      </xdr:txBody>
    </xdr:sp>
    <xdr:clientData/>
  </xdr:twoCellAnchor>
  <xdr:twoCellAnchor>
    <xdr:from>
      <xdr:col>23</xdr:col>
      <xdr:colOff>76201</xdr:colOff>
      <xdr:row>18</xdr:row>
      <xdr:rowOff>66675</xdr:rowOff>
    </xdr:from>
    <xdr:to>
      <xdr:col>23</xdr:col>
      <xdr:colOff>438151</xdr:colOff>
      <xdr:row>19</xdr:row>
      <xdr:rowOff>142875</xdr:rowOff>
    </xdr:to>
    <xdr:cxnSp macro="">
      <xdr:nvCxnSpPr>
        <xdr:cNvPr id="118" name="Straight Arrow Connector 117">
          <a:extLst>
            <a:ext uri="{FF2B5EF4-FFF2-40B4-BE49-F238E27FC236}">
              <a16:creationId xmlns:a16="http://schemas.microsoft.com/office/drawing/2014/main" id="{A8087820-A0DB-483D-B780-487B9B6D1995}"/>
            </a:ext>
          </a:extLst>
        </xdr:cNvPr>
        <xdr:cNvCxnSpPr>
          <a:stCxn id="104" idx="2"/>
          <a:endCxn id="116" idx="0"/>
        </xdr:cNvCxnSpPr>
      </xdr:nvCxnSpPr>
      <xdr:spPr bwMode="auto">
        <a:xfrm flipH="1">
          <a:off x="15382876" y="3429000"/>
          <a:ext cx="361950" cy="266700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/>
        </a:ln>
        <a:effectLst/>
      </xdr:spPr>
    </xdr:cxnSp>
    <xdr:clientData/>
  </xdr:twoCellAnchor>
  <xdr:twoCellAnchor>
    <xdr:from>
      <xdr:col>23</xdr:col>
      <xdr:colOff>190500</xdr:colOff>
      <xdr:row>21</xdr:row>
      <xdr:rowOff>47625</xdr:rowOff>
    </xdr:from>
    <xdr:to>
      <xdr:col>24</xdr:col>
      <xdr:colOff>257175</xdr:colOff>
      <xdr:row>25</xdr:row>
      <xdr:rowOff>109538</xdr:rowOff>
    </xdr:to>
    <xdr:cxnSp macro="">
      <xdr:nvCxnSpPr>
        <xdr:cNvPr id="119" name="Straight Arrow Connector 118">
          <a:extLst>
            <a:ext uri="{FF2B5EF4-FFF2-40B4-BE49-F238E27FC236}">
              <a16:creationId xmlns:a16="http://schemas.microsoft.com/office/drawing/2014/main" id="{16171460-96A2-41ED-AB35-ABC74819D328}"/>
            </a:ext>
          </a:extLst>
        </xdr:cNvPr>
        <xdr:cNvCxnSpPr>
          <a:stCxn id="117" idx="1"/>
          <a:endCxn id="122" idx="3"/>
        </xdr:cNvCxnSpPr>
      </xdr:nvCxnSpPr>
      <xdr:spPr bwMode="auto">
        <a:xfrm flipH="1">
          <a:off x="15497175" y="3981450"/>
          <a:ext cx="676275" cy="823913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/>
        </a:ln>
        <a:effectLst/>
      </xdr:spPr>
    </xdr:cxnSp>
    <xdr:clientData/>
  </xdr:twoCellAnchor>
  <xdr:twoCellAnchor>
    <xdr:from>
      <xdr:col>22</xdr:col>
      <xdr:colOff>533400</xdr:colOff>
      <xdr:row>16</xdr:row>
      <xdr:rowOff>157163</xdr:rowOff>
    </xdr:from>
    <xdr:to>
      <xdr:col>23</xdr:col>
      <xdr:colOff>228601</xdr:colOff>
      <xdr:row>17</xdr:row>
      <xdr:rowOff>71438</xdr:rowOff>
    </xdr:to>
    <xdr:cxnSp macro="">
      <xdr:nvCxnSpPr>
        <xdr:cNvPr id="121" name="Straight Arrow Connector 120">
          <a:extLst>
            <a:ext uri="{FF2B5EF4-FFF2-40B4-BE49-F238E27FC236}">
              <a16:creationId xmlns:a16="http://schemas.microsoft.com/office/drawing/2014/main" id="{B47F8855-3C54-4B00-8E03-91DB7371B05B}"/>
            </a:ext>
          </a:extLst>
        </xdr:cNvPr>
        <xdr:cNvCxnSpPr>
          <a:stCxn id="183" idx="3"/>
          <a:endCxn id="104" idx="1"/>
        </xdr:cNvCxnSpPr>
      </xdr:nvCxnSpPr>
      <xdr:spPr bwMode="auto">
        <a:xfrm>
          <a:off x="15230475" y="3138488"/>
          <a:ext cx="304801" cy="104775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/>
        </a:ln>
        <a:effectLst/>
      </xdr:spPr>
    </xdr:cxnSp>
    <xdr:clientData/>
  </xdr:twoCellAnchor>
  <xdr:twoCellAnchor>
    <xdr:from>
      <xdr:col>22</xdr:col>
      <xdr:colOff>266700</xdr:colOff>
      <xdr:row>24</xdr:row>
      <xdr:rowOff>114300</xdr:rowOff>
    </xdr:from>
    <xdr:to>
      <xdr:col>23</xdr:col>
      <xdr:colOff>190500</xdr:colOff>
      <xdr:row>26</xdr:row>
      <xdr:rowOff>104775</xdr:rowOff>
    </xdr:to>
    <xdr:sp macro="" textlink="">
      <xdr:nvSpPr>
        <xdr:cNvPr id="122" name="TextBox 121">
          <a:extLst>
            <a:ext uri="{FF2B5EF4-FFF2-40B4-BE49-F238E27FC236}">
              <a16:creationId xmlns:a16="http://schemas.microsoft.com/office/drawing/2014/main" id="{75869C63-4E6C-4D7D-916D-82357333B8B5}"/>
            </a:ext>
          </a:extLst>
        </xdr:cNvPr>
        <xdr:cNvSpPr txBox="1"/>
      </xdr:nvSpPr>
      <xdr:spPr>
        <a:xfrm>
          <a:off x="14963775" y="4619625"/>
          <a:ext cx="533400" cy="371475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>
              <a:solidFill>
                <a:srgbClr val="00B050"/>
              </a:solidFill>
            </a:rPr>
            <a:t>Z12</a:t>
          </a:r>
        </a:p>
      </xdr:txBody>
    </xdr:sp>
    <xdr:clientData/>
  </xdr:twoCellAnchor>
  <xdr:twoCellAnchor>
    <xdr:from>
      <xdr:col>22</xdr:col>
      <xdr:colOff>533400</xdr:colOff>
      <xdr:row>21</xdr:row>
      <xdr:rowOff>133350</xdr:rowOff>
    </xdr:from>
    <xdr:to>
      <xdr:col>23</xdr:col>
      <xdr:colOff>76201</xdr:colOff>
      <xdr:row>24</xdr:row>
      <xdr:rowOff>114300</xdr:rowOff>
    </xdr:to>
    <xdr:cxnSp macro="">
      <xdr:nvCxnSpPr>
        <xdr:cNvPr id="123" name="Straight Arrow Connector 122">
          <a:extLst>
            <a:ext uri="{FF2B5EF4-FFF2-40B4-BE49-F238E27FC236}">
              <a16:creationId xmlns:a16="http://schemas.microsoft.com/office/drawing/2014/main" id="{B14977F7-D08F-48E1-8DF8-94F296B16DA6}"/>
            </a:ext>
          </a:extLst>
        </xdr:cNvPr>
        <xdr:cNvCxnSpPr>
          <a:stCxn id="116" idx="2"/>
          <a:endCxn id="122" idx="0"/>
        </xdr:cNvCxnSpPr>
      </xdr:nvCxnSpPr>
      <xdr:spPr bwMode="auto">
        <a:xfrm flipH="1">
          <a:off x="15230475" y="4067175"/>
          <a:ext cx="152401" cy="552450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/>
        </a:ln>
        <a:effectLst/>
      </xdr:spPr>
    </xdr:cxnSp>
    <xdr:clientData/>
  </xdr:twoCellAnchor>
  <xdr:twoCellAnchor>
    <xdr:from>
      <xdr:col>22</xdr:col>
      <xdr:colOff>257175</xdr:colOff>
      <xdr:row>28</xdr:row>
      <xdr:rowOff>76200</xdr:rowOff>
    </xdr:from>
    <xdr:to>
      <xdr:col>23</xdr:col>
      <xdr:colOff>180975</xdr:colOff>
      <xdr:row>30</xdr:row>
      <xdr:rowOff>66675</xdr:rowOff>
    </xdr:to>
    <xdr:sp macro="" textlink="">
      <xdr:nvSpPr>
        <xdr:cNvPr id="124" name="TextBox 123">
          <a:extLst>
            <a:ext uri="{FF2B5EF4-FFF2-40B4-BE49-F238E27FC236}">
              <a16:creationId xmlns:a16="http://schemas.microsoft.com/office/drawing/2014/main" id="{8B84FC28-9076-4D5D-952D-AF7CDFC91094}"/>
            </a:ext>
          </a:extLst>
        </xdr:cNvPr>
        <xdr:cNvSpPr txBox="1"/>
      </xdr:nvSpPr>
      <xdr:spPr>
        <a:xfrm>
          <a:off x="14954250" y="5343525"/>
          <a:ext cx="533400" cy="371475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>
              <a:solidFill>
                <a:srgbClr val="00B050"/>
              </a:solidFill>
            </a:rPr>
            <a:t>Z14</a:t>
          </a:r>
        </a:p>
      </xdr:txBody>
    </xdr:sp>
    <xdr:clientData/>
  </xdr:twoCellAnchor>
  <xdr:twoCellAnchor>
    <xdr:from>
      <xdr:col>21</xdr:col>
      <xdr:colOff>504825</xdr:colOff>
      <xdr:row>31</xdr:row>
      <xdr:rowOff>161925</xdr:rowOff>
    </xdr:from>
    <xdr:to>
      <xdr:col>22</xdr:col>
      <xdr:colOff>428625</xdr:colOff>
      <xdr:row>33</xdr:row>
      <xdr:rowOff>152400</xdr:rowOff>
    </xdr:to>
    <xdr:sp macro="" textlink="">
      <xdr:nvSpPr>
        <xdr:cNvPr id="125" name="TextBox 124">
          <a:extLst>
            <a:ext uri="{FF2B5EF4-FFF2-40B4-BE49-F238E27FC236}">
              <a16:creationId xmlns:a16="http://schemas.microsoft.com/office/drawing/2014/main" id="{03E8FC0A-9F44-45F8-A903-5F2239D09F66}"/>
            </a:ext>
          </a:extLst>
        </xdr:cNvPr>
        <xdr:cNvSpPr txBox="1"/>
      </xdr:nvSpPr>
      <xdr:spPr>
        <a:xfrm>
          <a:off x="14592300" y="6000750"/>
          <a:ext cx="533400" cy="371475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>
              <a:solidFill>
                <a:srgbClr val="00B050"/>
              </a:solidFill>
            </a:rPr>
            <a:t>Z15</a:t>
          </a:r>
        </a:p>
      </xdr:txBody>
    </xdr:sp>
    <xdr:clientData/>
  </xdr:twoCellAnchor>
  <xdr:twoCellAnchor>
    <xdr:from>
      <xdr:col>22</xdr:col>
      <xdr:colOff>485775</xdr:colOff>
      <xdr:row>34</xdr:row>
      <xdr:rowOff>66675</xdr:rowOff>
    </xdr:from>
    <xdr:to>
      <xdr:col>23</xdr:col>
      <xdr:colOff>409575</xdr:colOff>
      <xdr:row>36</xdr:row>
      <xdr:rowOff>28575</xdr:rowOff>
    </xdr:to>
    <xdr:sp macro="" textlink="">
      <xdr:nvSpPr>
        <xdr:cNvPr id="126" name="TextBox 125">
          <a:extLst>
            <a:ext uri="{FF2B5EF4-FFF2-40B4-BE49-F238E27FC236}">
              <a16:creationId xmlns:a16="http://schemas.microsoft.com/office/drawing/2014/main" id="{F9CC4AE5-C0B4-40C6-BCB7-E8332DDB1397}"/>
            </a:ext>
          </a:extLst>
        </xdr:cNvPr>
        <xdr:cNvSpPr txBox="1"/>
      </xdr:nvSpPr>
      <xdr:spPr>
        <a:xfrm>
          <a:off x="15182850" y="6477000"/>
          <a:ext cx="533400" cy="342900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>
              <a:solidFill>
                <a:srgbClr val="00B050"/>
              </a:solidFill>
            </a:rPr>
            <a:t>Z16</a:t>
          </a:r>
        </a:p>
      </xdr:txBody>
    </xdr:sp>
    <xdr:clientData/>
  </xdr:twoCellAnchor>
  <xdr:twoCellAnchor>
    <xdr:from>
      <xdr:col>22</xdr:col>
      <xdr:colOff>523875</xdr:colOff>
      <xdr:row>26</xdr:row>
      <xdr:rowOff>104775</xdr:rowOff>
    </xdr:from>
    <xdr:to>
      <xdr:col>22</xdr:col>
      <xdr:colOff>533400</xdr:colOff>
      <xdr:row>28</xdr:row>
      <xdr:rowOff>76200</xdr:rowOff>
    </xdr:to>
    <xdr:cxnSp macro="">
      <xdr:nvCxnSpPr>
        <xdr:cNvPr id="127" name="Straight Arrow Connector 126">
          <a:extLst>
            <a:ext uri="{FF2B5EF4-FFF2-40B4-BE49-F238E27FC236}">
              <a16:creationId xmlns:a16="http://schemas.microsoft.com/office/drawing/2014/main" id="{90CE5FB5-233D-4605-8CE7-340AD383DD7C}"/>
            </a:ext>
          </a:extLst>
        </xdr:cNvPr>
        <xdr:cNvCxnSpPr>
          <a:stCxn id="122" idx="2"/>
          <a:endCxn id="124" idx="0"/>
        </xdr:cNvCxnSpPr>
      </xdr:nvCxnSpPr>
      <xdr:spPr bwMode="auto">
        <a:xfrm flipH="1">
          <a:off x="15220950" y="4991100"/>
          <a:ext cx="9525" cy="352425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/>
        </a:ln>
        <a:effectLst/>
      </xdr:spPr>
    </xdr:cxnSp>
    <xdr:clientData/>
  </xdr:twoCellAnchor>
  <xdr:twoCellAnchor>
    <xdr:from>
      <xdr:col>22</xdr:col>
      <xdr:colOff>161925</xdr:colOff>
      <xdr:row>30</xdr:row>
      <xdr:rowOff>66675</xdr:rowOff>
    </xdr:from>
    <xdr:to>
      <xdr:col>22</xdr:col>
      <xdr:colOff>523875</xdr:colOff>
      <xdr:row>31</xdr:row>
      <xdr:rowOff>161925</xdr:rowOff>
    </xdr:to>
    <xdr:cxnSp macro="">
      <xdr:nvCxnSpPr>
        <xdr:cNvPr id="128" name="Straight Arrow Connector 127">
          <a:extLst>
            <a:ext uri="{FF2B5EF4-FFF2-40B4-BE49-F238E27FC236}">
              <a16:creationId xmlns:a16="http://schemas.microsoft.com/office/drawing/2014/main" id="{79654AD6-0948-49CC-8C6F-CAFBDF94E9CE}"/>
            </a:ext>
          </a:extLst>
        </xdr:cNvPr>
        <xdr:cNvCxnSpPr>
          <a:stCxn id="124" idx="2"/>
          <a:endCxn id="125" idx="0"/>
        </xdr:cNvCxnSpPr>
      </xdr:nvCxnSpPr>
      <xdr:spPr bwMode="auto">
        <a:xfrm flipH="1">
          <a:off x="14859000" y="5715000"/>
          <a:ext cx="361950" cy="285750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/>
        </a:ln>
        <a:effectLst/>
      </xdr:spPr>
    </xdr:cxnSp>
    <xdr:clientData/>
  </xdr:twoCellAnchor>
  <xdr:twoCellAnchor>
    <xdr:from>
      <xdr:col>22</xdr:col>
      <xdr:colOff>428625</xdr:colOff>
      <xdr:row>32</xdr:row>
      <xdr:rowOff>157163</xdr:rowOff>
    </xdr:from>
    <xdr:to>
      <xdr:col>23</xdr:col>
      <xdr:colOff>142875</xdr:colOff>
      <xdr:row>34</xdr:row>
      <xdr:rowOff>66675</xdr:rowOff>
    </xdr:to>
    <xdr:cxnSp macro="">
      <xdr:nvCxnSpPr>
        <xdr:cNvPr id="129" name="Straight Arrow Connector 128">
          <a:extLst>
            <a:ext uri="{FF2B5EF4-FFF2-40B4-BE49-F238E27FC236}">
              <a16:creationId xmlns:a16="http://schemas.microsoft.com/office/drawing/2014/main" id="{59271847-B23A-4ACA-BBA9-B3664BD1FA32}"/>
            </a:ext>
          </a:extLst>
        </xdr:cNvPr>
        <xdr:cNvCxnSpPr>
          <a:stCxn id="125" idx="3"/>
          <a:endCxn id="126" idx="0"/>
        </xdr:cNvCxnSpPr>
      </xdr:nvCxnSpPr>
      <xdr:spPr bwMode="auto">
        <a:xfrm>
          <a:off x="15125700" y="6186488"/>
          <a:ext cx="323850" cy="290512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/>
        </a:ln>
        <a:effectLst/>
      </xdr:spPr>
    </xdr:cxnSp>
    <xdr:clientData/>
  </xdr:twoCellAnchor>
  <xdr:twoCellAnchor>
    <xdr:from>
      <xdr:col>23</xdr:col>
      <xdr:colOff>590550</xdr:colOff>
      <xdr:row>36</xdr:row>
      <xdr:rowOff>0</xdr:rowOff>
    </xdr:from>
    <xdr:to>
      <xdr:col>24</xdr:col>
      <xdr:colOff>438150</xdr:colOff>
      <xdr:row>37</xdr:row>
      <xdr:rowOff>180975</xdr:rowOff>
    </xdr:to>
    <xdr:sp macro="" textlink="">
      <xdr:nvSpPr>
        <xdr:cNvPr id="132" name="TextBox 131">
          <a:extLst>
            <a:ext uri="{FF2B5EF4-FFF2-40B4-BE49-F238E27FC236}">
              <a16:creationId xmlns:a16="http://schemas.microsoft.com/office/drawing/2014/main" id="{707B548D-3D65-407F-A8A3-92EFF77915C5}"/>
            </a:ext>
          </a:extLst>
        </xdr:cNvPr>
        <xdr:cNvSpPr txBox="1"/>
      </xdr:nvSpPr>
      <xdr:spPr>
        <a:xfrm>
          <a:off x="15897225" y="6791325"/>
          <a:ext cx="457200" cy="371475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>
              <a:solidFill>
                <a:srgbClr val="00B050"/>
              </a:solidFill>
            </a:rPr>
            <a:t>Z18</a:t>
          </a:r>
        </a:p>
      </xdr:txBody>
    </xdr:sp>
    <xdr:clientData/>
  </xdr:twoCellAnchor>
  <xdr:twoCellAnchor>
    <xdr:from>
      <xdr:col>24</xdr:col>
      <xdr:colOff>428625</xdr:colOff>
      <xdr:row>38</xdr:row>
      <xdr:rowOff>95250</xdr:rowOff>
    </xdr:from>
    <xdr:to>
      <xdr:col>25</xdr:col>
      <xdr:colOff>352425</xdr:colOff>
      <xdr:row>40</xdr:row>
      <xdr:rowOff>85725</xdr:rowOff>
    </xdr:to>
    <xdr:sp macro="" textlink="">
      <xdr:nvSpPr>
        <xdr:cNvPr id="133" name="TextBox 132">
          <a:extLst>
            <a:ext uri="{FF2B5EF4-FFF2-40B4-BE49-F238E27FC236}">
              <a16:creationId xmlns:a16="http://schemas.microsoft.com/office/drawing/2014/main" id="{DD43C4C0-351E-4916-B8E4-8CBBF4732991}"/>
            </a:ext>
          </a:extLst>
        </xdr:cNvPr>
        <xdr:cNvSpPr txBox="1"/>
      </xdr:nvSpPr>
      <xdr:spPr>
        <a:xfrm>
          <a:off x="16344900" y="7267575"/>
          <a:ext cx="533400" cy="371475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>
              <a:solidFill>
                <a:srgbClr val="00B050"/>
              </a:solidFill>
            </a:rPr>
            <a:t>Z17</a:t>
          </a:r>
        </a:p>
      </xdr:txBody>
    </xdr:sp>
    <xdr:clientData/>
  </xdr:twoCellAnchor>
  <xdr:twoCellAnchor>
    <xdr:from>
      <xdr:col>23</xdr:col>
      <xdr:colOff>409575</xdr:colOff>
      <xdr:row>35</xdr:row>
      <xdr:rowOff>4763</xdr:rowOff>
    </xdr:from>
    <xdr:to>
      <xdr:col>24</xdr:col>
      <xdr:colOff>209550</xdr:colOff>
      <xdr:row>36</xdr:row>
      <xdr:rowOff>0</xdr:rowOff>
    </xdr:to>
    <xdr:cxnSp macro="">
      <xdr:nvCxnSpPr>
        <xdr:cNvPr id="134" name="Straight Arrow Connector 133">
          <a:extLst>
            <a:ext uri="{FF2B5EF4-FFF2-40B4-BE49-F238E27FC236}">
              <a16:creationId xmlns:a16="http://schemas.microsoft.com/office/drawing/2014/main" id="{2B4B6DF1-CDFA-43C1-9580-F92EE56187D2}"/>
            </a:ext>
          </a:extLst>
        </xdr:cNvPr>
        <xdr:cNvCxnSpPr>
          <a:endCxn id="132" idx="0"/>
        </xdr:cNvCxnSpPr>
      </xdr:nvCxnSpPr>
      <xdr:spPr bwMode="auto">
        <a:xfrm>
          <a:off x="15716250" y="6605588"/>
          <a:ext cx="409575" cy="185737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/>
        </a:ln>
        <a:effectLst/>
      </xdr:spPr>
    </xdr:cxnSp>
    <xdr:clientData/>
  </xdr:twoCellAnchor>
  <xdr:twoCellAnchor>
    <xdr:from>
      <xdr:col>24</xdr:col>
      <xdr:colOff>438150</xdr:colOff>
      <xdr:row>36</xdr:row>
      <xdr:rowOff>185738</xdr:rowOff>
    </xdr:from>
    <xdr:to>
      <xdr:col>25</xdr:col>
      <xdr:colOff>85725</xdr:colOff>
      <xdr:row>38</xdr:row>
      <xdr:rowOff>95250</xdr:rowOff>
    </xdr:to>
    <xdr:cxnSp macro="">
      <xdr:nvCxnSpPr>
        <xdr:cNvPr id="135" name="Straight Arrow Connector 134">
          <a:extLst>
            <a:ext uri="{FF2B5EF4-FFF2-40B4-BE49-F238E27FC236}">
              <a16:creationId xmlns:a16="http://schemas.microsoft.com/office/drawing/2014/main" id="{ACD39E5E-CC1F-40A3-AEC7-9203D88790CA}"/>
            </a:ext>
          </a:extLst>
        </xdr:cNvPr>
        <xdr:cNvCxnSpPr>
          <a:stCxn id="132" idx="3"/>
          <a:endCxn id="133" idx="0"/>
        </xdr:cNvCxnSpPr>
      </xdr:nvCxnSpPr>
      <xdr:spPr bwMode="auto">
        <a:xfrm>
          <a:off x="16354425" y="6977063"/>
          <a:ext cx="257175" cy="290512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/>
        </a:ln>
        <a:effectLst/>
      </xdr:spPr>
    </xdr:cxnSp>
    <xdr:clientData/>
  </xdr:twoCellAnchor>
  <xdr:twoCellAnchor>
    <xdr:from>
      <xdr:col>25</xdr:col>
      <xdr:colOff>190500</xdr:colOff>
      <xdr:row>41</xdr:row>
      <xdr:rowOff>171450</xdr:rowOff>
    </xdr:from>
    <xdr:to>
      <xdr:col>26</xdr:col>
      <xdr:colOff>114300</xdr:colOff>
      <xdr:row>43</xdr:row>
      <xdr:rowOff>161925</xdr:rowOff>
    </xdr:to>
    <xdr:sp macro="" textlink="">
      <xdr:nvSpPr>
        <xdr:cNvPr id="136" name="TextBox 135">
          <a:extLst>
            <a:ext uri="{FF2B5EF4-FFF2-40B4-BE49-F238E27FC236}">
              <a16:creationId xmlns:a16="http://schemas.microsoft.com/office/drawing/2014/main" id="{DCFE8A8A-ECDF-4259-9955-DD9EEBE66D8F}"/>
            </a:ext>
          </a:extLst>
        </xdr:cNvPr>
        <xdr:cNvSpPr txBox="1"/>
      </xdr:nvSpPr>
      <xdr:spPr>
        <a:xfrm>
          <a:off x="16716375" y="7915275"/>
          <a:ext cx="533400" cy="371475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>
              <a:solidFill>
                <a:srgbClr val="00B050"/>
              </a:solidFill>
            </a:rPr>
            <a:t>Z21</a:t>
          </a:r>
        </a:p>
      </xdr:txBody>
    </xdr:sp>
    <xdr:clientData/>
  </xdr:twoCellAnchor>
  <xdr:twoCellAnchor>
    <xdr:from>
      <xdr:col>25</xdr:col>
      <xdr:colOff>352425</xdr:colOff>
      <xdr:row>39</xdr:row>
      <xdr:rowOff>90488</xdr:rowOff>
    </xdr:from>
    <xdr:to>
      <xdr:col>25</xdr:col>
      <xdr:colOff>457200</xdr:colOff>
      <xdr:row>41</xdr:row>
      <xdr:rowOff>171450</xdr:rowOff>
    </xdr:to>
    <xdr:cxnSp macro="">
      <xdr:nvCxnSpPr>
        <xdr:cNvPr id="137" name="Straight Arrow Connector 136">
          <a:extLst>
            <a:ext uri="{FF2B5EF4-FFF2-40B4-BE49-F238E27FC236}">
              <a16:creationId xmlns:a16="http://schemas.microsoft.com/office/drawing/2014/main" id="{46250ED1-05E8-425D-A5F8-E37D06D6875D}"/>
            </a:ext>
          </a:extLst>
        </xdr:cNvPr>
        <xdr:cNvCxnSpPr>
          <a:stCxn id="133" idx="3"/>
          <a:endCxn id="136" idx="0"/>
        </xdr:cNvCxnSpPr>
      </xdr:nvCxnSpPr>
      <xdr:spPr bwMode="auto">
        <a:xfrm>
          <a:off x="16878300" y="7453313"/>
          <a:ext cx="104775" cy="461962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/>
        </a:ln>
        <a:effectLst/>
      </xdr:spPr>
    </xdr:cxnSp>
    <xdr:clientData/>
  </xdr:twoCellAnchor>
  <xdr:twoCellAnchor>
    <xdr:from>
      <xdr:col>23</xdr:col>
      <xdr:colOff>485775</xdr:colOff>
      <xdr:row>47</xdr:row>
      <xdr:rowOff>9525</xdr:rowOff>
    </xdr:from>
    <xdr:to>
      <xdr:col>24</xdr:col>
      <xdr:colOff>409575</xdr:colOff>
      <xdr:row>49</xdr:row>
      <xdr:rowOff>0</xdr:rowOff>
    </xdr:to>
    <xdr:sp macro="" textlink="">
      <xdr:nvSpPr>
        <xdr:cNvPr id="138" name="TextBox 137">
          <a:extLst>
            <a:ext uri="{FF2B5EF4-FFF2-40B4-BE49-F238E27FC236}">
              <a16:creationId xmlns:a16="http://schemas.microsoft.com/office/drawing/2014/main" id="{036A4EA0-A559-4F2A-B6DA-985CA7DF0554}"/>
            </a:ext>
          </a:extLst>
        </xdr:cNvPr>
        <xdr:cNvSpPr txBox="1"/>
      </xdr:nvSpPr>
      <xdr:spPr>
        <a:xfrm>
          <a:off x="15792450" y="8896350"/>
          <a:ext cx="533400" cy="371475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>
              <a:solidFill>
                <a:srgbClr val="00B050"/>
              </a:solidFill>
            </a:rPr>
            <a:t>Z20</a:t>
          </a:r>
        </a:p>
      </xdr:txBody>
    </xdr:sp>
    <xdr:clientData/>
  </xdr:twoCellAnchor>
  <xdr:twoCellAnchor>
    <xdr:from>
      <xdr:col>25</xdr:col>
      <xdr:colOff>457200</xdr:colOff>
      <xdr:row>43</xdr:row>
      <xdr:rowOff>161925</xdr:rowOff>
    </xdr:from>
    <xdr:to>
      <xdr:col>25</xdr:col>
      <xdr:colOff>457200</xdr:colOff>
      <xdr:row>45</xdr:row>
      <xdr:rowOff>180975</xdr:rowOff>
    </xdr:to>
    <xdr:cxnSp macro="">
      <xdr:nvCxnSpPr>
        <xdr:cNvPr id="139" name="Straight Arrow Connector 138">
          <a:extLst>
            <a:ext uri="{FF2B5EF4-FFF2-40B4-BE49-F238E27FC236}">
              <a16:creationId xmlns:a16="http://schemas.microsoft.com/office/drawing/2014/main" id="{9ABEA2EC-E9F5-4442-A257-B9F665AA1860}"/>
            </a:ext>
          </a:extLst>
        </xdr:cNvPr>
        <xdr:cNvCxnSpPr>
          <a:stCxn id="136" idx="2"/>
        </xdr:cNvCxnSpPr>
      </xdr:nvCxnSpPr>
      <xdr:spPr bwMode="auto">
        <a:xfrm>
          <a:off x="16983075" y="8286750"/>
          <a:ext cx="0" cy="400050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/>
        </a:ln>
        <a:effectLst/>
      </xdr:spPr>
    </xdr:cxnSp>
    <xdr:clientData/>
  </xdr:twoCellAnchor>
  <xdr:twoCellAnchor>
    <xdr:from>
      <xdr:col>22</xdr:col>
      <xdr:colOff>333375</xdr:colOff>
      <xdr:row>48</xdr:row>
      <xdr:rowOff>4763</xdr:rowOff>
    </xdr:from>
    <xdr:to>
      <xdr:col>23</xdr:col>
      <xdr:colOff>485775</xdr:colOff>
      <xdr:row>48</xdr:row>
      <xdr:rowOff>109538</xdr:rowOff>
    </xdr:to>
    <xdr:cxnSp macro="">
      <xdr:nvCxnSpPr>
        <xdr:cNvPr id="142" name="Straight Arrow Connector 141">
          <a:extLst>
            <a:ext uri="{FF2B5EF4-FFF2-40B4-BE49-F238E27FC236}">
              <a16:creationId xmlns:a16="http://schemas.microsoft.com/office/drawing/2014/main" id="{8CF609AA-52C7-4996-9E77-C614D6A6F240}"/>
            </a:ext>
          </a:extLst>
        </xdr:cNvPr>
        <xdr:cNvCxnSpPr>
          <a:stCxn id="160" idx="3"/>
          <a:endCxn id="138" idx="1"/>
        </xdr:cNvCxnSpPr>
      </xdr:nvCxnSpPr>
      <xdr:spPr bwMode="auto">
        <a:xfrm flipV="1">
          <a:off x="15030450" y="9082088"/>
          <a:ext cx="762000" cy="104775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/>
        </a:ln>
        <a:effectLst/>
      </xdr:spPr>
    </xdr:cxnSp>
    <xdr:clientData/>
  </xdr:twoCellAnchor>
  <xdr:twoCellAnchor>
    <xdr:from>
      <xdr:col>21</xdr:col>
      <xdr:colOff>409575</xdr:colOff>
      <xdr:row>47</xdr:row>
      <xdr:rowOff>114300</xdr:rowOff>
    </xdr:from>
    <xdr:to>
      <xdr:col>22</xdr:col>
      <xdr:colOff>333375</xdr:colOff>
      <xdr:row>49</xdr:row>
      <xdr:rowOff>104775</xdr:rowOff>
    </xdr:to>
    <xdr:sp macro="" textlink="">
      <xdr:nvSpPr>
        <xdr:cNvPr id="160" name="TextBox 159">
          <a:extLst>
            <a:ext uri="{FF2B5EF4-FFF2-40B4-BE49-F238E27FC236}">
              <a16:creationId xmlns:a16="http://schemas.microsoft.com/office/drawing/2014/main" id="{48DE9D80-4AA0-43F5-8D24-48D3F82433C1}"/>
            </a:ext>
          </a:extLst>
        </xdr:cNvPr>
        <xdr:cNvSpPr txBox="1"/>
      </xdr:nvSpPr>
      <xdr:spPr>
        <a:xfrm>
          <a:off x="14497050" y="9001125"/>
          <a:ext cx="533400" cy="371475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>
              <a:solidFill>
                <a:srgbClr val="00B050"/>
              </a:solidFill>
            </a:rPr>
            <a:t>Z19</a:t>
          </a:r>
        </a:p>
      </xdr:txBody>
    </xdr:sp>
    <xdr:clientData/>
  </xdr:twoCellAnchor>
  <xdr:twoCellAnchor>
    <xdr:from>
      <xdr:col>23</xdr:col>
      <xdr:colOff>57150</xdr:colOff>
      <xdr:row>1</xdr:row>
      <xdr:rowOff>142875</xdr:rowOff>
    </xdr:from>
    <xdr:to>
      <xdr:col>23</xdr:col>
      <xdr:colOff>447675</xdr:colOff>
      <xdr:row>3</xdr:row>
      <xdr:rowOff>104775</xdr:rowOff>
    </xdr:to>
    <xdr:sp macro="" textlink="">
      <xdr:nvSpPr>
        <xdr:cNvPr id="166" name="TextBox 165">
          <a:extLst>
            <a:ext uri="{FF2B5EF4-FFF2-40B4-BE49-F238E27FC236}">
              <a16:creationId xmlns:a16="http://schemas.microsoft.com/office/drawing/2014/main" id="{2F1A2653-9974-45FD-9DE2-F856F1679747}"/>
            </a:ext>
          </a:extLst>
        </xdr:cNvPr>
        <xdr:cNvSpPr txBox="1"/>
      </xdr:nvSpPr>
      <xdr:spPr>
        <a:xfrm>
          <a:off x="15468600" y="333375"/>
          <a:ext cx="390525" cy="342900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>
              <a:solidFill>
                <a:srgbClr val="00B050"/>
              </a:solidFill>
            </a:rPr>
            <a:t>Z1</a:t>
          </a:r>
        </a:p>
      </xdr:txBody>
    </xdr:sp>
    <xdr:clientData/>
  </xdr:twoCellAnchor>
  <xdr:twoCellAnchor>
    <xdr:from>
      <xdr:col>22</xdr:col>
      <xdr:colOff>142875</xdr:colOff>
      <xdr:row>15</xdr:row>
      <xdr:rowOff>161925</xdr:rowOff>
    </xdr:from>
    <xdr:to>
      <xdr:col>22</xdr:col>
      <xdr:colOff>533400</xdr:colOff>
      <xdr:row>17</xdr:row>
      <xdr:rowOff>152400</xdr:rowOff>
    </xdr:to>
    <xdr:sp macro="" textlink="">
      <xdr:nvSpPr>
        <xdr:cNvPr id="183" name="TextBox 182">
          <a:extLst>
            <a:ext uri="{FF2B5EF4-FFF2-40B4-BE49-F238E27FC236}">
              <a16:creationId xmlns:a16="http://schemas.microsoft.com/office/drawing/2014/main" id="{A88D3A48-15C8-43EB-A1BC-11B35ABDD87D}"/>
            </a:ext>
          </a:extLst>
        </xdr:cNvPr>
        <xdr:cNvSpPr txBox="1"/>
      </xdr:nvSpPr>
      <xdr:spPr>
        <a:xfrm>
          <a:off x="14839950" y="2952750"/>
          <a:ext cx="390525" cy="371475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>
              <a:solidFill>
                <a:srgbClr val="00B050"/>
              </a:solidFill>
            </a:rPr>
            <a:t>Z9</a:t>
          </a:r>
        </a:p>
      </xdr:txBody>
    </xdr:sp>
    <xdr:clientData/>
  </xdr:twoCellAnchor>
  <xdr:twoCellAnchor>
    <xdr:from>
      <xdr:col>21</xdr:col>
      <xdr:colOff>428625</xdr:colOff>
      <xdr:row>16</xdr:row>
      <xdr:rowOff>119063</xdr:rowOff>
    </xdr:from>
    <xdr:to>
      <xdr:col>22</xdr:col>
      <xdr:colOff>142875</xdr:colOff>
      <xdr:row>16</xdr:row>
      <xdr:rowOff>157163</xdr:rowOff>
    </xdr:to>
    <xdr:cxnSp macro="">
      <xdr:nvCxnSpPr>
        <xdr:cNvPr id="186" name="Straight Arrow Connector 185">
          <a:extLst>
            <a:ext uri="{FF2B5EF4-FFF2-40B4-BE49-F238E27FC236}">
              <a16:creationId xmlns:a16="http://schemas.microsoft.com/office/drawing/2014/main" id="{8A22327E-6D64-45AA-8738-55E4326B3833}"/>
            </a:ext>
          </a:extLst>
        </xdr:cNvPr>
        <xdr:cNvCxnSpPr>
          <a:stCxn id="111" idx="3"/>
          <a:endCxn id="183" idx="1"/>
        </xdr:cNvCxnSpPr>
      </xdr:nvCxnSpPr>
      <xdr:spPr bwMode="auto">
        <a:xfrm>
          <a:off x="14516100" y="3100388"/>
          <a:ext cx="323850" cy="38100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/>
        </a:ln>
        <a:effectLst/>
      </xdr:spPr>
    </xdr:cxnSp>
    <xdr:clientData/>
  </xdr:twoCellAnchor>
  <xdr:twoCellAnchor>
    <xdr:from>
      <xdr:col>21</xdr:col>
      <xdr:colOff>57150</xdr:colOff>
      <xdr:row>19</xdr:row>
      <xdr:rowOff>0</xdr:rowOff>
    </xdr:from>
    <xdr:to>
      <xdr:col>21</xdr:col>
      <xdr:colOff>409575</xdr:colOff>
      <xdr:row>20</xdr:row>
      <xdr:rowOff>180975</xdr:rowOff>
    </xdr:to>
    <xdr:sp macro="" textlink="">
      <xdr:nvSpPr>
        <xdr:cNvPr id="192" name="TextBox 191">
          <a:extLst>
            <a:ext uri="{FF2B5EF4-FFF2-40B4-BE49-F238E27FC236}">
              <a16:creationId xmlns:a16="http://schemas.microsoft.com/office/drawing/2014/main" id="{10D09774-5DA9-4AF0-8F13-2BE903B14919}"/>
            </a:ext>
          </a:extLst>
        </xdr:cNvPr>
        <xdr:cNvSpPr txBox="1"/>
      </xdr:nvSpPr>
      <xdr:spPr>
        <a:xfrm>
          <a:off x="14144625" y="3552825"/>
          <a:ext cx="352425" cy="371475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>
              <a:solidFill>
                <a:srgbClr val="00B050"/>
              </a:solidFill>
            </a:rPr>
            <a:t>Z7</a:t>
          </a:r>
        </a:p>
      </xdr:txBody>
    </xdr:sp>
    <xdr:clientData/>
  </xdr:twoCellAnchor>
  <xdr:twoCellAnchor>
    <xdr:from>
      <xdr:col>21</xdr:col>
      <xdr:colOff>233363</xdr:colOff>
      <xdr:row>17</xdr:row>
      <xdr:rowOff>114300</xdr:rowOff>
    </xdr:from>
    <xdr:to>
      <xdr:col>21</xdr:col>
      <xdr:colOff>252413</xdr:colOff>
      <xdr:row>19</xdr:row>
      <xdr:rowOff>0</xdr:rowOff>
    </xdr:to>
    <xdr:cxnSp macro="">
      <xdr:nvCxnSpPr>
        <xdr:cNvPr id="193" name="Straight Arrow Connector 192">
          <a:extLst>
            <a:ext uri="{FF2B5EF4-FFF2-40B4-BE49-F238E27FC236}">
              <a16:creationId xmlns:a16="http://schemas.microsoft.com/office/drawing/2014/main" id="{171A508C-0F97-4260-A7DA-59CFD42B022B}"/>
            </a:ext>
          </a:extLst>
        </xdr:cNvPr>
        <xdr:cNvCxnSpPr>
          <a:stCxn id="192" idx="0"/>
          <a:endCxn id="111" idx="2"/>
        </xdr:cNvCxnSpPr>
      </xdr:nvCxnSpPr>
      <xdr:spPr bwMode="auto">
        <a:xfrm flipV="1">
          <a:off x="14320838" y="3286125"/>
          <a:ext cx="19050" cy="266700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/>
        </a:ln>
        <a:effectLst/>
      </xdr:spPr>
    </xdr:cxnSp>
    <xdr:clientData/>
  </xdr:twoCellAnchor>
  <xdr:twoCellAnchor>
    <xdr:from>
      <xdr:col>25</xdr:col>
      <xdr:colOff>352425</xdr:colOff>
      <xdr:row>45</xdr:row>
      <xdr:rowOff>180975</xdr:rowOff>
    </xdr:from>
    <xdr:to>
      <xdr:col>25</xdr:col>
      <xdr:colOff>571500</xdr:colOff>
      <xdr:row>47</xdr:row>
      <xdr:rowOff>19050</xdr:rowOff>
    </xdr:to>
    <xdr:sp macro="" textlink="">
      <xdr:nvSpPr>
        <xdr:cNvPr id="202" name="Oval 201">
          <a:extLst>
            <a:ext uri="{FF2B5EF4-FFF2-40B4-BE49-F238E27FC236}">
              <a16:creationId xmlns:a16="http://schemas.microsoft.com/office/drawing/2014/main" id="{EB0AD7FF-8639-4333-A63E-CCDF677B1489}"/>
            </a:ext>
          </a:extLst>
        </xdr:cNvPr>
        <xdr:cNvSpPr/>
      </xdr:nvSpPr>
      <xdr:spPr>
        <a:xfrm>
          <a:off x="16878300" y="8686800"/>
          <a:ext cx="219075" cy="219075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24</xdr:col>
      <xdr:colOff>409575</xdr:colOff>
      <xdr:row>47</xdr:row>
      <xdr:rowOff>19050</xdr:rowOff>
    </xdr:from>
    <xdr:to>
      <xdr:col>25</xdr:col>
      <xdr:colOff>461963</xdr:colOff>
      <xdr:row>48</xdr:row>
      <xdr:rowOff>4763</xdr:rowOff>
    </xdr:to>
    <xdr:cxnSp macro="">
      <xdr:nvCxnSpPr>
        <xdr:cNvPr id="207" name="Straight Arrow Connector 206">
          <a:extLst>
            <a:ext uri="{FF2B5EF4-FFF2-40B4-BE49-F238E27FC236}">
              <a16:creationId xmlns:a16="http://schemas.microsoft.com/office/drawing/2014/main" id="{7C404A6C-4C72-4543-847C-920F2630D318}"/>
            </a:ext>
          </a:extLst>
        </xdr:cNvPr>
        <xdr:cNvCxnSpPr>
          <a:stCxn id="138" idx="3"/>
          <a:endCxn id="202" idx="4"/>
        </xdr:cNvCxnSpPr>
      </xdr:nvCxnSpPr>
      <xdr:spPr bwMode="auto">
        <a:xfrm flipV="1">
          <a:off x="16325850" y="8905875"/>
          <a:ext cx="661988" cy="176213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/>
        </a:ln>
        <a:effectLst/>
      </xdr:spPr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171450</xdr:colOff>
      <xdr:row>4</xdr:row>
      <xdr:rowOff>0</xdr:rowOff>
    </xdr:from>
    <xdr:to>
      <xdr:col>20</xdr:col>
      <xdr:colOff>561975</xdr:colOff>
      <xdr:row>5</xdr:row>
      <xdr:rowOff>152400</xdr:rowOff>
    </xdr:to>
    <xdr:sp macro="" textlink="">
      <xdr:nvSpPr>
        <xdr:cNvPr id="293" name="TextBox 292">
          <a:extLst>
            <a:ext uri="{FF2B5EF4-FFF2-40B4-BE49-F238E27FC236}">
              <a16:creationId xmlns:a16="http://schemas.microsoft.com/office/drawing/2014/main" id="{EFA096EB-31B1-4D40-8B66-60BDE42F739E}"/>
            </a:ext>
          </a:extLst>
        </xdr:cNvPr>
        <xdr:cNvSpPr txBox="1"/>
      </xdr:nvSpPr>
      <xdr:spPr>
        <a:xfrm>
          <a:off x="8705850" y="485775"/>
          <a:ext cx="390525" cy="314325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>
              <a:solidFill>
                <a:srgbClr val="00B050"/>
              </a:solidFill>
            </a:rPr>
            <a:t>Z1</a:t>
          </a:r>
        </a:p>
      </xdr:txBody>
    </xdr:sp>
    <xdr:clientData/>
  </xdr:twoCellAnchor>
  <xdr:twoCellAnchor>
    <xdr:from>
      <xdr:col>21</xdr:col>
      <xdr:colOff>266700</xdr:colOff>
      <xdr:row>7</xdr:row>
      <xdr:rowOff>152400</xdr:rowOff>
    </xdr:from>
    <xdr:to>
      <xdr:col>22</xdr:col>
      <xdr:colOff>104775</xdr:colOff>
      <xdr:row>9</xdr:row>
      <xdr:rowOff>142875</xdr:rowOff>
    </xdr:to>
    <xdr:sp macro="" textlink="">
      <xdr:nvSpPr>
        <xdr:cNvPr id="294" name="TextBox 293">
          <a:extLst>
            <a:ext uri="{FF2B5EF4-FFF2-40B4-BE49-F238E27FC236}">
              <a16:creationId xmlns:a16="http://schemas.microsoft.com/office/drawing/2014/main" id="{C0159590-E9C9-4451-996B-10B5F252D7A8}"/>
            </a:ext>
          </a:extLst>
        </xdr:cNvPr>
        <xdr:cNvSpPr txBox="1"/>
      </xdr:nvSpPr>
      <xdr:spPr>
        <a:xfrm>
          <a:off x="9410700" y="1123950"/>
          <a:ext cx="447675" cy="314325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>
              <a:solidFill>
                <a:srgbClr val="00B050"/>
              </a:solidFill>
            </a:rPr>
            <a:t>Z2</a:t>
          </a:r>
        </a:p>
      </xdr:txBody>
    </xdr:sp>
    <xdr:clientData/>
  </xdr:twoCellAnchor>
  <xdr:twoCellAnchor>
    <xdr:from>
      <xdr:col>19</xdr:col>
      <xdr:colOff>304800</xdr:colOff>
      <xdr:row>7</xdr:row>
      <xdr:rowOff>0</xdr:rowOff>
    </xdr:from>
    <xdr:to>
      <xdr:col>20</xdr:col>
      <xdr:colOff>47625</xdr:colOff>
      <xdr:row>8</xdr:row>
      <xdr:rowOff>152400</xdr:rowOff>
    </xdr:to>
    <xdr:sp macro="" textlink="">
      <xdr:nvSpPr>
        <xdr:cNvPr id="295" name="TextBox 294">
          <a:extLst>
            <a:ext uri="{FF2B5EF4-FFF2-40B4-BE49-F238E27FC236}">
              <a16:creationId xmlns:a16="http://schemas.microsoft.com/office/drawing/2014/main" id="{D97BDBFD-1192-4247-8DBD-A434CCDDDE83}"/>
            </a:ext>
          </a:extLst>
        </xdr:cNvPr>
        <xdr:cNvSpPr txBox="1"/>
      </xdr:nvSpPr>
      <xdr:spPr>
        <a:xfrm>
          <a:off x="8229600" y="971550"/>
          <a:ext cx="352425" cy="314325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>
              <a:solidFill>
                <a:srgbClr val="00B050"/>
              </a:solidFill>
            </a:rPr>
            <a:t>Z3</a:t>
          </a:r>
        </a:p>
      </xdr:txBody>
    </xdr:sp>
    <xdr:clientData/>
  </xdr:twoCellAnchor>
  <xdr:twoCellAnchor>
    <xdr:from>
      <xdr:col>18</xdr:col>
      <xdr:colOff>371475</xdr:colOff>
      <xdr:row>15</xdr:row>
      <xdr:rowOff>19050</xdr:rowOff>
    </xdr:from>
    <xdr:to>
      <xdr:col>19</xdr:col>
      <xdr:colOff>114300</xdr:colOff>
      <xdr:row>17</xdr:row>
      <xdr:rowOff>9525</xdr:rowOff>
    </xdr:to>
    <xdr:sp macro="" textlink="">
      <xdr:nvSpPr>
        <xdr:cNvPr id="296" name="TextBox 295">
          <a:extLst>
            <a:ext uri="{FF2B5EF4-FFF2-40B4-BE49-F238E27FC236}">
              <a16:creationId xmlns:a16="http://schemas.microsoft.com/office/drawing/2014/main" id="{DCF7EAA1-913A-4593-B10D-9085A24A1BA0}"/>
            </a:ext>
          </a:extLst>
        </xdr:cNvPr>
        <xdr:cNvSpPr txBox="1"/>
      </xdr:nvSpPr>
      <xdr:spPr>
        <a:xfrm>
          <a:off x="7686675" y="2286000"/>
          <a:ext cx="352425" cy="314325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>
              <a:solidFill>
                <a:srgbClr val="00B050"/>
              </a:solidFill>
            </a:rPr>
            <a:t>Z7</a:t>
          </a:r>
        </a:p>
      </xdr:txBody>
    </xdr:sp>
    <xdr:clientData/>
  </xdr:twoCellAnchor>
  <xdr:twoCellAnchor>
    <xdr:from>
      <xdr:col>19</xdr:col>
      <xdr:colOff>481013</xdr:colOff>
      <xdr:row>4</xdr:row>
      <xdr:rowOff>157163</xdr:rowOff>
    </xdr:from>
    <xdr:to>
      <xdr:col>20</xdr:col>
      <xdr:colOff>171450</xdr:colOff>
      <xdr:row>7</xdr:row>
      <xdr:rowOff>0</xdr:rowOff>
    </xdr:to>
    <xdr:cxnSp macro="">
      <xdr:nvCxnSpPr>
        <xdr:cNvPr id="297" name="Straight Arrow Connector 296">
          <a:extLst>
            <a:ext uri="{FF2B5EF4-FFF2-40B4-BE49-F238E27FC236}">
              <a16:creationId xmlns:a16="http://schemas.microsoft.com/office/drawing/2014/main" id="{3A3AAD07-C1C0-482C-A5CA-B7C59D6991EF}"/>
            </a:ext>
          </a:extLst>
        </xdr:cNvPr>
        <xdr:cNvCxnSpPr>
          <a:stCxn id="295" idx="0"/>
          <a:endCxn id="293" idx="1"/>
        </xdr:cNvCxnSpPr>
      </xdr:nvCxnSpPr>
      <xdr:spPr bwMode="auto">
        <a:xfrm flipV="1">
          <a:off x="8405813" y="642938"/>
          <a:ext cx="300037" cy="328612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/>
        </a:ln>
        <a:effectLst/>
      </xdr:spPr>
    </xdr:cxnSp>
    <xdr:clientData/>
  </xdr:twoCellAnchor>
  <xdr:twoCellAnchor>
    <xdr:from>
      <xdr:col>20</xdr:col>
      <xdr:colOff>561975</xdr:colOff>
      <xdr:row>4</xdr:row>
      <xdr:rowOff>157163</xdr:rowOff>
    </xdr:from>
    <xdr:to>
      <xdr:col>21</xdr:col>
      <xdr:colOff>490538</xdr:colOff>
      <xdr:row>7</xdr:row>
      <xdr:rowOff>152400</xdr:rowOff>
    </xdr:to>
    <xdr:cxnSp macro="">
      <xdr:nvCxnSpPr>
        <xdr:cNvPr id="298" name="Straight Arrow Connector 297">
          <a:extLst>
            <a:ext uri="{FF2B5EF4-FFF2-40B4-BE49-F238E27FC236}">
              <a16:creationId xmlns:a16="http://schemas.microsoft.com/office/drawing/2014/main" id="{D08AFBE7-255B-4ECD-BDA0-4783B88BA196}"/>
            </a:ext>
          </a:extLst>
        </xdr:cNvPr>
        <xdr:cNvCxnSpPr>
          <a:stCxn id="293" idx="3"/>
          <a:endCxn id="294" idx="0"/>
        </xdr:cNvCxnSpPr>
      </xdr:nvCxnSpPr>
      <xdr:spPr bwMode="auto">
        <a:xfrm>
          <a:off x="9096375" y="642938"/>
          <a:ext cx="538163" cy="481012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/>
        </a:ln>
        <a:effectLst/>
      </xdr:spPr>
    </xdr:cxnSp>
    <xdr:clientData/>
  </xdr:twoCellAnchor>
  <xdr:twoCellAnchor>
    <xdr:from>
      <xdr:col>20</xdr:col>
      <xdr:colOff>495300</xdr:colOff>
      <xdr:row>11</xdr:row>
      <xdr:rowOff>123825</xdr:rowOff>
    </xdr:from>
    <xdr:to>
      <xdr:col>21</xdr:col>
      <xdr:colOff>276225</xdr:colOff>
      <xdr:row>13</xdr:row>
      <xdr:rowOff>114300</xdr:rowOff>
    </xdr:to>
    <xdr:sp macro="" textlink="">
      <xdr:nvSpPr>
        <xdr:cNvPr id="299" name="TextBox 298">
          <a:extLst>
            <a:ext uri="{FF2B5EF4-FFF2-40B4-BE49-F238E27FC236}">
              <a16:creationId xmlns:a16="http://schemas.microsoft.com/office/drawing/2014/main" id="{2F19FC83-DAF7-4F2F-A519-32E657B75DA1}"/>
            </a:ext>
          </a:extLst>
        </xdr:cNvPr>
        <xdr:cNvSpPr txBox="1"/>
      </xdr:nvSpPr>
      <xdr:spPr>
        <a:xfrm>
          <a:off x="9029700" y="1743075"/>
          <a:ext cx="390525" cy="314325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>
              <a:solidFill>
                <a:srgbClr val="00B050"/>
              </a:solidFill>
            </a:rPr>
            <a:t>Z6</a:t>
          </a:r>
        </a:p>
      </xdr:txBody>
    </xdr:sp>
    <xdr:clientData/>
  </xdr:twoCellAnchor>
  <xdr:twoCellAnchor>
    <xdr:from>
      <xdr:col>21</xdr:col>
      <xdr:colOff>80963</xdr:colOff>
      <xdr:row>8</xdr:row>
      <xdr:rowOff>147638</xdr:rowOff>
    </xdr:from>
    <xdr:to>
      <xdr:col>21</xdr:col>
      <xdr:colOff>266700</xdr:colOff>
      <xdr:row>11</xdr:row>
      <xdr:rowOff>123825</xdr:rowOff>
    </xdr:to>
    <xdr:cxnSp macro="">
      <xdr:nvCxnSpPr>
        <xdr:cNvPr id="300" name="Straight Arrow Connector 299">
          <a:extLst>
            <a:ext uri="{FF2B5EF4-FFF2-40B4-BE49-F238E27FC236}">
              <a16:creationId xmlns:a16="http://schemas.microsoft.com/office/drawing/2014/main" id="{B56EAA95-19F1-4D42-9F6A-C76CCA336B2E}"/>
            </a:ext>
          </a:extLst>
        </xdr:cNvPr>
        <xdr:cNvCxnSpPr>
          <a:stCxn id="294" idx="1"/>
          <a:endCxn id="299" idx="0"/>
        </xdr:cNvCxnSpPr>
      </xdr:nvCxnSpPr>
      <xdr:spPr bwMode="auto">
        <a:xfrm flipH="1">
          <a:off x="9224963" y="1281113"/>
          <a:ext cx="185737" cy="461962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/>
        </a:ln>
        <a:effectLst/>
      </xdr:spPr>
    </xdr:cxnSp>
    <xdr:clientData/>
  </xdr:twoCellAnchor>
  <xdr:twoCellAnchor>
    <xdr:from>
      <xdr:col>23</xdr:col>
      <xdr:colOff>438150</xdr:colOff>
      <xdr:row>8</xdr:row>
      <xdr:rowOff>0</xdr:rowOff>
    </xdr:from>
    <xdr:to>
      <xdr:col>24</xdr:col>
      <xdr:colOff>180975</xdr:colOff>
      <xdr:row>9</xdr:row>
      <xdr:rowOff>152400</xdr:rowOff>
    </xdr:to>
    <xdr:sp macro="" textlink="">
      <xdr:nvSpPr>
        <xdr:cNvPr id="301" name="TextBox 300">
          <a:extLst>
            <a:ext uri="{FF2B5EF4-FFF2-40B4-BE49-F238E27FC236}">
              <a16:creationId xmlns:a16="http://schemas.microsoft.com/office/drawing/2014/main" id="{BA297CD9-03FB-44FC-8457-00FB93DDCA9F}"/>
            </a:ext>
          </a:extLst>
        </xdr:cNvPr>
        <xdr:cNvSpPr txBox="1"/>
      </xdr:nvSpPr>
      <xdr:spPr>
        <a:xfrm>
          <a:off x="10801350" y="1133475"/>
          <a:ext cx="352425" cy="314325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>
              <a:solidFill>
                <a:srgbClr val="00B050"/>
              </a:solidFill>
            </a:rPr>
            <a:t>Z5</a:t>
          </a:r>
        </a:p>
      </xdr:txBody>
    </xdr:sp>
    <xdr:clientData/>
  </xdr:twoCellAnchor>
  <xdr:twoCellAnchor>
    <xdr:from>
      <xdr:col>23</xdr:col>
      <xdr:colOff>161925</xdr:colOff>
      <xdr:row>8</xdr:row>
      <xdr:rowOff>147638</xdr:rowOff>
    </xdr:from>
    <xdr:to>
      <xdr:col>23</xdr:col>
      <xdr:colOff>438150</xdr:colOff>
      <xdr:row>8</xdr:row>
      <xdr:rowOff>157163</xdr:rowOff>
    </xdr:to>
    <xdr:cxnSp macro="">
      <xdr:nvCxnSpPr>
        <xdr:cNvPr id="302" name="Straight Arrow Connector 301">
          <a:extLst>
            <a:ext uri="{FF2B5EF4-FFF2-40B4-BE49-F238E27FC236}">
              <a16:creationId xmlns:a16="http://schemas.microsoft.com/office/drawing/2014/main" id="{CADEEA39-D1BD-41AC-B7C0-126F78AA5D0E}"/>
            </a:ext>
          </a:extLst>
        </xdr:cNvPr>
        <xdr:cNvCxnSpPr>
          <a:stCxn id="301" idx="1"/>
          <a:endCxn id="306" idx="3"/>
        </xdr:cNvCxnSpPr>
      </xdr:nvCxnSpPr>
      <xdr:spPr bwMode="auto">
        <a:xfrm flipH="1" flipV="1">
          <a:off x="10525125" y="1281113"/>
          <a:ext cx="276225" cy="9525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/>
        </a:ln>
        <a:effectLst/>
      </xdr:spPr>
    </xdr:cxnSp>
    <xdr:clientData/>
  </xdr:twoCellAnchor>
  <xdr:twoCellAnchor>
    <xdr:from>
      <xdr:col>17</xdr:col>
      <xdr:colOff>323850</xdr:colOff>
      <xdr:row>13</xdr:row>
      <xdr:rowOff>47625</xdr:rowOff>
    </xdr:from>
    <xdr:to>
      <xdr:col>18</xdr:col>
      <xdr:colOff>66675</xdr:colOff>
      <xdr:row>15</xdr:row>
      <xdr:rowOff>38100</xdr:rowOff>
    </xdr:to>
    <xdr:sp macro="" textlink="">
      <xdr:nvSpPr>
        <xdr:cNvPr id="303" name="TextBox 302">
          <a:extLst>
            <a:ext uri="{FF2B5EF4-FFF2-40B4-BE49-F238E27FC236}">
              <a16:creationId xmlns:a16="http://schemas.microsoft.com/office/drawing/2014/main" id="{477A76EF-C178-4C16-A676-D7F148BEBA6C}"/>
            </a:ext>
          </a:extLst>
        </xdr:cNvPr>
        <xdr:cNvSpPr txBox="1"/>
      </xdr:nvSpPr>
      <xdr:spPr>
        <a:xfrm>
          <a:off x="7029450" y="1990725"/>
          <a:ext cx="352425" cy="314325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>
              <a:solidFill>
                <a:srgbClr val="00B050"/>
              </a:solidFill>
            </a:rPr>
            <a:t>Z4</a:t>
          </a:r>
        </a:p>
      </xdr:txBody>
    </xdr:sp>
    <xdr:clientData/>
  </xdr:twoCellAnchor>
  <xdr:twoCellAnchor>
    <xdr:from>
      <xdr:col>18</xdr:col>
      <xdr:colOff>66675</xdr:colOff>
      <xdr:row>14</xdr:row>
      <xdr:rowOff>42863</xdr:rowOff>
    </xdr:from>
    <xdr:to>
      <xdr:col>18</xdr:col>
      <xdr:colOff>547688</xdr:colOff>
      <xdr:row>15</xdr:row>
      <xdr:rowOff>19050</xdr:rowOff>
    </xdr:to>
    <xdr:cxnSp macro="">
      <xdr:nvCxnSpPr>
        <xdr:cNvPr id="304" name="Straight Arrow Connector 303">
          <a:extLst>
            <a:ext uri="{FF2B5EF4-FFF2-40B4-BE49-F238E27FC236}">
              <a16:creationId xmlns:a16="http://schemas.microsoft.com/office/drawing/2014/main" id="{BF8A653F-4B73-4184-84DF-EDB162B3F7E1}"/>
            </a:ext>
          </a:extLst>
        </xdr:cNvPr>
        <xdr:cNvCxnSpPr>
          <a:stCxn id="303" idx="3"/>
          <a:endCxn id="296" idx="0"/>
        </xdr:cNvCxnSpPr>
      </xdr:nvCxnSpPr>
      <xdr:spPr bwMode="auto">
        <a:xfrm>
          <a:off x="7381875" y="2147888"/>
          <a:ext cx="481013" cy="138112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/>
        </a:ln>
        <a:effectLst/>
      </xdr:spPr>
    </xdr:cxnSp>
    <xdr:clientData/>
  </xdr:twoCellAnchor>
  <xdr:twoCellAnchor>
    <xdr:from>
      <xdr:col>19</xdr:col>
      <xdr:colOff>114300</xdr:colOff>
      <xdr:row>13</xdr:row>
      <xdr:rowOff>114300</xdr:rowOff>
    </xdr:from>
    <xdr:to>
      <xdr:col>21</xdr:col>
      <xdr:colOff>80963</xdr:colOff>
      <xdr:row>16</xdr:row>
      <xdr:rowOff>14288</xdr:rowOff>
    </xdr:to>
    <xdr:cxnSp macro="">
      <xdr:nvCxnSpPr>
        <xdr:cNvPr id="305" name="Straight Arrow Connector 304">
          <a:extLst>
            <a:ext uri="{FF2B5EF4-FFF2-40B4-BE49-F238E27FC236}">
              <a16:creationId xmlns:a16="http://schemas.microsoft.com/office/drawing/2014/main" id="{21D8AEC2-05B7-48C1-91FD-E725AF4ECD9D}"/>
            </a:ext>
          </a:extLst>
        </xdr:cNvPr>
        <xdr:cNvCxnSpPr>
          <a:stCxn id="299" idx="2"/>
          <a:endCxn id="296" idx="3"/>
        </xdr:cNvCxnSpPr>
      </xdr:nvCxnSpPr>
      <xdr:spPr bwMode="auto">
        <a:xfrm flipH="1">
          <a:off x="8039100" y="2057400"/>
          <a:ext cx="1185863" cy="385763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/>
        </a:ln>
        <a:effectLst/>
      </xdr:spPr>
    </xdr:cxnSp>
    <xdr:clientData/>
  </xdr:twoCellAnchor>
  <xdr:twoCellAnchor>
    <xdr:from>
      <xdr:col>22</xdr:col>
      <xdr:colOff>400050</xdr:colOff>
      <xdr:row>7</xdr:row>
      <xdr:rowOff>152400</xdr:rowOff>
    </xdr:from>
    <xdr:to>
      <xdr:col>23</xdr:col>
      <xdr:colOff>161925</xdr:colOff>
      <xdr:row>9</xdr:row>
      <xdr:rowOff>142875</xdr:rowOff>
    </xdr:to>
    <xdr:sp macro="" textlink="">
      <xdr:nvSpPr>
        <xdr:cNvPr id="306" name="TextBox 305">
          <a:extLst>
            <a:ext uri="{FF2B5EF4-FFF2-40B4-BE49-F238E27FC236}">
              <a16:creationId xmlns:a16="http://schemas.microsoft.com/office/drawing/2014/main" id="{CE55C411-0F18-46B7-B0AC-1F01772AE7C9}"/>
            </a:ext>
          </a:extLst>
        </xdr:cNvPr>
        <xdr:cNvSpPr txBox="1"/>
      </xdr:nvSpPr>
      <xdr:spPr>
        <a:xfrm>
          <a:off x="10153650" y="1123950"/>
          <a:ext cx="371475" cy="314325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>
              <a:solidFill>
                <a:srgbClr val="00B050"/>
              </a:solidFill>
            </a:rPr>
            <a:t>Z8</a:t>
          </a:r>
        </a:p>
      </xdr:txBody>
    </xdr:sp>
    <xdr:clientData/>
  </xdr:twoCellAnchor>
  <xdr:twoCellAnchor>
    <xdr:from>
      <xdr:col>22</xdr:col>
      <xdr:colOff>104775</xdr:colOff>
      <xdr:row>8</xdr:row>
      <xdr:rowOff>147638</xdr:rowOff>
    </xdr:from>
    <xdr:to>
      <xdr:col>22</xdr:col>
      <xdr:colOff>400050</xdr:colOff>
      <xdr:row>8</xdr:row>
      <xdr:rowOff>147638</xdr:rowOff>
    </xdr:to>
    <xdr:cxnSp macro="">
      <xdr:nvCxnSpPr>
        <xdr:cNvPr id="307" name="Straight Arrow Connector 306">
          <a:extLst>
            <a:ext uri="{FF2B5EF4-FFF2-40B4-BE49-F238E27FC236}">
              <a16:creationId xmlns:a16="http://schemas.microsoft.com/office/drawing/2014/main" id="{44FE9F3D-5143-41B1-AD35-C0C95C5D06F0}"/>
            </a:ext>
          </a:extLst>
        </xdr:cNvPr>
        <xdr:cNvCxnSpPr>
          <a:stCxn id="306" idx="1"/>
          <a:endCxn id="294" idx="3"/>
        </xdr:cNvCxnSpPr>
      </xdr:nvCxnSpPr>
      <xdr:spPr bwMode="auto">
        <a:xfrm flipH="1">
          <a:off x="9858375" y="1281113"/>
          <a:ext cx="295275" cy="0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/>
        </a:ln>
        <a:effectLst/>
      </xdr:spPr>
    </xdr:cxnSp>
    <xdr:clientData/>
  </xdr:twoCellAnchor>
  <xdr:twoCellAnchor>
    <xdr:from>
      <xdr:col>19</xdr:col>
      <xdr:colOff>400051</xdr:colOff>
      <xdr:row>18</xdr:row>
      <xdr:rowOff>76200</xdr:rowOff>
    </xdr:from>
    <xdr:to>
      <xdr:col>20</xdr:col>
      <xdr:colOff>323851</xdr:colOff>
      <xdr:row>20</xdr:row>
      <xdr:rowOff>66675</xdr:rowOff>
    </xdr:to>
    <xdr:sp macro="" textlink="">
      <xdr:nvSpPr>
        <xdr:cNvPr id="308" name="TextBox 307">
          <a:extLst>
            <a:ext uri="{FF2B5EF4-FFF2-40B4-BE49-F238E27FC236}">
              <a16:creationId xmlns:a16="http://schemas.microsoft.com/office/drawing/2014/main" id="{300A5F8F-53D4-405E-8F32-513A3CBD7EB8}"/>
            </a:ext>
          </a:extLst>
        </xdr:cNvPr>
        <xdr:cNvSpPr txBox="1"/>
      </xdr:nvSpPr>
      <xdr:spPr>
        <a:xfrm>
          <a:off x="8324851" y="2828925"/>
          <a:ext cx="533400" cy="314325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>
              <a:solidFill>
                <a:srgbClr val="00B050"/>
              </a:solidFill>
            </a:rPr>
            <a:t>Z10</a:t>
          </a:r>
        </a:p>
      </xdr:txBody>
    </xdr:sp>
    <xdr:clientData/>
  </xdr:twoCellAnchor>
  <xdr:twoCellAnchor>
    <xdr:from>
      <xdr:col>21</xdr:col>
      <xdr:colOff>238125</xdr:colOff>
      <xdr:row>19</xdr:row>
      <xdr:rowOff>0</xdr:rowOff>
    </xdr:from>
    <xdr:to>
      <xdr:col>22</xdr:col>
      <xdr:colOff>161925</xdr:colOff>
      <xdr:row>20</xdr:row>
      <xdr:rowOff>152400</xdr:rowOff>
    </xdr:to>
    <xdr:sp macro="" textlink="">
      <xdr:nvSpPr>
        <xdr:cNvPr id="309" name="TextBox 308">
          <a:extLst>
            <a:ext uri="{FF2B5EF4-FFF2-40B4-BE49-F238E27FC236}">
              <a16:creationId xmlns:a16="http://schemas.microsoft.com/office/drawing/2014/main" id="{D87FF1BC-6164-40AF-B0B4-4A9507791971}"/>
            </a:ext>
          </a:extLst>
        </xdr:cNvPr>
        <xdr:cNvSpPr txBox="1"/>
      </xdr:nvSpPr>
      <xdr:spPr>
        <a:xfrm>
          <a:off x="9382125" y="2914650"/>
          <a:ext cx="533400" cy="314325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>
              <a:solidFill>
                <a:srgbClr val="00B050"/>
              </a:solidFill>
            </a:rPr>
            <a:t>Z11</a:t>
          </a:r>
        </a:p>
      </xdr:txBody>
    </xdr:sp>
    <xdr:clientData/>
  </xdr:twoCellAnchor>
  <xdr:twoCellAnchor>
    <xdr:from>
      <xdr:col>18</xdr:col>
      <xdr:colOff>547688</xdr:colOff>
      <xdr:row>17</xdr:row>
      <xdr:rowOff>9525</xdr:rowOff>
    </xdr:from>
    <xdr:to>
      <xdr:col>20</xdr:col>
      <xdr:colOff>57151</xdr:colOff>
      <xdr:row>18</xdr:row>
      <xdr:rowOff>76200</xdr:rowOff>
    </xdr:to>
    <xdr:cxnSp macro="">
      <xdr:nvCxnSpPr>
        <xdr:cNvPr id="310" name="Straight Arrow Connector 309">
          <a:extLst>
            <a:ext uri="{FF2B5EF4-FFF2-40B4-BE49-F238E27FC236}">
              <a16:creationId xmlns:a16="http://schemas.microsoft.com/office/drawing/2014/main" id="{9D6DECDB-E3D2-4FAE-AE24-BAF3E134123A}"/>
            </a:ext>
          </a:extLst>
        </xdr:cNvPr>
        <xdr:cNvCxnSpPr>
          <a:stCxn id="296" idx="2"/>
          <a:endCxn id="308" idx="0"/>
        </xdr:cNvCxnSpPr>
      </xdr:nvCxnSpPr>
      <xdr:spPr bwMode="auto">
        <a:xfrm>
          <a:off x="7862888" y="2600325"/>
          <a:ext cx="728663" cy="228600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/>
        </a:ln>
        <a:effectLst/>
      </xdr:spPr>
    </xdr:cxnSp>
    <xdr:clientData/>
  </xdr:twoCellAnchor>
  <xdr:twoCellAnchor>
    <xdr:from>
      <xdr:col>20</xdr:col>
      <xdr:colOff>323851</xdr:colOff>
      <xdr:row>19</xdr:row>
      <xdr:rowOff>71439</xdr:rowOff>
    </xdr:from>
    <xdr:to>
      <xdr:col>21</xdr:col>
      <xdr:colOff>238125</xdr:colOff>
      <xdr:row>19</xdr:row>
      <xdr:rowOff>157163</xdr:rowOff>
    </xdr:to>
    <xdr:cxnSp macro="">
      <xdr:nvCxnSpPr>
        <xdr:cNvPr id="311" name="Straight Arrow Connector 310">
          <a:extLst>
            <a:ext uri="{FF2B5EF4-FFF2-40B4-BE49-F238E27FC236}">
              <a16:creationId xmlns:a16="http://schemas.microsoft.com/office/drawing/2014/main" id="{F0EB93EB-5C85-4BA3-9D80-B7F85B8D9F93}"/>
            </a:ext>
          </a:extLst>
        </xdr:cNvPr>
        <xdr:cNvCxnSpPr>
          <a:stCxn id="309" idx="1"/>
        </xdr:cNvCxnSpPr>
      </xdr:nvCxnSpPr>
      <xdr:spPr bwMode="auto">
        <a:xfrm flipH="1" flipV="1">
          <a:off x="8858251" y="2986089"/>
          <a:ext cx="523874" cy="85724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/>
        </a:ln>
        <a:effectLst/>
      </xdr:spPr>
    </xdr:cxnSp>
    <xdr:clientData/>
  </xdr:twoCellAnchor>
  <xdr:twoCellAnchor>
    <xdr:from>
      <xdr:col>19</xdr:col>
      <xdr:colOff>276225</xdr:colOff>
      <xdr:row>10</xdr:row>
      <xdr:rowOff>142875</xdr:rowOff>
    </xdr:from>
    <xdr:to>
      <xdr:col>20</xdr:col>
      <xdr:colOff>19050</xdr:colOff>
      <xdr:row>12</xdr:row>
      <xdr:rowOff>133350</xdr:rowOff>
    </xdr:to>
    <xdr:sp macro="" textlink="">
      <xdr:nvSpPr>
        <xdr:cNvPr id="312" name="TextBox 311">
          <a:extLst>
            <a:ext uri="{FF2B5EF4-FFF2-40B4-BE49-F238E27FC236}">
              <a16:creationId xmlns:a16="http://schemas.microsoft.com/office/drawing/2014/main" id="{03CBD18D-E61F-4A2A-8969-7E7B7B4CD0C2}"/>
            </a:ext>
          </a:extLst>
        </xdr:cNvPr>
        <xdr:cNvSpPr txBox="1"/>
      </xdr:nvSpPr>
      <xdr:spPr>
        <a:xfrm>
          <a:off x="8201025" y="1600200"/>
          <a:ext cx="352425" cy="314325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>
              <a:solidFill>
                <a:srgbClr val="00B050"/>
              </a:solidFill>
            </a:rPr>
            <a:t>Z9</a:t>
          </a:r>
        </a:p>
      </xdr:txBody>
    </xdr:sp>
    <xdr:clientData/>
  </xdr:twoCellAnchor>
  <xdr:twoCellAnchor>
    <xdr:from>
      <xdr:col>20</xdr:col>
      <xdr:colOff>19050</xdr:colOff>
      <xdr:row>11</xdr:row>
      <xdr:rowOff>138113</xdr:rowOff>
    </xdr:from>
    <xdr:to>
      <xdr:col>20</xdr:col>
      <xdr:colOff>495300</xdr:colOff>
      <xdr:row>12</xdr:row>
      <xdr:rowOff>119063</xdr:rowOff>
    </xdr:to>
    <xdr:cxnSp macro="">
      <xdr:nvCxnSpPr>
        <xdr:cNvPr id="313" name="Straight Arrow Connector 312">
          <a:extLst>
            <a:ext uri="{FF2B5EF4-FFF2-40B4-BE49-F238E27FC236}">
              <a16:creationId xmlns:a16="http://schemas.microsoft.com/office/drawing/2014/main" id="{1A123765-C6B3-412E-9F54-580BD1D53CE8}"/>
            </a:ext>
          </a:extLst>
        </xdr:cNvPr>
        <xdr:cNvCxnSpPr>
          <a:stCxn id="312" idx="3"/>
          <a:endCxn id="299" idx="1"/>
        </xdr:cNvCxnSpPr>
      </xdr:nvCxnSpPr>
      <xdr:spPr bwMode="auto">
        <a:xfrm>
          <a:off x="8553450" y="1757363"/>
          <a:ext cx="476250" cy="142875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/>
        </a:ln>
        <a:effectLst/>
      </xdr:spPr>
    </xdr:cxnSp>
    <xdr:clientData/>
  </xdr:twoCellAnchor>
  <xdr:twoCellAnchor>
    <xdr:from>
      <xdr:col>19</xdr:col>
      <xdr:colOff>247650</xdr:colOff>
      <xdr:row>23</xdr:row>
      <xdr:rowOff>47625</xdr:rowOff>
    </xdr:from>
    <xdr:to>
      <xdr:col>20</xdr:col>
      <xdr:colOff>171450</xdr:colOff>
      <xdr:row>25</xdr:row>
      <xdr:rowOff>38100</xdr:rowOff>
    </xdr:to>
    <xdr:sp macro="" textlink="">
      <xdr:nvSpPr>
        <xdr:cNvPr id="314" name="TextBox 313">
          <a:extLst>
            <a:ext uri="{FF2B5EF4-FFF2-40B4-BE49-F238E27FC236}">
              <a16:creationId xmlns:a16="http://schemas.microsoft.com/office/drawing/2014/main" id="{70F4A8AF-9FE8-4EA1-92AC-363403E5F686}"/>
            </a:ext>
          </a:extLst>
        </xdr:cNvPr>
        <xdr:cNvSpPr txBox="1"/>
      </xdr:nvSpPr>
      <xdr:spPr>
        <a:xfrm>
          <a:off x="8172450" y="3609975"/>
          <a:ext cx="533400" cy="314325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>
              <a:solidFill>
                <a:srgbClr val="00B050"/>
              </a:solidFill>
            </a:rPr>
            <a:t>Z12</a:t>
          </a:r>
        </a:p>
      </xdr:txBody>
    </xdr:sp>
    <xdr:clientData/>
  </xdr:twoCellAnchor>
  <xdr:twoCellAnchor>
    <xdr:from>
      <xdr:col>19</xdr:col>
      <xdr:colOff>514350</xdr:colOff>
      <xdr:row>20</xdr:row>
      <xdr:rowOff>66675</xdr:rowOff>
    </xdr:from>
    <xdr:to>
      <xdr:col>20</xdr:col>
      <xdr:colOff>57151</xdr:colOff>
      <xdr:row>23</xdr:row>
      <xdr:rowOff>47625</xdr:rowOff>
    </xdr:to>
    <xdr:cxnSp macro="">
      <xdr:nvCxnSpPr>
        <xdr:cNvPr id="315" name="Straight Arrow Connector 314">
          <a:extLst>
            <a:ext uri="{FF2B5EF4-FFF2-40B4-BE49-F238E27FC236}">
              <a16:creationId xmlns:a16="http://schemas.microsoft.com/office/drawing/2014/main" id="{FDE038A0-E2E2-4DD2-9479-36DA03507561}"/>
            </a:ext>
          </a:extLst>
        </xdr:cNvPr>
        <xdr:cNvCxnSpPr>
          <a:stCxn id="308" idx="2"/>
          <a:endCxn id="314" idx="0"/>
        </xdr:cNvCxnSpPr>
      </xdr:nvCxnSpPr>
      <xdr:spPr bwMode="auto">
        <a:xfrm flipH="1">
          <a:off x="8439150" y="3143250"/>
          <a:ext cx="152401" cy="466725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/>
        </a:ln>
        <a:effectLst/>
      </xdr:spPr>
    </xdr:cxnSp>
    <xdr:clientData/>
  </xdr:twoCellAnchor>
  <xdr:twoCellAnchor>
    <xdr:from>
      <xdr:col>19</xdr:col>
      <xdr:colOff>238125</xdr:colOff>
      <xdr:row>27</xdr:row>
      <xdr:rowOff>9525</xdr:rowOff>
    </xdr:from>
    <xdr:to>
      <xdr:col>20</xdr:col>
      <xdr:colOff>161925</xdr:colOff>
      <xdr:row>29</xdr:row>
      <xdr:rowOff>0</xdr:rowOff>
    </xdr:to>
    <xdr:sp macro="" textlink="">
      <xdr:nvSpPr>
        <xdr:cNvPr id="316" name="TextBox 315">
          <a:extLst>
            <a:ext uri="{FF2B5EF4-FFF2-40B4-BE49-F238E27FC236}">
              <a16:creationId xmlns:a16="http://schemas.microsoft.com/office/drawing/2014/main" id="{ADF30522-3E2F-4317-A6EC-F656C38574DF}"/>
            </a:ext>
          </a:extLst>
        </xdr:cNvPr>
        <xdr:cNvSpPr txBox="1"/>
      </xdr:nvSpPr>
      <xdr:spPr>
        <a:xfrm>
          <a:off x="8162925" y="4219575"/>
          <a:ext cx="533400" cy="314325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>
              <a:solidFill>
                <a:srgbClr val="00B050"/>
              </a:solidFill>
            </a:rPr>
            <a:t>Z13</a:t>
          </a:r>
        </a:p>
      </xdr:txBody>
    </xdr:sp>
    <xdr:clientData/>
  </xdr:twoCellAnchor>
  <xdr:twoCellAnchor>
    <xdr:from>
      <xdr:col>18</xdr:col>
      <xdr:colOff>485775</xdr:colOff>
      <xdr:row>30</xdr:row>
      <xdr:rowOff>95250</xdr:rowOff>
    </xdr:from>
    <xdr:to>
      <xdr:col>19</xdr:col>
      <xdr:colOff>409575</xdr:colOff>
      <xdr:row>32</xdr:row>
      <xdr:rowOff>85725</xdr:rowOff>
    </xdr:to>
    <xdr:sp macro="" textlink="">
      <xdr:nvSpPr>
        <xdr:cNvPr id="317" name="TextBox 316">
          <a:extLst>
            <a:ext uri="{FF2B5EF4-FFF2-40B4-BE49-F238E27FC236}">
              <a16:creationId xmlns:a16="http://schemas.microsoft.com/office/drawing/2014/main" id="{8EE7435D-D105-4FF1-9C93-7CF9FBDECE9D}"/>
            </a:ext>
          </a:extLst>
        </xdr:cNvPr>
        <xdr:cNvSpPr txBox="1"/>
      </xdr:nvSpPr>
      <xdr:spPr>
        <a:xfrm>
          <a:off x="7800975" y="4791075"/>
          <a:ext cx="533400" cy="314325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>
              <a:solidFill>
                <a:srgbClr val="00B050"/>
              </a:solidFill>
            </a:rPr>
            <a:t>Z14</a:t>
          </a:r>
        </a:p>
      </xdr:txBody>
    </xdr:sp>
    <xdr:clientData/>
  </xdr:twoCellAnchor>
  <xdr:twoCellAnchor>
    <xdr:from>
      <xdr:col>19</xdr:col>
      <xdr:colOff>466725</xdr:colOff>
      <xdr:row>33</xdr:row>
      <xdr:rowOff>0</xdr:rowOff>
    </xdr:from>
    <xdr:to>
      <xdr:col>20</xdr:col>
      <xdr:colOff>390525</xdr:colOff>
      <xdr:row>34</xdr:row>
      <xdr:rowOff>152400</xdr:rowOff>
    </xdr:to>
    <xdr:sp macro="" textlink="">
      <xdr:nvSpPr>
        <xdr:cNvPr id="318" name="TextBox 317">
          <a:extLst>
            <a:ext uri="{FF2B5EF4-FFF2-40B4-BE49-F238E27FC236}">
              <a16:creationId xmlns:a16="http://schemas.microsoft.com/office/drawing/2014/main" id="{582636E2-A0F3-432E-BCF6-8B0FE5C711F4}"/>
            </a:ext>
          </a:extLst>
        </xdr:cNvPr>
        <xdr:cNvSpPr txBox="1"/>
      </xdr:nvSpPr>
      <xdr:spPr>
        <a:xfrm>
          <a:off x="8391525" y="5181600"/>
          <a:ext cx="533400" cy="314325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>
              <a:solidFill>
                <a:srgbClr val="00B050"/>
              </a:solidFill>
            </a:rPr>
            <a:t>Z15</a:t>
          </a:r>
        </a:p>
      </xdr:txBody>
    </xdr:sp>
    <xdr:clientData/>
  </xdr:twoCellAnchor>
  <xdr:twoCellAnchor>
    <xdr:from>
      <xdr:col>19</xdr:col>
      <xdr:colOff>504825</xdr:colOff>
      <xdr:row>25</xdr:row>
      <xdr:rowOff>38100</xdr:rowOff>
    </xdr:from>
    <xdr:to>
      <xdr:col>19</xdr:col>
      <xdr:colOff>514350</xdr:colOff>
      <xdr:row>27</xdr:row>
      <xdr:rowOff>9525</xdr:rowOff>
    </xdr:to>
    <xdr:cxnSp macro="">
      <xdr:nvCxnSpPr>
        <xdr:cNvPr id="319" name="Straight Arrow Connector 318">
          <a:extLst>
            <a:ext uri="{FF2B5EF4-FFF2-40B4-BE49-F238E27FC236}">
              <a16:creationId xmlns:a16="http://schemas.microsoft.com/office/drawing/2014/main" id="{13333D06-760C-48CF-BEC8-9EF77A534231}"/>
            </a:ext>
          </a:extLst>
        </xdr:cNvPr>
        <xdr:cNvCxnSpPr>
          <a:stCxn id="314" idx="2"/>
          <a:endCxn id="316" idx="0"/>
        </xdr:cNvCxnSpPr>
      </xdr:nvCxnSpPr>
      <xdr:spPr bwMode="auto">
        <a:xfrm flipH="1">
          <a:off x="8429625" y="3924300"/>
          <a:ext cx="9525" cy="295275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/>
        </a:ln>
        <a:effectLst/>
      </xdr:spPr>
    </xdr:cxnSp>
    <xdr:clientData/>
  </xdr:twoCellAnchor>
  <xdr:twoCellAnchor>
    <xdr:from>
      <xdr:col>19</xdr:col>
      <xdr:colOff>142875</xdr:colOff>
      <xdr:row>29</xdr:row>
      <xdr:rowOff>0</xdr:rowOff>
    </xdr:from>
    <xdr:to>
      <xdr:col>19</xdr:col>
      <xdr:colOff>504825</xdr:colOff>
      <xdr:row>30</xdr:row>
      <xdr:rowOff>95250</xdr:rowOff>
    </xdr:to>
    <xdr:cxnSp macro="">
      <xdr:nvCxnSpPr>
        <xdr:cNvPr id="320" name="Straight Arrow Connector 319">
          <a:extLst>
            <a:ext uri="{FF2B5EF4-FFF2-40B4-BE49-F238E27FC236}">
              <a16:creationId xmlns:a16="http://schemas.microsoft.com/office/drawing/2014/main" id="{13BE6F07-F380-4114-8A3F-5E8F01735177}"/>
            </a:ext>
          </a:extLst>
        </xdr:cNvPr>
        <xdr:cNvCxnSpPr>
          <a:stCxn id="316" idx="2"/>
          <a:endCxn id="317" idx="0"/>
        </xdr:cNvCxnSpPr>
      </xdr:nvCxnSpPr>
      <xdr:spPr bwMode="auto">
        <a:xfrm flipH="1">
          <a:off x="8067675" y="4533900"/>
          <a:ext cx="361950" cy="257175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/>
        </a:ln>
        <a:effectLst/>
      </xdr:spPr>
    </xdr:cxnSp>
    <xdr:clientData/>
  </xdr:twoCellAnchor>
  <xdr:twoCellAnchor>
    <xdr:from>
      <xdr:col>19</xdr:col>
      <xdr:colOff>409575</xdr:colOff>
      <xdr:row>31</xdr:row>
      <xdr:rowOff>90488</xdr:rowOff>
    </xdr:from>
    <xdr:to>
      <xdr:col>20</xdr:col>
      <xdr:colOff>123825</xdr:colOff>
      <xdr:row>33</xdr:row>
      <xdr:rowOff>0</xdr:rowOff>
    </xdr:to>
    <xdr:cxnSp macro="">
      <xdr:nvCxnSpPr>
        <xdr:cNvPr id="321" name="Straight Arrow Connector 320">
          <a:extLst>
            <a:ext uri="{FF2B5EF4-FFF2-40B4-BE49-F238E27FC236}">
              <a16:creationId xmlns:a16="http://schemas.microsoft.com/office/drawing/2014/main" id="{5E43599F-93CC-4EAB-AC37-F7E4B4DDFFE8}"/>
            </a:ext>
          </a:extLst>
        </xdr:cNvPr>
        <xdr:cNvCxnSpPr>
          <a:stCxn id="317" idx="3"/>
          <a:endCxn id="318" idx="0"/>
        </xdr:cNvCxnSpPr>
      </xdr:nvCxnSpPr>
      <xdr:spPr bwMode="auto">
        <a:xfrm>
          <a:off x="8334375" y="4948238"/>
          <a:ext cx="323850" cy="233362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/>
        </a:ln>
        <a:effectLst/>
      </xdr:spPr>
    </xdr:cxnSp>
    <xdr:clientData/>
  </xdr:twoCellAnchor>
  <xdr:twoCellAnchor>
    <xdr:from>
      <xdr:col>18</xdr:col>
      <xdr:colOff>209550</xdr:colOff>
      <xdr:row>38</xdr:row>
      <xdr:rowOff>85725</xdr:rowOff>
    </xdr:from>
    <xdr:to>
      <xdr:col>19</xdr:col>
      <xdr:colOff>133350</xdr:colOff>
      <xdr:row>40</xdr:row>
      <xdr:rowOff>76200</xdr:rowOff>
    </xdr:to>
    <xdr:sp macro="" textlink="">
      <xdr:nvSpPr>
        <xdr:cNvPr id="322" name="TextBox 321">
          <a:extLst>
            <a:ext uri="{FF2B5EF4-FFF2-40B4-BE49-F238E27FC236}">
              <a16:creationId xmlns:a16="http://schemas.microsoft.com/office/drawing/2014/main" id="{0A6A39B1-B60A-4138-A968-DBED0850E3F5}"/>
            </a:ext>
          </a:extLst>
        </xdr:cNvPr>
        <xdr:cNvSpPr txBox="1"/>
      </xdr:nvSpPr>
      <xdr:spPr>
        <a:xfrm>
          <a:off x="7524750" y="6076950"/>
          <a:ext cx="533400" cy="314325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>
              <a:solidFill>
                <a:srgbClr val="00B050"/>
              </a:solidFill>
            </a:rPr>
            <a:t>Z16</a:t>
          </a:r>
        </a:p>
      </xdr:txBody>
    </xdr:sp>
    <xdr:clientData/>
  </xdr:twoCellAnchor>
  <xdr:twoCellAnchor>
    <xdr:from>
      <xdr:col>18</xdr:col>
      <xdr:colOff>476250</xdr:colOff>
      <xdr:row>32</xdr:row>
      <xdr:rowOff>85725</xdr:rowOff>
    </xdr:from>
    <xdr:to>
      <xdr:col>19</xdr:col>
      <xdr:colOff>142875</xdr:colOff>
      <xdr:row>38</xdr:row>
      <xdr:rowOff>85725</xdr:rowOff>
    </xdr:to>
    <xdr:cxnSp macro="">
      <xdr:nvCxnSpPr>
        <xdr:cNvPr id="323" name="Straight Arrow Connector 322">
          <a:extLst>
            <a:ext uri="{FF2B5EF4-FFF2-40B4-BE49-F238E27FC236}">
              <a16:creationId xmlns:a16="http://schemas.microsoft.com/office/drawing/2014/main" id="{03CC57C4-1F6E-4BD2-B6A4-5A9B9809179F}"/>
            </a:ext>
          </a:extLst>
        </xdr:cNvPr>
        <xdr:cNvCxnSpPr>
          <a:stCxn id="317" idx="2"/>
          <a:endCxn id="322" idx="0"/>
        </xdr:cNvCxnSpPr>
      </xdr:nvCxnSpPr>
      <xdr:spPr bwMode="auto">
        <a:xfrm flipH="1">
          <a:off x="7791450" y="5105400"/>
          <a:ext cx="276225" cy="971550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/>
        </a:ln>
        <a:effectLst/>
      </xdr:spPr>
    </xdr:cxnSp>
    <xdr:clientData/>
  </xdr:twoCellAnchor>
  <xdr:twoCellAnchor>
    <xdr:from>
      <xdr:col>20</xdr:col>
      <xdr:colOff>571500</xdr:colOff>
      <xdr:row>34</xdr:row>
      <xdr:rowOff>123825</xdr:rowOff>
    </xdr:from>
    <xdr:to>
      <xdr:col>21</xdr:col>
      <xdr:colOff>419100</xdr:colOff>
      <xdr:row>36</xdr:row>
      <xdr:rowOff>114300</xdr:rowOff>
    </xdr:to>
    <xdr:sp macro="" textlink="">
      <xdr:nvSpPr>
        <xdr:cNvPr id="324" name="TextBox 323">
          <a:extLst>
            <a:ext uri="{FF2B5EF4-FFF2-40B4-BE49-F238E27FC236}">
              <a16:creationId xmlns:a16="http://schemas.microsoft.com/office/drawing/2014/main" id="{6A1A30B1-BC0F-4D72-8A26-1202CF73CE2F}"/>
            </a:ext>
          </a:extLst>
        </xdr:cNvPr>
        <xdr:cNvSpPr txBox="1"/>
      </xdr:nvSpPr>
      <xdr:spPr>
        <a:xfrm>
          <a:off x="9105900" y="5467350"/>
          <a:ext cx="457200" cy="314325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>
              <a:solidFill>
                <a:srgbClr val="00B050"/>
              </a:solidFill>
            </a:rPr>
            <a:t>Z17</a:t>
          </a:r>
        </a:p>
      </xdr:txBody>
    </xdr:sp>
    <xdr:clientData/>
  </xdr:twoCellAnchor>
  <xdr:twoCellAnchor>
    <xdr:from>
      <xdr:col>21</xdr:col>
      <xdr:colOff>409575</xdr:colOff>
      <xdr:row>37</xdr:row>
      <xdr:rowOff>28575</xdr:rowOff>
    </xdr:from>
    <xdr:to>
      <xdr:col>22</xdr:col>
      <xdr:colOff>333375</xdr:colOff>
      <xdr:row>39</xdr:row>
      <xdr:rowOff>19050</xdr:rowOff>
    </xdr:to>
    <xdr:sp macro="" textlink="">
      <xdr:nvSpPr>
        <xdr:cNvPr id="325" name="TextBox 324">
          <a:extLst>
            <a:ext uri="{FF2B5EF4-FFF2-40B4-BE49-F238E27FC236}">
              <a16:creationId xmlns:a16="http://schemas.microsoft.com/office/drawing/2014/main" id="{20032886-F189-42BC-BCC2-6196A5F025C5}"/>
            </a:ext>
          </a:extLst>
        </xdr:cNvPr>
        <xdr:cNvSpPr txBox="1"/>
      </xdr:nvSpPr>
      <xdr:spPr>
        <a:xfrm>
          <a:off x="9553575" y="5857875"/>
          <a:ext cx="533400" cy="314325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>
              <a:solidFill>
                <a:srgbClr val="00B050"/>
              </a:solidFill>
            </a:rPr>
            <a:t>Z18</a:t>
          </a:r>
        </a:p>
      </xdr:txBody>
    </xdr:sp>
    <xdr:clientData/>
  </xdr:twoCellAnchor>
  <xdr:twoCellAnchor>
    <xdr:from>
      <xdr:col>20</xdr:col>
      <xdr:colOff>390525</xdr:colOff>
      <xdr:row>33</xdr:row>
      <xdr:rowOff>128588</xdr:rowOff>
    </xdr:from>
    <xdr:to>
      <xdr:col>21</xdr:col>
      <xdr:colOff>190500</xdr:colOff>
      <xdr:row>34</xdr:row>
      <xdr:rowOff>123825</xdr:rowOff>
    </xdr:to>
    <xdr:cxnSp macro="">
      <xdr:nvCxnSpPr>
        <xdr:cNvPr id="326" name="Straight Arrow Connector 325">
          <a:extLst>
            <a:ext uri="{FF2B5EF4-FFF2-40B4-BE49-F238E27FC236}">
              <a16:creationId xmlns:a16="http://schemas.microsoft.com/office/drawing/2014/main" id="{3BCC4869-9240-450C-B770-0A9D090A5941}"/>
            </a:ext>
          </a:extLst>
        </xdr:cNvPr>
        <xdr:cNvCxnSpPr>
          <a:endCxn id="324" idx="0"/>
        </xdr:cNvCxnSpPr>
      </xdr:nvCxnSpPr>
      <xdr:spPr bwMode="auto">
        <a:xfrm>
          <a:off x="8924925" y="5310188"/>
          <a:ext cx="409575" cy="157162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/>
        </a:ln>
        <a:effectLst/>
      </xdr:spPr>
    </xdr:cxnSp>
    <xdr:clientData/>
  </xdr:twoCellAnchor>
  <xdr:twoCellAnchor>
    <xdr:from>
      <xdr:col>21</xdr:col>
      <xdr:colOff>419100</xdr:colOff>
      <xdr:row>35</xdr:row>
      <xdr:rowOff>119063</xdr:rowOff>
    </xdr:from>
    <xdr:to>
      <xdr:col>22</xdr:col>
      <xdr:colOff>66675</xdr:colOff>
      <xdr:row>37</xdr:row>
      <xdr:rowOff>28575</xdr:rowOff>
    </xdr:to>
    <xdr:cxnSp macro="">
      <xdr:nvCxnSpPr>
        <xdr:cNvPr id="327" name="Straight Arrow Connector 326">
          <a:extLst>
            <a:ext uri="{FF2B5EF4-FFF2-40B4-BE49-F238E27FC236}">
              <a16:creationId xmlns:a16="http://schemas.microsoft.com/office/drawing/2014/main" id="{25247209-AFC1-4793-9CAA-3C07E55B2185}"/>
            </a:ext>
          </a:extLst>
        </xdr:cNvPr>
        <xdr:cNvCxnSpPr>
          <a:stCxn id="324" idx="3"/>
          <a:endCxn id="325" idx="0"/>
        </xdr:cNvCxnSpPr>
      </xdr:nvCxnSpPr>
      <xdr:spPr bwMode="auto">
        <a:xfrm>
          <a:off x="9563100" y="5624513"/>
          <a:ext cx="257175" cy="233362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/>
        </a:ln>
        <a:effectLst/>
      </xdr:spPr>
    </xdr:cxnSp>
    <xdr:clientData/>
  </xdr:twoCellAnchor>
  <xdr:twoCellAnchor>
    <xdr:from>
      <xdr:col>22</xdr:col>
      <xdr:colOff>171450</xdr:colOff>
      <xdr:row>40</xdr:row>
      <xdr:rowOff>104775</xdr:rowOff>
    </xdr:from>
    <xdr:to>
      <xdr:col>23</xdr:col>
      <xdr:colOff>95250</xdr:colOff>
      <xdr:row>42</xdr:row>
      <xdr:rowOff>95250</xdr:rowOff>
    </xdr:to>
    <xdr:sp macro="" textlink="">
      <xdr:nvSpPr>
        <xdr:cNvPr id="328" name="TextBox 327">
          <a:extLst>
            <a:ext uri="{FF2B5EF4-FFF2-40B4-BE49-F238E27FC236}">
              <a16:creationId xmlns:a16="http://schemas.microsoft.com/office/drawing/2014/main" id="{0E635F3D-1A3E-40C8-B355-F4AC305259ED}"/>
            </a:ext>
          </a:extLst>
        </xdr:cNvPr>
        <xdr:cNvSpPr txBox="1"/>
      </xdr:nvSpPr>
      <xdr:spPr>
        <a:xfrm>
          <a:off x="9925050" y="6419850"/>
          <a:ext cx="533400" cy="314325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>
              <a:solidFill>
                <a:srgbClr val="00B050"/>
              </a:solidFill>
            </a:rPr>
            <a:t>Z19</a:t>
          </a:r>
        </a:p>
      </xdr:txBody>
    </xdr:sp>
    <xdr:clientData/>
  </xdr:twoCellAnchor>
  <xdr:twoCellAnchor>
    <xdr:from>
      <xdr:col>22</xdr:col>
      <xdr:colOff>333375</xdr:colOff>
      <xdr:row>38</xdr:row>
      <xdr:rowOff>23813</xdr:rowOff>
    </xdr:from>
    <xdr:to>
      <xdr:col>22</xdr:col>
      <xdr:colOff>438150</xdr:colOff>
      <xdr:row>40</xdr:row>
      <xdr:rowOff>104775</xdr:rowOff>
    </xdr:to>
    <xdr:cxnSp macro="">
      <xdr:nvCxnSpPr>
        <xdr:cNvPr id="329" name="Straight Arrow Connector 328">
          <a:extLst>
            <a:ext uri="{FF2B5EF4-FFF2-40B4-BE49-F238E27FC236}">
              <a16:creationId xmlns:a16="http://schemas.microsoft.com/office/drawing/2014/main" id="{764014F5-1361-4A8F-B8FB-276CC8B027CC}"/>
            </a:ext>
          </a:extLst>
        </xdr:cNvPr>
        <xdr:cNvCxnSpPr>
          <a:stCxn id="325" idx="3"/>
          <a:endCxn id="328" idx="0"/>
        </xdr:cNvCxnSpPr>
      </xdr:nvCxnSpPr>
      <xdr:spPr bwMode="auto">
        <a:xfrm>
          <a:off x="10086975" y="6015038"/>
          <a:ext cx="104775" cy="404812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/>
        </a:ln>
        <a:effectLst/>
      </xdr:spPr>
    </xdr:cxnSp>
    <xdr:clientData/>
  </xdr:twoCellAnchor>
  <xdr:twoCellAnchor>
    <xdr:from>
      <xdr:col>22</xdr:col>
      <xdr:colOff>171450</xdr:colOff>
      <xdr:row>43</xdr:row>
      <xdr:rowOff>152400</xdr:rowOff>
    </xdr:from>
    <xdr:to>
      <xdr:col>23</xdr:col>
      <xdr:colOff>95250</xdr:colOff>
      <xdr:row>45</xdr:row>
      <xdr:rowOff>142875</xdr:rowOff>
    </xdr:to>
    <xdr:sp macro="" textlink="">
      <xdr:nvSpPr>
        <xdr:cNvPr id="330" name="TextBox 329">
          <a:extLst>
            <a:ext uri="{FF2B5EF4-FFF2-40B4-BE49-F238E27FC236}">
              <a16:creationId xmlns:a16="http://schemas.microsoft.com/office/drawing/2014/main" id="{10D2F014-8E5C-46AB-9DD6-F7AC115B12D4}"/>
            </a:ext>
          </a:extLst>
        </xdr:cNvPr>
        <xdr:cNvSpPr txBox="1"/>
      </xdr:nvSpPr>
      <xdr:spPr>
        <a:xfrm>
          <a:off x="9925050" y="6953250"/>
          <a:ext cx="533400" cy="314325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>
              <a:solidFill>
                <a:srgbClr val="00B050"/>
              </a:solidFill>
            </a:rPr>
            <a:t>Z20</a:t>
          </a:r>
        </a:p>
      </xdr:txBody>
    </xdr:sp>
    <xdr:clientData/>
  </xdr:twoCellAnchor>
  <xdr:twoCellAnchor>
    <xdr:from>
      <xdr:col>22</xdr:col>
      <xdr:colOff>438150</xdr:colOff>
      <xdr:row>42</xdr:row>
      <xdr:rowOff>95250</xdr:rowOff>
    </xdr:from>
    <xdr:to>
      <xdr:col>22</xdr:col>
      <xdr:colOff>438150</xdr:colOff>
      <xdr:row>43</xdr:row>
      <xdr:rowOff>152400</xdr:rowOff>
    </xdr:to>
    <xdr:cxnSp macro="">
      <xdr:nvCxnSpPr>
        <xdr:cNvPr id="331" name="Straight Arrow Connector 330">
          <a:extLst>
            <a:ext uri="{FF2B5EF4-FFF2-40B4-BE49-F238E27FC236}">
              <a16:creationId xmlns:a16="http://schemas.microsoft.com/office/drawing/2014/main" id="{992CC768-A87D-489A-B259-15FBDA812DDB}"/>
            </a:ext>
          </a:extLst>
        </xdr:cNvPr>
        <xdr:cNvCxnSpPr>
          <a:stCxn id="328" idx="2"/>
          <a:endCxn id="330" idx="0"/>
        </xdr:cNvCxnSpPr>
      </xdr:nvCxnSpPr>
      <xdr:spPr bwMode="auto">
        <a:xfrm>
          <a:off x="10191750" y="6734175"/>
          <a:ext cx="0" cy="219075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/>
        </a:ln>
        <a:effectLst/>
      </xdr:spPr>
    </xdr:cxnSp>
    <xdr:clientData/>
  </xdr:twoCellAnchor>
  <xdr:twoCellAnchor>
    <xdr:from>
      <xdr:col>19</xdr:col>
      <xdr:colOff>581025</xdr:colOff>
      <xdr:row>46</xdr:row>
      <xdr:rowOff>114300</xdr:rowOff>
    </xdr:from>
    <xdr:to>
      <xdr:col>20</xdr:col>
      <xdr:colOff>504825</xdr:colOff>
      <xdr:row>48</xdr:row>
      <xdr:rowOff>104775</xdr:rowOff>
    </xdr:to>
    <xdr:sp macro="" textlink="">
      <xdr:nvSpPr>
        <xdr:cNvPr id="332" name="TextBox 331">
          <a:extLst>
            <a:ext uri="{FF2B5EF4-FFF2-40B4-BE49-F238E27FC236}">
              <a16:creationId xmlns:a16="http://schemas.microsoft.com/office/drawing/2014/main" id="{FEA1E677-AB5A-4E3D-A786-13FC9574BCE6}"/>
            </a:ext>
          </a:extLst>
        </xdr:cNvPr>
        <xdr:cNvSpPr txBox="1"/>
      </xdr:nvSpPr>
      <xdr:spPr>
        <a:xfrm>
          <a:off x="8505825" y="7400925"/>
          <a:ext cx="533400" cy="314325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>
              <a:solidFill>
                <a:srgbClr val="00B050"/>
              </a:solidFill>
            </a:rPr>
            <a:t>Z24</a:t>
          </a:r>
        </a:p>
      </xdr:txBody>
    </xdr:sp>
    <xdr:clientData/>
  </xdr:twoCellAnchor>
  <xdr:twoCellAnchor>
    <xdr:from>
      <xdr:col>18</xdr:col>
      <xdr:colOff>219075</xdr:colOff>
      <xdr:row>46</xdr:row>
      <xdr:rowOff>133350</xdr:rowOff>
    </xdr:from>
    <xdr:to>
      <xdr:col>19</xdr:col>
      <xdr:colOff>142875</xdr:colOff>
      <xdr:row>48</xdr:row>
      <xdr:rowOff>123825</xdr:rowOff>
    </xdr:to>
    <xdr:sp macro="" textlink="">
      <xdr:nvSpPr>
        <xdr:cNvPr id="333" name="TextBox 332">
          <a:extLst>
            <a:ext uri="{FF2B5EF4-FFF2-40B4-BE49-F238E27FC236}">
              <a16:creationId xmlns:a16="http://schemas.microsoft.com/office/drawing/2014/main" id="{BC81495A-611F-4012-B9A8-F0CD59E50A49}"/>
            </a:ext>
          </a:extLst>
        </xdr:cNvPr>
        <xdr:cNvSpPr txBox="1"/>
      </xdr:nvSpPr>
      <xdr:spPr>
        <a:xfrm>
          <a:off x="7534275" y="7419975"/>
          <a:ext cx="533400" cy="314325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>
              <a:solidFill>
                <a:srgbClr val="00B050"/>
              </a:solidFill>
            </a:rPr>
            <a:t>Z23</a:t>
          </a:r>
        </a:p>
      </xdr:txBody>
    </xdr:sp>
    <xdr:clientData/>
  </xdr:twoCellAnchor>
  <xdr:twoCellAnchor>
    <xdr:from>
      <xdr:col>21</xdr:col>
      <xdr:colOff>457200</xdr:colOff>
      <xdr:row>43</xdr:row>
      <xdr:rowOff>80963</xdr:rowOff>
    </xdr:from>
    <xdr:to>
      <xdr:col>22</xdr:col>
      <xdr:colOff>171450</xdr:colOff>
      <xdr:row>44</xdr:row>
      <xdr:rowOff>147638</xdr:rowOff>
    </xdr:to>
    <xdr:cxnSp macro="">
      <xdr:nvCxnSpPr>
        <xdr:cNvPr id="334" name="Straight Arrow Connector 333">
          <a:extLst>
            <a:ext uri="{FF2B5EF4-FFF2-40B4-BE49-F238E27FC236}">
              <a16:creationId xmlns:a16="http://schemas.microsoft.com/office/drawing/2014/main" id="{821F5466-104E-4A46-8771-B1D332C1FC29}"/>
            </a:ext>
          </a:extLst>
        </xdr:cNvPr>
        <xdr:cNvCxnSpPr>
          <a:stCxn id="330" idx="1"/>
          <a:endCxn id="386" idx="3"/>
        </xdr:cNvCxnSpPr>
      </xdr:nvCxnSpPr>
      <xdr:spPr bwMode="auto">
        <a:xfrm flipH="1" flipV="1">
          <a:off x="9601200" y="6881813"/>
          <a:ext cx="323850" cy="228600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/>
        </a:ln>
        <a:effectLst/>
      </xdr:spPr>
    </xdr:cxnSp>
    <xdr:clientData/>
  </xdr:twoCellAnchor>
  <xdr:twoCellAnchor>
    <xdr:from>
      <xdr:col>19</xdr:col>
      <xdr:colOff>142875</xdr:colOff>
      <xdr:row>47</xdr:row>
      <xdr:rowOff>109538</xdr:rowOff>
    </xdr:from>
    <xdr:to>
      <xdr:col>19</xdr:col>
      <xdr:colOff>581025</xdr:colOff>
      <xdr:row>47</xdr:row>
      <xdr:rowOff>128588</xdr:rowOff>
    </xdr:to>
    <xdr:cxnSp macro="">
      <xdr:nvCxnSpPr>
        <xdr:cNvPr id="335" name="Straight Arrow Connector 334">
          <a:extLst>
            <a:ext uri="{FF2B5EF4-FFF2-40B4-BE49-F238E27FC236}">
              <a16:creationId xmlns:a16="http://schemas.microsoft.com/office/drawing/2014/main" id="{68BED847-06E4-4A75-86F3-D9A698B60A26}"/>
            </a:ext>
          </a:extLst>
        </xdr:cNvPr>
        <xdr:cNvCxnSpPr>
          <a:stCxn id="332" idx="1"/>
          <a:endCxn id="333" idx="3"/>
        </xdr:cNvCxnSpPr>
      </xdr:nvCxnSpPr>
      <xdr:spPr bwMode="auto">
        <a:xfrm flipH="1">
          <a:off x="8067675" y="7558088"/>
          <a:ext cx="438150" cy="19050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/>
        </a:ln>
        <a:effectLst/>
      </xdr:spPr>
    </xdr:cxnSp>
    <xdr:clientData/>
  </xdr:twoCellAnchor>
  <xdr:twoCellAnchor>
    <xdr:from>
      <xdr:col>18</xdr:col>
      <xdr:colOff>266700</xdr:colOff>
      <xdr:row>50</xdr:row>
      <xdr:rowOff>133350</xdr:rowOff>
    </xdr:from>
    <xdr:to>
      <xdr:col>19</xdr:col>
      <xdr:colOff>190500</xdr:colOff>
      <xdr:row>52</xdr:row>
      <xdr:rowOff>123825</xdr:rowOff>
    </xdr:to>
    <xdr:sp macro="" textlink="">
      <xdr:nvSpPr>
        <xdr:cNvPr id="336" name="TextBox 335">
          <a:extLst>
            <a:ext uri="{FF2B5EF4-FFF2-40B4-BE49-F238E27FC236}">
              <a16:creationId xmlns:a16="http://schemas.microsoft.com/office/drawing/2014/main" id="{7DBF330C-84D6-4E5A-A48D-3B2544111B70}"/>
            </a:ext>
          </a:extLst>
        </xdr:cNvPr>
        <xdr:cNvSpPr txBox="1"/>
      </xdr:nvSpPr>
      <xdr:spPr>
        <a:xfrm>
          <a:off x="7581900" y="8067675"/>
          <a:ext cx="533400" cy="314325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>
              <a:solidFill>
                <a:srgbClr val="00B050"/>
              </a:solidFill>
            </a:rPr>
            <a:t>Z26</a:t>
          </a:r>
        </a:p>
      </xdr:txBody>
    </xdr:sp>
    <xdr:clientData/>
  </xdr:twoCellAnchor>
  <xdr:twoCellAnchor>
    <xdr:from>
      <xdr:col>20</xdr:col>
      <xdr:colOff>19050</xdr:colOff>
      <xdr:row>50</xdr:row>
      <xdr:rowOff>142875</xdr:rowOff>
    </xdr:from>
    <xdr:to>
      <xdr:col>20</xdr:col>
      <xdr:colOff>552450</xdr:colOff>
      <xdr:row>52</xdr:row>
      <xdr:rowOff>133350</xdr:rowOff>
    </xdr:to>
    <xdr:sp macro="" textlink="">
      <xdr:nvSpPr>
        <xdr:cNvPr id="337" name="TextBox 336">
          <a:extLst>
            <a:ext uri="{FF2B5EF4-FFF2-40B4-BE49-F238E27FC236}">
              <a16:creationId xmlns:a16="http://schemas.microsoft.com/office/drawing/2014/main" id="{AB050ABA-45D0-41C5-9C5D-B7E74DEBA48C}"/>
            </a:ext>
          </a:extLst>
        </xdr:cNvPr>
        <xdr:cNvSpPr txBox="1"/>
      </xdr:nvSpPr>
      <xdr:spPr>
        <a:xfrm>
          <a:off x="8553450" y="8077200"/>
          <a:ext cx="533400" cy="314325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>
              <a:solidFill>
                <a:srgbClr val="00B050"/>
              </a:solidFill>
            </a:rPr>
            <a:t>Z28</a:t>
          </a:r>
        </a:p>
      </xdr:txBody>
    </xdr:sp>
    <xdr:clientData/>
  </xdr:twoCellAnchor>
  <xdr:twoCellAnchor>
    <xdr:from>
      <xdr:col>21</xdr:col>
      <xdr:colOff>419100</xdr:colOff>
      <xdr:row>50</xdr:row>
      <xdr:rowOff>142875</xdr:rowOff>
    </xdr:from>
    <xdr:to>
      <xdr:col>22</xdr:col>
      <xdr:colOff>342900</xdr:colOff>
      <xdr:row>52</xdr:row>
      <xdr:rowOff>133350</xdr:rowOff>
    </xdr:to>
    <xdr:sp macro="" textlink="">
      <xdr:nvSpPr>
        <xdr:cNvPr id="338" name="TextBox 337">
          <a:extLst>
            <a:ext uri="{FF2B5EF4-FFF2-40B4-BE49-F238E27FC236}">
              <a16:creationId xmlns:a16="http://schemas.microsoft.com/office/drawing/2014/main" id="{AD020266-FD9D-4973-9537-9A25345AAF07}"/>
            </a:ext>
          </a:extLst>
        </xdr:cNvPr>
        <xdr:cNvSpPr txBox="1"/>
      </xdr:nvSpPr>
      <xdr:spPr>
        <a:xfrm>
          <a:off x="9563100" y="8077200"/>
          <a:ext cx="533400" cy="314325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>
              <a:solidFill>
                <a:srgbClr val="00B050"/>
              </a:solidFill>
            </a:rPr>
            <a:t>Z29</a:t>
          </a:r>
        </a:p>
      </xdr:txBody>
    </xdr:sp>
    <xdr:clientData/>
  </xdr:twoCellAnchor>
  <xdr:twoCellAnchor>
    <xdr:from>
      <xdr:col>18</xdr:col>
      <xdr:colOff>542925</xdr:colOff>
      <xdr:row>54</xdr:row>
      <xdr:rowOff>123825</xdr:rowOff>
    </xdr:from>
    <xdr:to>
      <xdr:col>19</xdr:col>
      <xdr:colOff>466725</xdr:colOff>
      <xdr:row>56</xdr:row>
      <xdr:rowOff>114300</xdr:rowOff>
    </xdr:to>
    <xdr:sp macro="" textlink="">
      <xdr:nvSpPr>
        <xdr:cNvPr id="339" name="TextBox 338">
          <a:extLst>
            <a:ext uri="{FF2B5EF4-FFF2-40B4-BE49-F238E27FC236}">
              <a16:creationId xmlns:a16="http://schemas.microsoft.com/office/drawing/2014/main" id="{33D97C80-8B7C-45C5-BB22-92EAD876C847}"/>
            </a:ext>
          </a:extLst>
        </xdr:cNvPr>
        <xdr:cNvSpPr txBox="1"/>
      </xdr:nvSpPr>
      <xdr:spPr>
        <a:xfrm>
          <a:off x="7858125" y="8705850"/>
          <a:ext cx="533400" cy="314325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>
              <a:solidFill>
                <a:srgbClr val="00B050"/>
              </a:solidFill>
            </a:rPr>
            <a:t>Z25</a:t>
          </a:r>
        </a:p>
      </xdr:txBody>
    </xdr:sp>
    <xdr:clientData/>
  </xdr:twoCellAnchor>
  <xdr:twoCellAnchor>
    <xdr:from>
      <xdr:col>19</xdr:col>
      <xdr:colOff>466725</xdr:colOff>
      <xdr:row>52</xdr:row>
      <xdr:rowOff>133350</xdr:rowOff>
    </xdr:from>
    <xdr:to>
      <xdr:col>22</xdr:col>
      <xdr:colOff>76200</xdr:colOff>
      <xdr:row>56</xdr:row>
      <xdr:rowOff>0</xdr:rowOff>
    </xdr:to>
    <xdr:cxnSp macro="">
      <xdr:nvCxnSpPr>
        <xdr:cNvPr id="340" name="Straight Arrow Connector 339">
          <a:extLst>
            <a:ext uri="{FF2B5EF4-FFF2-40B4-BE49-F238E27FC236}">
              <a16:creationId xmlns:a16="http://schemas.microsoft.com/office/drawing/2014/main" id="{0E0A7DF0-8453-41EB-9A55-4C74A74FF618}"/>
            </a:ext>
          </a:extLst>
        </xdr:cNvPr>
        <xdr:cNvCxnSpPr>
          <a:stCxn id="338" idx="2"/>
        </xdr:cNvCxnSpPr>
      </xdr:nvCxnSpPr>
      <xdr:spPr bwMode="auto">
        <a:xfrm flipH="1">
          <a:off x="8391525" y="8391525"/>
          <a:ext cx="1438275" cy="514350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/>
        </a:ln>
        <a:effectLst/>
      </xdr:spPr>
    </xdr:cxnSp>
    <xdr:clientData/>
  </xdr:twoCellAnchor>
  <xdr:twoCellAnchor>
    <xdr:from>
      <xdr:col>18</xdr:col>
      <xdr:colOff>485775</xdr:colOff>
      <xdr:row>48</xdr:row>
      <xdr:rowOff>123825</xdr:rowOff>
    </xdr:from>
    <xdr:to>
      <xdr:col>18</xdr:col>
      <xdr:colOff>533400</xdr:colOff>
      <xdr:row>50</xdr:row>
      <xdr:rowOff>133350</xdr:rowOff>
    </xdr:to>
    <xdr:cxnSp macro="">
      <xdr:nvCxnSpPr>
        <xdr:cNvPr id="341" name="Straight Arrow Connector 340">
          <a:extLst>
            <a:ext uri="{FF2B5EF4-FFF2-40B4-BE49-F238E27FC236}">
              <a16:creationId xmlns:a16="http://schemas.microsoft.com/office/drawing/2014/main" id="{271CD79A-9839-4995-B4ED-2464535037FE}"/>
            </a:ext>
          </a:extLst>
        </xdr:cNvPr>
        <xdr:cNvCxnSpPr>
          <a:stCxn id="333" idx="2"/>
          <a:endCxn id="336" idx="0"/>
        </xdr:cNvCxnSpPr>
      </xdr:nvCxnSpPr>
      <xdr:spPr bwMode="auto">
        <a:xfrm>
          <a:off x="7800975" y="7734300"/>
          <a:ext cx="47625" cy="333375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/>
        </a:ln>
        <a:effectLst/>
      </xdr:spPr>
    </xdr:cxnSp>
    <xdr:clientData/>
  </xdr:twoCellAnchor>
  <xdr:twoCellAnchor>
    <xdr:from>
      <xdr:col>19</xdr:col>
      <xdr:colOff>190500</xdr:colOff>
      <xdr:row>51</xdr:row>
      <xdr:rowOff>128588</xdr:rowOff>
    </xdr:from>
    <xdr:to>
      <xdr:col>20</xdr:col>
      <xdr:colOff>19050</xdr:colOff>
      <xdr:row>51</xdr:row>
      <xdr:rowOff>138113</xdr:rowOff>
    </xdr:to>
    <xdr:cxnSp macro="">
      <xdr:nvCxnSpPr>
        <xdr:cNvPr id="342" name="Straight Arrow Connector 341">
          <a:extLst>
            <a:ext uri="{FF2B5EF4-FFF2-40B4-BE49-F238E27FC236}">
              <a16:creationId xmlns:a16="http://schemas.microsoft.com/office/drawing/2014/main" id="{413B2775-04DD-4F82-B007-0EEA33A4A6B3}"/>
            </a:ext>
          </a:extLst>
        </xdr:cNvPr>
        <xdr:cNvCxnSpPr>
          <a:stCxn id="336" idx="3"/>
          <a:endCxn id="337" idx="1"/>
        </xdr:cNvCxnSpPr>
      </xdr:nvCxnSpPr>
      <xdr:spPr bwMode="auto">
        <a:xfrm>
          <a:off x="8115300" y="8224838"/>
          <a:ext cx="438150" cy="9525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/>
        </a:ln>
        <a:effectLst/>
      </xdr:spPr>
    </xdr:cxnSp>
    <xdr:clientData/>
  </xdr:twoCellAnchor>
  <xdr:twoCellAnchor>
    <xdr:from>
      <xdr:col>20</xdr:col>
      <xdr:colOff>552450</xdr:colOff>
      <xdr:row>51</xdr:row>
      <xdr:rowOff>138113</xdr:rowOff>
    </xdr:from>
    <xdr:to>
      <xdr:col>21</xdr:col>
      <xdr:colOff>419100</xdr:colOff>
      <xdr:row>51</xdr:row>
      <xdr:rowOff>138113</xdr:rowOff>
    </xdr:to>
    <xdr:cxnSp macro="">
      <xdr:nvCxnSpPr>
        <xdr:cNvPr id="343" name="Straight Arrow Connector 342">
          <a:extLst>
            <a:ext uri="{FF2B5EF4-FFF2-40B4-BE49-F238E27FC236}">
              <a16:creationId xmlns:a16="http://schemas.microsoft.com/office/drawing/2014/main" id="{5E5E30C9-193E-4016-AF65-3974EB3C0FA2}"/>
            </a:ext>
          </a:extLst>
        </xdr:cNvPr>
        <xdr:cNvCxnSpPr>
          <a:stCxn id="337" idx="3"/>
          <a:endCxn id="338" idx="1"/>
        </xdr:cNvCxnSpPr>
      </xdr:nvCxnSpPr>
      <xdr:spPr bwMode="auto">
        <a:xfrm>
          <a:off x="9086850" y="8234363"/>
          <a:ext cx="476250" cy="0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/>
        </a:ln>
        <a:effectLst/>
      </xdr:spPr>
    </xdr:cxnSp>
    <xdr:clientData/>
  </xdr:twoCellAnchor>
  <xdr:twoCellAnchor>
    <xdr:from>
      <xdr:col>22</xdr:col>
      <xdr:colOff>9525</xdr:colOff>
      <xdr:row>55</xdr:row>
      <xdr:rowOff>152400</xdr:rowOff>
    </xdr:from>
    <xdr:to>
      <xdr:col>22</xdr:col>
      <xdr:colOff>542925</xdr:colOff>
      <xdr:row>57</xdr:row>
      <xdr:rowOff>142875</xdr:rowOff>
    </xdr:to>
    <xdr:sp macro="" textlink="">
      <xdr:nvSpPr>
        <xdr:cNvPr id="344" name="TextBox 343">
          <a:extLst>
            <a:ext uri="{FF2B5EF4-FFF2-40B4-BE49-F238E27FC236}">
              <a16:creationId xmlns:a16="http://schemas.microsoft.com/office/drawing/2014/main" id="{35C13822-5276-4333-9366-2C336A3D1A0B}"/>
            </a:ext>
          </a:extLst>
        </xdr:cNvPr>
        <xdr:cNvSpPr txBox="1"/>
      </xdr:nvSpPr>
      <xdr:spPr>
        <a:xfrm>
          <a:off x="9763125" y="8896350"/>
          <a:ext cx="533400" cy="314325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>
              <a:solidFill>
                <a:srgbClr val="00B050"/>
              </a:solidFill>
            </a:rPr>
            <a:t>Z27</a:t>
          </a:r>
        </a:p>
      </xdr:txBody>
    </xdr:sp>
    <xdr:clientData/>
  </xdr:twoCellAnchor>
  <xdr:twoCellAnchor>
    <xdr:from>
      <xdr:col>22</xdr:col>
      <xdr:colOff>76200</xdr:colOff>
      <xdr:row>52</xdr:row>
      <xdr:rowOff>133350</xdr:rowOff>
    </xdr:from>
    <xdr:to>
      <xdr:col>22</xdr:col>
      <xdr:colOff>276225</xdr:colOff>
      <xdr:row>55</xdr:row>
      <xdr:rowOff>152400</xdr:rowOff>
    </xdr:to>
    <xdr:cxnSp macro="">
      <xdr:nvCxnSpPr>
        <xdr:cNvPr id="345" name="Straight Arrow Connector 344">
          <a:extLst>
            <a:ext uri="{FF2B5EF4-FFF2-40B4-BE49-F238E27FC236}">
              <a16:creationId xmlns:a16="http://schemas.microsoft.com/office/drawing/2014/main" id="{3D465061-0C36-40CD-AC6B-BD26C904A613}"/>
            </a:ext>
          </a:extLst>
        </xdr:cNvPr>
        <xdr:cNvCxnSpPr>
          <a:stCxn id="338" idx="2"/>
          <a:endCxn id="344" idx="0"/>
        </xdr:cNvCxnSpPr>
      </xdr:nvCxnSpPr>
      <xdr:spPr bwMode="auto">
        <a:xfrm>
          <a:off x="9829800" y="8391525"/>
          <a:ext cx="200025" cy="504825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/>
        </a:ln>
        <a:effectLst/>
      </xdr:spPr>
    </xdr:cxnSp>
    <xdr:clientData/>
  </xdr:twoCellAnchor>
  <xdr:twoCellAnchor>
    <xdr:from>
      <xdr:col>21</xdr:col>
      <xdr:colOff>228600</xdr:colOff>
      <xdr:row>60</xdr:row>
      <xdr:rowOff>66675</xdr:rowOff>
    </xdr:from>
    <xdr:to>
      <xdr:col>22</xdr:col>
      <xdr:colOff>152400</xdr:colOff>
      <xdr:row>62</xdr:row>
      <xdr:rowOff>57150</xdr:rowOff>
    </xdr:to>
    <xdr:sp macro="" textlink="">
      <xdr:nvSpPr>
        <xdr:cNvPr id="346" name="TextBox 345">
          <a:extLst>
            <a:ext uri="{FF2B5EF4-FFF2-40B4-BE49-F238E27FC236}">
              <a16:creationId xmlns:a16="http://schemas.microsoft.com/office/drawing/2014/main" id="{636AD5DF-0E47-4A39-98C2-9901A898D4D7}"/>
            </a:ext>
          </a:extLst>
        </xdr:cNvPr>
        <xdr:cNvSpPr txBox="1"/>
      </xdr:nvSpPr>
      <xdr:spPr>
        <a:xfrm>
          <a:off x="9372600" y="9620250"/>
          <a:ext cx="533400" cy="314325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>
              <a:solidFill>
                <a:srgbClr val="00B050"/>
              </a:solidFill>
            </a:rPr>
            <a:t>Z32</a:t>
          </a:r>
        </a:p>
      </xdr:txBody>
    </xdr:sp>
    <xdr:clientData/>
  </xdr:twoCellAnchor>
  <xdr:twoCellAnchor>
    <xdr:from>
      <xdr:col>23</xdr:col>
      <xdr:colOff>28575</xdr:colOff>
      <xdr:row>60</xdr:row>
      <xdr:rowOff>0</xdr:rowOff>
    </xdr:from>
    <xdr:to>
      <xdr:col>23</xdr:col>
      <xdr:colOff>561975</xdr:colOff>
      <xdr:row>61</xdr:row>
      <xdr:rowOff>152400</xdr:rowOff>
    </xdr:to>
    <xdr:sp macro="" textlink="">
      <xdr:nvSpPr>
        <xdr:cNvPr id="347" name="TextBox 346">
          <a:extLst>
            <a:ext uri="{FF2B5EF4-FFF2-40B4-BE49-F238E27FC236}">
              <a16:creationId xmlns:a16="http://schemas.microsoft.com/office/drawing/2014/main" id="{DD709961-BD90-4C85-8B0D-16628D924325}"/>
            </a:ext>
          </a:extLst>
        </xdr:cNvPr>
        <xdr:cNvSpPr txBox="1"/>
      </xdr:nvSpPr>
      <xdr:spPr>
        <a:xfrm>
          <a:off x="10391775" y="9553575"/>
          <a:ext cx="533400" cy="314325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>
              <a:solidFill>
                <a:srgbClr val="00B050"/>
              </a:solidFill>
            </a:rPr>
            <a:t>Z30</a:t>
          </a:r>
        </a:p>
      </xdr:txBody>
    </xdr:sp>
    <xdr:clientData/>
  </xdr:twoCellAnchor>
  <xdr:twoCellAnchor>
    <xdr:from>
      <xdr:col>21</xdr:col>
      <xdr:colOff>495300</xdr:colOff>
      <xdr:row>62</xdr:row>
      <xdr:rowOff>57150</xdr:rowOff>
    </xdr:from>
    <xdr:to>
      <xdr:col>22</xdr:col>
      <xdr:colOff>185737</xdr:colOff>
      <xdr:row>64</xdr:row>
      <xdr:rowOff>9525</xdr:rowOff>
    </xdr:to>
    <xdr:cxnSp macro="">
      <xdr:nvCxnSpPr>
        <xdr:cNvPr id="348" name="Straight Arrow Connector 347">
          <a:extLst>
            <a:ext uri="{FF2B5EF4-FFF2-40B4-BE49-F238E27FC236}">
              <a16:creationId xmlns:a16="http://schemas.microsoft.com/office/drawing/2014/main" id="{FAAA2074-7B06-4A90-86A2-23DC07657AFE}"/>
            </a:ext>
          </a:extLst>
        </xdr:cNvPr>
        <xdr:cNvCxnSpPr>
          <a:stCxn id="346" idx="2"/>
          <a:endCxn id="350" idx="0"/>
        </xdr:cNvCxnSpPr>
      </xdr:nvCxnSpPr>
      <xdr:spPr bwMode="auto">
        <a:xfrm>
          <a:off x="9639300" y="9934575"/>
          <a:ext cx="300037" cy="276225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/>
        </a:ln>
        <a:effectLst/>
      </xdr:spPr>
    </xdr:cxnSp>
    <xdr:clientData/>
  </xdr:twoCellAnchor>
  <xdr:twoCellAnchor>
    <xdr:from>
      <xdr:col>21</xdr:col>
      <xdr:colOff>495300</xdr:colOff>
      <xdr:row>57</xdr:row>
      <xdr:rowOff>142875</xdr:rowOff>
    </xdr:from>
    <xdr:to>
      <xdr:col>22</xdr:col>
      <xdr:colOff>276225</xdr:colOff>
      <xdr:row>60</xdr:row>
      <xdr:rowOff>66675</xdr:rowOff>
    </xdr:to>
    <xdr:cxnSp macro="">
      <xdr:nvCxnSpPr>
        <xdr:cNvPr id="349" name="Straight Arrow Connector 348">
          <a:extLst>
            <a:ext uri="{FF2B5EF4-FFF2-40B4-BE49-F238E27FC236}">
              <a16:creationId xmlns:a16="http://schemas.microsoft.com/office/drawing/2014/main" id="{8FB408FF-E1FD-4CAA-B7CB-B71C48FCEF95}"/>
            </a:ext>
          </a:extLst>
        </xdr:cNvPr>
        <xdr:cNvCxnSpPr>
          <a:stCxn id="344" idx="2"/>
          <a:endCxn id="346" idx="0"/>
        </xdr:cNvCxnSpPr>
      </xdr:nvCxnSpPr>
      <xdr:spPr bwMode="auto">
        <a:xfrm flipH="1">
          <a:off x="9639300" y="9210675"/>
          <a:ext cx="390525" cy="409575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/>
        </a:ln>
        <a:effectLst/>
      </xdr:spPr>
    </xdr:cxnSp>
    <xdr:clientData/>
  </xdr:twoCellAnchor>
  <xdr:twoCellAnchor>
    <xdr:from>
      <xdr:col>21</xdr:col>
      <xdr:colOff>419099</xdr:colOff>
      <xdr:row>64</xdr:row>
      <xdr:rowOff>9525</xdr:rowOff>
    </xdr:from>
    <xdr:to>
      <xdr:col>22</xdr:col>
      <xdr:colOff>561974</xdr:colOff>
      <xdr:row>66</xdr:row>
      <xdr:rowOff>0</xdr:rowOff>
    </xdr:to>
    <xdr:sp macro="" textlink="">
      <xdr:nvSpPr>
        <xdr:cNvPr id="350" name="TextBox 349">
          <a:extLst>
            <a:ext uri="{FF2B5EF4-FFF2-40B4-BE49-F238E27FC236}">
              <a16:creationId xmlns:a16="http://schemas.microsoft.com/office/drawing/2014/main" id="{55038EA9-FD2F-48B6-AF51-580229FCEE76}"/>
            </a:ext>
          </a:extLst>
        </xdr:cNvPr>
        <xdr:cNvSpPr txBox="1"/>
      </xdr:nvSpPr>
      <xdr:spPr>
        <a:xfrm>
          <a:off x="9563099" y="10210800"/>
          <a:ext cx="752475" cy="314325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>
              <a:solidFill>
                <a:srgbClr val="00B050"/>
              </a:solidFill>
            </a:rPr>
            <a:t>Z33</a:t>
          </a:r>
        </a:p>
      </xdr:txBody>
    </xdr:sp>
    <xdr:clientData/>
  </xdr:twoCellAnchor>
  <xdr:twoCellAnchor>
    <xdr:from>
      <xdr:col>22</xdr:col>
      <xdr:colOff>152400</xdr:colOff>
      <xdr:row>60</xdr:row>
      <xdr:rowOff>157163</xdr:rowOff>
    </xdr:from>
    <xdr:to>
      <xdr:col>23</xdr:col>
      <xdr:colOff>28575</xdr:colOff>
      <xdr:row>61</xdr:row>
      <xdr:rowOff>61913</xdr:rowOff>
    </xdr:to>
    <xdr:cxnSp macro="">
      <xdr:nvCxnSpPr>
        <xdr:cNvPr id="351" name="Straight Arrow Connector 350">
          <a:extLst>
            <a:ext uri="{FF2B5EF4-FFF2-40B4-BE49-F238E27FC236}">
              <a16:creationId xmlns:a16="http://schemas.microsoft.com/office/drawing/2014/main" id="{F8DFC858-D5EE-427C-83FA-8125C27DA156}"/>
            </a:ext>
          </a:extLst>
        </xdr:cNvPr>
        <xdr:cNvCxnSpPr>
          <a:stCxn id="346" idx="3"/>
          <a:endCxn id="347" idx="1"/>
        </xdr:cNvCxnSpPr>
      </xdr:nvCxnSpPr>
      <xdr:spPr bwMode="auto">
        <a:xfrm flipV="1">
          <a:off x="9906000" y="9710738"/>
          <a:ext cx="485775" cy="66675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/>
        </a:ln>
        <a:effectLst/>
      </xdr:spPr>
    </xdr:cxnSp>
    <xdr:clientData/>
  </xdr:twoCellAnchor>
  <xdr:twoCellAnchor>
    <xdr:from>
      <xdr:col>21</xdr:col>
      <xdr:colOff>581025</xdr:colOff>
      <xdr:row>68</xdr:row>
      <xdr:rowOff>66675</xdr:rowOff>
    </xdr:from>
    <xdr:to>
      <xdr:col>22</xdr:col>
      <xdr:colOff>428625</xdr:colOff>
      <xdr:row>70</xdr:row>
      <xdr:rowOff>57150</xdr:rowOff>
    </xdr:to>
    <xdr:sp macro="" textlink="">
      <xdr:nvSpPr>
        <xdr:cNvPr id="352" name="TextBox 351">
          <a:extLst>
            <a:ext uri="{FF2B5EF4-FFF2-40B4-BE49-F238E27FC236}">
              <a16:creationId xmlns:a16="http://schemas.microsoft.com/office/drawing/2014/main" id="{7DEE8A36-E731-4F23-90F3-36E8EE5BC061}"/>
            </a:ext>
          </a:extLst>
        </xdr:cNvPr>
        <xdr:cNvSpPr txBox="1"/>
      </xdr:nvSpPr>
      <xdr:spPr>
        <a:xfrm>
          <a:off x="9725025" y="10915650"/>
          <a:ext cx="457200" cy="314325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>
              <a:solidFill>
                <a:srgbClr val="00B050"/>
              </a:solidFill>
            </a:rPr>
            <a:t>Z38</a:t>
          </a:r>
        </a:p>
      </xdr:txBody>
    </xdr:sp>
    <xdr:clientData/>
  </xdr:twoCellAnchor>
  <xdr:twoCellAnchor>
    <xdr:from>
      <xdr:col>20</xdr:col>
      <xdr:colOff>238125</xdr:colOff>
      <xdr:row>68</xdr:row>
      <xdr:rowOff>57150</xdr:rowOff>
    </xdr:from>
    <xdr:to>
      <xdr:col>21</xdr:col>
      <xdr:colOff>85725</xdr:colOff>
      <xdr:row>70</xdr:row>
      <xdr:rowOff>47625</xdr:rowOff>
    </xdr:to>
    <xdr:sp macro="" textlink="">
      <xdr:nvSpPr>
        <xdr:cNvPr id="353" name="TextBox 352">
          <a:extLst>
            <a:ext uri="{FF2B5EF4-FFF2-40B4-BE49-F238E27FC236}">
              <a16:creationId xmlns:a16="http://schemas.microsoft.com/office/drawing/2014/main" id="{4B7FC424-2C49-44FD-BAC2-C0F4B5957EA7}"/>
            </a:ext>
          </a:extLst>
        </xdr:cNvPr>
        <xdr:cNvSpPr txBox="1"/>
      </xdr:nvSpPr>
      <xdr:spPr>
        <a:xfrm>
          <a:off x="8772525" y="10906125"/>
          <a:ext cx="457200" cy="314325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>
              <a:solidFill>
                <a:srgbClr val="00B050"/>
              </a:solidFill>
            </a:rPr>
            <a:t>Z36</a:t>
          </a:r>
        </a:p>
      </xdr:txBody>
    </xdr:sp>
    <xdr:clientData/>
  </xdr:twoCellAnchor>
  <xdr:twoCellAnchor>
    <xdr:from>
      <xdr:col>18</xdr:col>
      <xdr:colOff>552450</xdr:colOff>
      <xdr:row>68</xdr:row>
      <xdr:rowOff>76200</xdr:rowOff>
    </xdr:from>
    <xdr:to>
      <xdr:col>19</xdr:col>
      <xdr:colOff>400050</xdr:colOff>
      <xdr:row>70</xdr:row>
      <xdr:rowOff>66675</xdr:rowOff>
    </xdr:to>
    <xdr:sp macro="" textlink="">
      <xdr:nvSpPr>
        <xdr:cNvPr id="354" name="TextBox 353">
          <a:extLst>
            <a:ext uri="{FF2B5EF4-FFF2-40B4-BE49-F238E27FC236}">
              <a16:creationId xmlns:a16="http://schemas.microsoft.com/office/drawing/2014/main" id="{B8B06BAD-7288-4D8D-9247-C1C3BF5CA6D7}"/>
            </a:ext>
          </a:extLst>
        </xdr:cNvPr>
        <xdr:cNvSpPr txBox="1"/>
      </xdr:nvSpPr>
      <xdr:spPr>
        <a:xfrm>
          <a:off x="7867650" y="10925175"/>
          <a:ext cx="457200" cy="314325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>
              <a:solidFill>
                <a:srgbClr val="00B050"/>
              </a:solidFill>
            </a:rPr>
            <a:t>Z48</a:t>
          </a:r>
        </a:p>
      </xdr:txBody>
    </xdr:sp>
    <xdr:clientData/>
  </xdr:twoCellAnchor>
  <xdr:twoCellAnchor>
    <xdr:from>
      <xdr:col>20</xdr:col>
      <xdr:colOff>409575</xdr:colOff>
      <xdr:row>66</xdr:row>
      <xdr:rowOff>47625</xdr:rowOff>
    </xdr:from>
    <xdr:to>
      <xdr:col>21</xdr:col>
      <xdr:colOff>104775</xdr:colOff>
      <xdr:row>67</xdr:row>
      <xdr:rowOff>33338</xdr:rowOff>
    </xdr:to>
    <xdr:cxnSp macro="">
      <xdr:nvCxnSpPr>
        <xdr:cNvPr id="355" name="Straight Arrow Connector 354">
          <a:extLst>
            <a:ext uri="{FF2B5EF4-FFF2-40B4-BE49-F238E27FC236}">
              <a16:creationId xmlns:a16="http://schemas.microsoft.com/office/drawing/2014/main" id="{0095031C-4E02-4E5C-889D-9457C33A2896}"/>
            </a:ext>
          </a:extLst>
        </xdr:cNvPr>
        <xdr:cNvCxnSpPr>
          <a:stCxn id="378" idx="2"/>
          <a:endCxn id="384" idx="1"/>
        </xdr:cNvCxnSpPr>
      </xdr:nvCxnSpPr>
      <xdr:spPr bwMode="auto">
        <a:xfrm>
          <a:off x="8943975" y="10572750"/>
          <a:ext cx="304800" cy="147638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/>
        </a:ln>
        <a:effectLst/>
      </xdr:spPr>
    </xdr:cxnSp>
    <xdr:clientData/>
  </xdr:twoCellAnchor>
  <xdr:twoCellAnchor>
    <xdr:from>
      <xdr:col>19</xdr:col>
      <xdr:colOff>400050</xdr:colOff>
      <xdr:row>69</xdr:row>
      <xdr:rowOff>52388</xdr:rowOff>
    </xdr:from>
    <xdr:to>
      <xdr:col>20</xdr:col>
      <xdr:colOff>238125</xdr:colOff>
      <xdr:row>69</xdr:row>
      <xdr:rowOff>71438</xdr:rowOff>
    </xdr:to>
    <xdr:cxnSp macro="">
      <xdr:nvCxnSpPr>
        <xdr:cNvPr id="356" name="Straight Arrow Connector 355">
          <a:extLst>
            <a:ext uri="{FF2B5EF4-FFF2-40B4-BE49-F238E27FC236}">
              <a16:creationId xmlns:a16="http://schemas.microsoft.com/office/drawing/2014/main" id="{C1BBAA5A-927F-4CFE-AE8E-14584BFB1797}"/>
            </a:ext>
          </a:extLst>
        </xdr:cNvPr>
        <xdr:cNvCxnSpPr>
          <a:stCxn id="354" idx="3"/>
          <a:endCxn id="353" idx="1"/>
        </xdr:cNvCxnSpPr>
      </xdr:nvCxnSpPr>
      <xdr:spPr bwMode="auto">
        <a:xfrm flipV="1">
          <a:off x="8324850" y="11063288"/>
          <a:ext cx="447675" cy="19050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/>
        </a:ln>
        <a:effectLst/>
      </xdr:spPr>
    </xdr:cxnSp>
    <xdr:clientData/>
  </xdr:twoCellAnchor>
  <xdr:twoCellAnchor>
    <xdr:from>
      <xdr:col>21</xdr:col>
      <xdr:colOff>85725</xdr:colOff>
      <xdr:row>69</xdr:row>
      <xdr:rowOff>52388</xdr:rowOff>
    </xdr:from>
    <xdr:to>
      <xdr:col>21</xdr:col>
      <xdr:colOff>581025</xdr:colOff>
      <xdr:row>69</xdr:row>
      <xdr:rowOff>61913</xdr:rowOff>
    </xdr:to>
    <xdr:cxnSp macro="">
      <xdr:nvCxnSpPr>
        <xdr:cNvPr id="357" name="Straight Arrow Connector 356">
          <a:extLst>
            <a:ext uri="{FF2B5EF4-FFF2-40B4-BE49-F238E27FC236}">
              <a16:creationId xmlns:a16="http://schemas.microsoft.com/office/drawing/2014/main" id="{B829F0EA-5874-4FF1-ACD1-442574E5D010}"/>
            </a:ext>
          </a:extLst>
        </xdr:cNvPr>
        <xdr:cNvCxnSpPr>
          <a:stCxn id="353" idx="3"/>
          <a:endCxn id="352" idx="1"/>
        </xdr:cNvCxnSpPr>
      </xdr:nvCxnSpPr>
      <xdr:spPr bwMode="auto">
        <a:xfrm>
          <a:off x="9229725" y="11063288"/>
          <a:ext cx="495300" cy="9525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/>
        </a:ln>
        <a:effectLst/>
      </xdr:spPr>
    </xdr:cxnSp>
    <xdr:clientData/>
  </xdr:twoCellAnchor>
  <xdr:twoCellAnchor>
    <xdr:from>
      <xdr:col>21</xdr:col>
      <xdr:colOff>200025</xdr:colOff>
      <xdr:row>73</xdr:row>
      <xdr:rowOff>142875</xdr:rowOff>
    </xdr:from>
    <xdr:to>
      <xdr:col>22</xdr:col>
      <xdr:colOff>47625</xdr:colOff>
      <xdr:row>75</xdr:row>
      <xdr:rowOff>76200</xdr:rowOff>
    </xdr:to>
    <xdr:sp macro="" textlink="">
      <xdr:nvSpPr>
        <xdr:cNvPr id="358" name="TextBox 357">
          <a:extLst>
            <a:ext uri="{FF2B5EF4-FFF2-40B4-BE49-F238E27FC236}">
              <a16:creationId xmlns:a16="http://schemas.microsoft.com/office/drawing/2014/main" id="{4F0A047F-D598-4357-9503-B5EA5D9CFBA3}"/>
            </a:ext>
          </a:extLst>
        </xdr:cNvPr>
        <xdr:cNvSpPr txBox="1"/>
      </xdr:nvSpPr>
      <xdr:spPr>
        <a:xfrm>
          <a:off x="9344025" y="11801475"/>
          <a:ext cx="457200" cy="257175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>
              <a:solidFill>
                <a:srgbClr val="00B050"/>
              </a:solidFill>
            </a:rPr>
            <a:t>Z43</a:t>
          </a:r>
        </a:p>
      </xdr:txBody>
    </xdr:sp>
    <xdr:clientData/>
  </xdr:twoCellAnchor>
  <xdr:twoCellAnchor>
    <xdr:from>
      <xdr:col>21</xdr:col>
      <xdr:colOff>266700</xdr:colOff>
      <xdr:row>76</xdr:row>
      <xdr:rowOff>142875</xdr:rowOff>
    </xdr:from>
    <xdr:to>
      <xdr:col>22</xdr:col>
      <xdr:colOff>114300</xdr:colOff>
      <xdr:row>78</xdr:row>
      <xdr:rowOff>133350</xdr:rowOff>
    </xdr:to>
    <xdr:sp macro="" textlink="">
      <xdr:nvSpPr>
        <xdr:cNvPr id="359" name="TextBox 358">
          <a:extLst>
            <a:ext uri="{FF2B5EF4-FFF2-40B4-BE49-F238E27FC236}">
              <a16:creationId xmlns:a16="http://schemas.microsoft.com/office/drawing/2014/main" id="{8F6D1310-6D72-448B-8DDF-A803E12BF2E6}"/>
            </a:ext>
          </a:extLst>
        </xdr:cNvPr>
        <xdr:cNvSpPr txBox="1"/>
      </xdr:nvSpPr>
      <xdr:spPr>
        <a:xfrm>
          <a:off x="9410700" y="12287250"/>
          <a:ext cx="457200" cy="314325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>
              <a:solidFill>
                <a:srgbClr val="00B050"/>
              </a:solidFill>
            </a:rPr>
            <a:t>Z42</a:t>
          </a:r>
        </a:p>
      </xdr:txBody>
    </xdr:sp>
    <xdr:clientData/>
  </xdr:twoCellAnchor>
  <xdr:twoCellAnchor>
    <xdr:from>
      <xdr:col>22</xdr:col>
      <xdr:colOff>295275</xdr:colOff>
      <xdr:row>75</xdr:row>
      <xdr:rowOff>142875</xdr:rowOff>
    </xdr:from>
    <xdr:to>
      <xdr:col>23</xdr:col>
      <xdr:colOff>142875</xdr:colOff>
      <xdr:row>77</xdr:row>
      <xdr:rowOff>133350</xdr:rowOff>
    </xdr:to>
    <xdr:sp macro="" textlink="">
      <xdr:nvSpPr>
        <xdr:cNvPr id="360" name="TextBox 359">
          <a:extLst>
            <a:ext uri="{FF2B5EF4-FFF2-40B4-BE49-F238E27FC236}">
              <a16:creationId xmlns:a16="http://schemas.microsoft.com/office/drawing/2014/main" id="{08869B2D-F0A1-4B1F-B2B9-422458289490}"/>
            </a:ext>
          </a:extLst>
        </xdr:cNvPr>
        <xdr:cNvSpPr txBox="1"/>
      </xdr:nvSpPr>
      <xdr:spPr>
        <a:xfrm>
          <a:off x="10048875" y="12125325"/>
          <a:ext cx="457200" cy="314325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>
              <a:solidFill>
                <a:srgbClr val="00B050"/>
              </a:solidFill>
            </a:rPr>
            <a:t>Z37</a:t>
          </a:r>
        </a:p>
      </xdr:txBody>
    </xdr:sp>
    <xdr:clientData/>
  </xdr:twoCellAnchor>
  <xdr:twoCellAnchor>
    <xdr:from>
      <xdr:col>23</xdr:col>
      <xdr:colOff>485775</xdr:colOff>
      <xdr:row>75</xdr:row>
      <xdr:rowOff>142875</xdr:rowOff>
    </xdr:from>
    <xdr:to>
      <xdr:col>24</xdr:col>
      <xdr:colOff>333375</xdr:colOff>
      <xdr:row>77</xdr:row>
      <xdr:rowOff>133350</xdr:rowOff>
    </xdr:to>
    <xdr:sp macro="" textlink="">
      <xdr:nvSpPr>
        <xdr:cNvPr id="361" name="TextBox 360">
          <a:extLst>
            <a:ext uri="{FF2B5EF4-FFF2-40B4-BE49-F238E27FC236}">
              <a16:creationId xmlns:a16="http://schemas.microsoft.com/office/drawing/2014/main" id="{678AA8FC-D6D4-4E4B-9711-694F4FA50239}"/>
            </a:ext>
          </a:extLst>
        </xdr:cNvPr>
        <xdr:cNvSpPr txBox="1"/>
      </xdr:nvSpPr>
      <xdr:spPr>
        <a:xfrm>
          <a:off x="10848975" y="12125325"/>
          <a:ext cx="457200" cy="314325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>
              <a:solidFill>
                <a:srgbClr val="00B050"/>
              </a:solidFill>
            </a:rPr>
            <a:t>Z40</a:t>
          </a:r>
        </a:p>
      </xdr:txBody>
    </xdr:sp>
    <xdr:clientData/>
  </xdr:twoCellAnchor>
  <xdr:twoCellAnchor>
    <xdr:from>
      <xdr:col>24</xdr:col>
      <xdr:colOff>152400</xdr:colOff>
      <xdr:row>80</xdr:row>
      <xdr:rowOff>9525</xdr:rowOff>
    </xdr:from>
    <xdr:to>
      <xdr:col>25</xdr:col>
      <xdr:colOff>0</xdr:colOff>
      <xdr:row>82</xdr:row>
      <xdr:rowOff>0</xdr:rowOff>
    </xdr:to>
    <xdr:sp macro="" textlink="">
      <xdr:nvSpPr>
        <xdr:cNvPr id="362" name="TextBox 361">
          <a:extLst>
            <a:ext uri="{FF2B5EF4-FFF2-40B4-BE49-F238E27FC236}">
              <a16:creationId xmlns:a16="http://schemas.microsoft.com/office/drawing/2014/main" id="{AF841932-6E37-46BB-A6DF-4C22FD83AB4E}"/>
            </a:ext>
          </a:extLst>
        </xdr:cNvPr>
        <xdr:cNvSpPr txBox="1"/>
      </xdr:nvSpPr>
      <xdr:spPr>
        <a:xfrm>
          <a:off x="11125200" y="12801600"/>
          <a:ext cx="457200" cy="314325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>
              <a:solidFill>
                <a:srgbClr val="00B050"/>
              </a:solidFill>
            </a:rPr>
            <a:t>Z39</a:t>
          </a:r>
        </a:p>
      </xdr:txBody>
    </xdr:sp>
    <xdr:clientData/>
  </xdr:twoCellAnchor>
  <xdr:twoCellAnchor>
    <xdr:from>
      <xdr:col>22</xdr:col>
      <xdr:colOff>333375</xdr:colOff>
      <xdr:row>83</xdr:row>
      <xdr:rowOff>19050</xdr:rowOff>
    </xdr:from>
    <xdr:to>
      <xdr:col>23</xdr:col>
      <xdr:colOff>180975</xdr:colOff>
      <xdr:row>85</xdr:row>
      <xdr:rowOff>9525</xdr:rowOff>
    </xdr:to>
    <xdr:sp macro="" textlink="">
      <xdr:nvSpPr>
        <xdr:cNvPr id="363" name="TextBox 362">
          <a:extLst>
            <a:ext uri="{FF2B5EF4-FFF2-40B4-BE49-F238E27FC236}">
              <a16:creationId xmlns:a16="http://schemas.microsoft.com/office/drawing/2014/main" id="{0ADB7E23-EB84-4B13-A668-9B486B22DFFB}"/>
            </a:ext>
          </a:extLst>
        </xdr:cNvPr>
        <xdr:cNvSpPr txBox="1"/>
      </xdr:nvSpPr>
      <xdr:spPr>
        <a:xfrm>
          <a:off x="10086975" y="13296900"/>
          <a:ext cx="457200" cy="314325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>
              <a:solidFill>
                <a:srgbClr val="00B050"/>
              </a:solidFill>
            </a:rPr>
            <a:t>Z44</a:t>
          </a:r>
        </a:p>
      </xdr:txBody>
    </xdr:sp>
    <xdr:clientData/>
  </xdr:twoCellAnchor>
  <xdr:twoCellAnchor>
    <xdr:from>
      <xdr:col>21</xdr:col>
      <xdr:colOff>200025</xdr:colOff>
      <xdr:row>83</xdr:row>
      <xdr:rowOff>28575</xdr:rowOff>
    </xdr:from>
    <xdr:to>
      <xdr:col>22</xdr:col>
      <xdr:colOff>47625</xdr:colOff>
      <xdr:row>85</xdr:row>
      <xdr:rowOff>19050</xdr:rowOff>
    </xdr:to>
    <xdr:sp macro="" textlink="">
      <xdr:nvSpPr>
        <xdr:cNvPr id="364" name="TextBox 363">
          <a:extLst>
            <a:ext uri="{FF2B5EF4-FFF2-40B4-BE49-F238E27FC236}">
              <a16:creationId xmlns:a16="http://schemas.microsoft.com/office/drawing/2014/main" id="{F26F54B9-1FF7-49DD-9942-EE31CDF1987B}"/>
            </a:ext>
          </a:extLst>
        </xdr:cNvPr>
        <xdr:cNvSpPr txBox="1"/>
      </xdr:nvSpPr>
      <xdr:spPr>
        <a:xfrm>
          <a:off x="9344025" y="13306425"/>
          <a:ext cx="457200" cy="314325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>
              <a:solidFill>
                <a:srgbClr val="00B050"/>
              </a:solidFill>
            </a:rPr>
            <a:t>Z45</a:t>
          </a:r>
        </a:p>
      </xdr:txBody>
    </xdr:sp>
    <xdr:clientData/>
  </xdr:twoCellAnchor>
  <xdr:twoCellAnchor>
    <xdr:from>
      <xdr:col>22</xdr:col>
      <xdr:colOff>200025</xdr:colOff>
      <xdr:row>70</xdr:row>
      <xdr:rowOff>57150</xdr:rowOff>
    </xdr:from>
    <xdr:to>
      <xdr:col>22</xdr:col>
      <xdr:colOff>381000</xdr:colOff>
      <xdr:row>71</xdr:row>
      <xdr:rowOff>133351</xdr:rowOff>
    </xdr:to>
    <xdr:cxnSp macro="">
      <xdr:nvCxnSpPr>
        <xdr:cNvPr id="365" name="Straight Arrow Connector 364">
          <a:extLst>
            <a:ext uri="{FF2B5EF4-FFF2-40B4-BE49-F238E27FC236}">
              <a16:creationId xmlns:a16="http://schemas.microsoft.com/office/drawing/2014/main" id="{C28B162B-574B-47A5-8AA1-D61CCCD253E7}"/>
            </a:ext>
          </a:extLst>
        </xdr:cNvPr>
        <xdr:cNvCxnSpPr>
          <a:stCxn id="352" idx="2"/>
          <a:endCxn id="382" idx="0"/>
        </xdr:cNvCxnSpPr>
      </xdr:nvCxnSpPr>
      <xdr:spPr bwMode="auto">
        <a:xfrm>
          <a:off x="9953625" y="11229975"/>
          <a:ext cx="180975" cy="238126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/>
        </a:ln>
        <a:effectLst/>
      </xdr:spPr>
    </xdr:cxnSp>
    <xdr:clientData/>
  </xdr:twoCellAnchor>
  <xdr:twoCellAnchor>
    <xdr:from>
      <xdr:col>21</xdr:col>
      <xdr:colOff>428625</xdr:colOff>
      <xdr:row>75</xdr:row>
      <xdr:rowOff>76200</xdr:rowOff>
    </xdr:from>
    <xdr:to>
      <xdr:col>21</xdr:col>
      <xdr:colOff>495300</xdr:colOff>
      <xdr:row>76</xdr:row>
      <xdr:rowOff>142875</xdr:rowOff>
    </xdr:to>
    <xdr:cxnSp macro="">
      <xdr:nvCxnSpPr>
        <xdr:cNvPr id="366" name="Straight Arrow Connector 365">
          <a:extLst>
            <a:ext uri="{FF2B5EF4-FFF2-40B4-BE49-F238E27FC236}">
              <a16:creationId xmlns:a16="http://schemas.microsoft.com/office/drawing/2014/main" id="{189DC775-3343-4B5A-8511-67F0D2912388}"/>
            </a:ext>
          </a:extLst>
        </xdr:cNvPr>
        <xdr:cNvCxnSpPr>
          <a:stCxn id="358" idx="2"/>
          <a:endCxn id="359" idx="0"/>
        </xdr:cNvCxnSpPr>
      </xdr:nvCxnSpPr>
      <xdr:spPr bwMode="auto">
        <a:xfrm>
          <a:off x="9572625" y="12058650"/>
          <a:ext cx="66675" cy="228600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/>
        </a:ln>
        <a:effectLst/>
      </xdr:spPr>
    </xdr:cxnSp>
    <xdr:clientData/>
  </xdr:twoCellAnchor>
  <xdr:twoCellAnchor>
    <xdr:from>
      <xdr:col>22</xdr:col>
      <xdr:colOff>114300</xdr:colOff>
      <xdr:row>76</xdr:row>
      <xdr:rowOff>138113</xdr:rowOff>
    </xdr:from>
    <xdr:to>
      <xdr:col>22</xdr:col>
      <xdr:colOff>295275</xdr:colOff>
      <xdr:row>77</xdr:row>
      <xdr:rowOff>138113</xdr:rowOff>
    </xdr:to>
    <xdr:cxnSp macro="">
      <xdr:nvCxnSpPr>
        <xdr:cNvPr id="367" name="Straight Arrow Connector 366">
          <a:extLst>
            <a:ext uri="{FF2B5EF4-FFF2-40B4-BE49-F238E27FC236}">
              <a16:creationId xmlns:a16="http://schemas.microsoft.com/office/drawing/2014/main" id="{A26C2ABD-6FA9-47B8-A251-B228DE8BD4B7}"/>
            </a:ext>
          </a:extLst>
        </xdr:cNvPr>
        <xdr:cNvCxnSpPr>
          <a:stCxn id="359" idx="3"/>
          <a:endCxn id="360" idx="1"/>
        </xdr:cNvCxnSpPr>
      </xdr:nvCxnSpPr>
      <xdr:spPr bwMode="auto">
        <a:xfrm flipV="1">
          <a:off x="9867900" y="12282488"/>
          <a:ext cx="180975" cy="161925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/>
        </a:ln>
        <a:effectLst/>
      </xdr:spPr>
    </xdr:cxnSp>
    <xdr:clientData/>
  </xdr:twoCellAnchor>
  <xdr:twoCellAnchor>
    <xdr:from>
      <xdr:col>23</xdr:col>
      <xdr:colOff>142875</xdr:colOff>
      <xdr:row>76</xdr:row>
      <xdr:rowOff>138113</xdr:rowOff>
    </xdr:from>
    <xdr:to>
      <xdr:col>23</xdr:col>
      <xdr:colOff>485775</xdr:colOff>
      <xdr:row>76</xdr:row>
      <xdr:rowOff>138113</xdr:rowOff>
    </xdr:to>
    <xdr:cxnSp macro="">
      <xdr:nvCxnSpPr>
        <xdr:cNvPr id="368" name="Straight Arrow Connector 367">
          <a:extLst>
            <a:ext uri="{FF2B5EF4-FFF2-40B4-BE49-F238E27FC236}">
              <a16:creationId xmlns:a16="http://schemas.microsoft.com/office/drawing/2014/main" id="{614BF28F-C9D6-4458-8A85-72CF33D44EF4}"/>
            </a:ext>
          </a:extLst>
        </xdr:cNvPr>
        <xdr:cNvCxnSpPr>
          <a:stCxn id="360" idx="3"/>
          <a:endCxn id="361" idx="1"/>
        </xdr:cNvCxnSpPr>
      </xdr:nvCxnSpPr>
      <xdr:spPr bwMode="auto">
        <a:xfrm>
          <a:off x="10506075" y="12282488"/>
          <a:ext cx="342900" cy="0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/>
        </a:ln>
        <a:effectLst/>
      </xdr:spPr>
    </xdr:cxnSp>
    <xdr:clientData/>
  </xdr:twoCellAnchor>
  <xdr:twoCellAnchor>
    <xdr:from>
      <xdr:col>23</xdr:col>
      <xdr:colOff>429302</xdr:colOff>
      <xdr:row>77</xdr:row>
      <xdr:rowOff>133350</xdr:rowOff>
    </xdr:from>
    <xdr:to>
      <xdr:col>24</xdr:col>
      <xdr:colOff>104775</xdr:colOff>
      <xdr:row>79</xdr:row>
      <xdr:rowOff>131278</xdr:rowOff>
    </xdr:to>
    <xdr:cxnSp macro="">
      <xdr:nvCxnSpPr>
        <xdr:cNvPr id="369" name="Straight Arrow Connector 368">
          <a:extLst>
            <a:ext uri="{FF2B5EF4-FFF2-40B4-BE49-F238E27FC236}">
              <a16:creationId xmlns:a16="http://schemas.microsoft.com/office/drawing/2014/main" id="{0EFC18C4-1A30-4DFB-801F-1D1A403A5246}"/>
            </a:ext>
          </a:extLst>
        </xdr:cNvPr>
        <xdr:cNvCxnSpPr>
          <a:stCxn id="361" idx="2"/>
          <a:endCxn id="380" idx="7"/>
        </xdr:cNvCxnSpPr>
      </xdr:nvCxnSpPr>
      <xdr:spPr bwMode="auto">
        <a:xfrm flipH="1">
          <a:off x="10792502" y="12439650"/>
          <a:ext cx="285073" cy="321778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/>
        </a:ln>
        <a:effectLst/>
      </xdr:spPr>
    </xdr:cxnSp>
    <xdr:clientData/>
  </xdr:twoCellAnchor>
  <xdr:twoCellAnchor>
    <xdr:from>
      <xdr:col>22</xdr:col>
      <xdr:colOff>561975</xdr:colOff>
      <xdr:row>80</xdr:row>
      <xdr:rowOff>123825</xdr:rowOff>
    </xdr:from>
    <xdr:to>
      <xdr:col>23</xdr:col>
      <xdr:colOff>361950</xdr:colOff>
      <xdr:row>83</xdr:row>
      <xdr:rowOff>19050</xdr:rowOff>
    </xdr:to>
    <xdr:cxnSp macro="">
      <xdr:nvCxnSpPr>
        <xdr:cNvPr id="370" name="Straight Arrow Connector 369">
          <a:extLst>
            <a:ext uri="{FF2B5EF4-FFF2-40B4-BE49-F238E27FC236}">
              <a16:creationId xmlns:a16="http://schemas.microsoft.com/office/drawing/2014/main" id="{6B970921-EF16-461E-AE32-0F1ECAD94748}"/>
            </a:ext>
          </a:extLst>
        </xdr:cNvPr>
        <xdr:cNvCxnSpPr>
          <a:stCxn id="363" idx="0"/>
          <a:endCxn id="380" idx="4"/>
        </xdr:cNvCxnSpPr>
      </xdr:nvCxnSpPr>
      <xdr:spPr bwMode="auto">
        <a:xfrm flipV="1">
          <a:off x="10315575" y="12915900"/>
          <a:ext cx="409575" cy="381000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/>
        </a:ln>
        <a:effectLst/>
      </xdr:spPr>
    </xdr:cxnSp>
    <xdr:clientData/>
  </xdr:twoCellAnchor>
  <xdr:twoCellAnchor>
    <xdr:from>
      <xdr:col>22</xdr:col>
      <xdr:colOff>47625</xdr:colOff>
      <xdr:row>84</xdr:row>
      <xdr:rowOff>14288</xdr:rowOff>
    </xdr:from>
    <xdr:to>
      <xdr:col>22</xdr:col>
      <xdr:colOff>333375</xdr:colOff>
      <xdr:row>84</xdr:row>
      <xdr:rowOff>23813</xdr:rowOff>
    </xdr:to>
    <xdr:cxnSp macro="">
      <xdr:nvCxnSpPr>
        <xdr:cNvPr id="371" name="Straight Arrow Connector 370">
          <a:extLst>
            <a:ext uri="{FF2B5EF4-FFF2-40B4-BE49-F238E27FC236}">
              <a16:creationId xmlns:a16="http://schemas.microsoft.com/office/drawing/2014/main" id="{4A3058F2-5EB4-4CE7-9AFE-69AEACF637A5}"/>
            </a:ext>
          </a:extLst>
        </xdr:cNvPr>
        <xdr:cNvCxnSpPr>
          <a:stCxn id="364" idx="3"/>
          <a:endCxn id="363" idx="1"/>
        </xdr:cNvCxnSpPr>
      </xdr:nvCxnSpPr>
      <xdr:spPr bwMode="auto">
        <a:xfrm flipV="1">
          <a:off x="9801225" y="13454063"/>
          <a:ext cx="285750" cy="9525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/>
        </a:ln>
        <a:effectLst/>
      </xdr:spPr>
    </xdr:cxnSp>
    <xdr:clientData/>
  </xdr:twoCellAnchor>
  <xdr:twoCellAnchor>
    <xdr:from>
      <xdr:col>20</xdr:col>
      <xdr:colOff>95250</xdr:colOff>
      <xdr:row>83</xdr:row>
      <xdr:rowOff>47625</xdr:rowOff>
    </xdr:from>
    <xdr:to>
      <xdr:col>20</xdr:col>
      <xdr:colOff>552450</xdr:colOff>
      <xdr:row>85</xdr:row>
      <xdr:rowOff>38100</xdr:rowOff>
    </xdr:to>
    <xdr:sp macro="" textlink="">
      <xdr:nvSpPr>
        <xdr:cNvPr id="372" name="TextBox 371">
          <a:extLst>
            <a:ext uri="{FF2B5EF4-FFF2-40B4-BE49-F238E27FC236}">
              <a16:creationId xmlns:a16="http://schemas.microsoft.com/office/drawing/2014/main" id="{F2120D0C-BBBB-45F7-B731-6C4DB2EF4943}"/>
            </a:ext>
          </a:extLst>
        </xdr:cNvPr>
        <xdr:cNvSpPr txBox="1"/>
      </xdr:nvSpPr>
      <xdr:spPr>
        <a:xfrm>
          <a:off x="8629650" y="13325475"/>
          <a:ext cx="457200" cy="314325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>
              <a:solidFill>
                <a:srgbClr val="00B050"/>
              </a:solidFill>
            </a:rPr>
            <a:t>Z46</a:t>
          </a:r>
        </a:p>
      </xdr:txBody>
    </xdr:sp>
    <xdr:clientData/>
  </xdr:twoCellAnchor>
  <xdr:twoCellAnchor>
    <xdr:from>
      <xdr:col>20</xdr:col>
      <xdr:colOff>552450</xdr:colOff>
      <xdr:row>84</xdr:row>
      <xdr:rowOff>23813</xdr:rowOff>
    </xdr:from>
    <xdr:to>
      <xdr:col>21</xdr:col>
      <xdr:colOff>200025</xdr:colOff>
      <xdr:row>84</xdr:row>
      <xdr:rowOff>42863</xdr:rowOff>
    </xdr:to>
    <xdr:cxnSp macro="">
      <xdr:nvCxnSpPr>
        <xdr:cNvPr id="373" name="Straight Arrow Connector 372">
          <a:extLst>
            <a:ext uri="{FF2B5EF4-FFF2-40B4-BE49-F238E27FC236}">
              <a16:creationId xmlns:a16="http://schemas.microsoft.com/office/drawing/2014/main" id="{332F5C41-E272-44F3-BB6E-07DAB9BC92F8}"/>
            </a:ext>
          </a:extLst>
        </xdr:cNvPr>
        <xdr:cNvCxnSpPr>
          <a:stCxn id="372" idx="3"/>
          <a:endCxn id="364" idx="1"/>
        </xdr:cNvCxnSpPr>
      </xdr:nvCxnSpPr>
      <xdr:spPr bwMode="auto">
        <a:xfrm flipV="1">
          <a:off x="9086850" y="13463588"/>
          <a:ext cx="257175" cy="19050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/>
        </a:ln>
        <a:effectLst/>
      </xdr:spPr>
    </xdr:cxnSp>
    <xdr:clientData/>
  </xdr:twoCellAnchor>
  <xdr:twoCellAnchor>
    <xdr:from>
      <xdr:col>25</xdr:col>
      <xdr:colOff>266700</xdr:colOff>
      <xdr:row>81</xdr:row>
      <xdr:rowOff>142875</xdr:rowOff>
    </xdr:from>
    <xdr:to>
      <xdr:col>26</xdr:col>
      <xdr:colOff>114300</xdr:colOff>
      <xdr:row>83</xdr:row>
      <xdr:rowOff>133350</xdr:rowOff>
    </xdr:to>
    <xdr:sp macro="" textlink="">
      <xdr:nvSpPr>
        <xdr:cNvPr id="374" name="TextBox 373">
          <a:extLst>
            <a:ext uri="{FF2B5EF4-FFF2-40B4-BE49-F238E27FC236}">
              <a16:creationId xmlns:a16="http://schemas.microsoft.com/office/drawing/2014/main" id="{0E5C259B-7616-4E14-8D5C-09084D5966EA}"/>
            </a:ext>
          </a:extLst>
        </xdr:cNvPr>
        <xdr:cNvSpPr txBox="1"/>
      </xdr:nvSpPr>
      <xdr:spPr>
        <a:xfrm>
          <a:off x="11849100" y="13096875"/>
          <a:ext cx="457200" cy="314325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>
              <a:solidFill>
                <a:srgbClr val="00B050"/>
              </a:solidFill>
            </a:rPr>
            <a:t>Z41</a:t>
          </a:r>
        </a:p>
      </xdr:txBody>
    </xdr:sp>
    <xdr:clientData/>
  </xdr:twoCellAnchor>
  <xdr:twoCellAnchor>
    <xdr:from>
      <xdr:col>25</xdr:col>
      <xdr:colOff>0</xdr:colOff>
      <xdr:row>81</xdr:row>
      <xdr:rowOff>4763</xdr:rowOff>
    </xdr:from>
    <xdr:to>
      <xdr:col>25</xdr:col>
      <xdr:colOff>266700</xdr:colOff>
      <xdr:row>82</xdr:row>
      <xdr:rowOff>138113</xdr:rowOff>
    </xdr:to>
    <xdr:cxnSp macro="">
      <xdr:nvCxnSpPr>
        <xdr:cNvPr id="375" name="Straight Arrow Connector 374">
          <a:extLst>
            <a:ext uri="{FF2B5EF4-FFF2-40B4-BE49-F238E27FC236}">
              <a16:creationId xmlns:a16="http://schemas.microsoft.com/office/drawing/2014/main" id="{4CEA1BF4-60A1-47B1-AADD-140E1737F4E6}"/>
            </a:ext>
          </a:extLst>
        </xdr:cNvPr>
        <xdr:cNvCxnSpPr>
          <a:stCxn id="374" idx="1"/>
          <a:endCxn id="362" idx="3"/>
        </xdr:cNvCxnSpPr>
      </xdr:nvCxnSpPr>
      <xdr:spPr bwMode="auto">
        <a:xfrm flipH="1" flipV="1">
          <a:off x="11582400" y="12958763"/>
          <a:ext cx="266700" cy="295275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/>
        </a:ln>
        <a:effectLst/>
      </xdr:spPr>
    </xdr:cxnSp>
    <xdr:clientData/>
  </xdr:twoCellAnchor>
  <xdr:twoCellAnchor>
    <xdr:from>
      <xdr:col>20</xdr:col>
      <xdr:colOff>152400</xdr:colOff>
      <xdr:row>57</xdr:row>
      <xdr:rowOff>66675</xdr:rowOff>
    </xdr:from>
    <xdr:to>
      <xdr:col>21</xdr:col>
      <xdr:colOff>0</xdr:colOff>
      <xdr:row>59</xdr:row>
      <xdr:rowOff>9525</xdr:rowOff>
    </xdr:to>
    <xdr:sp macro="" textlink="">
      <xdr:nvSpPr>
        <xdr:cNvPr id="376" name="TextBox 375">
          <a:extLst>
            <a:ext uri="{FF2B5EF4-FFF2-40B4-BE49-F238E27FC236}">
              <a16:creationId xmlns:a16="http://schemas.microsoft.com/office/drawing/2014/main" id="{978EB95A-4D5E-4F3D-AA02-28A34C732D6F}"/>
            </a:ext>
          </a:extLst>
        </xdr:cNvPr>
        <xdr:cNvSpPr txBox="1"/>
      </xdr:nvSpPr>
      <xdr:spPr>
        <a:xfrm>
          <a:off x="8686800" y="9134475"/>
          <a:ext cx="457200" cy="266700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>
              <a:solidFill>
                <a:srgbClr val="00B050"/>
              </a:solidFill>
            </a:rPr>
            <a:t>Z31</a:t>
          </a:r>
        </a:p>
      </xdr:txBody>
    </xdr:sp>
    <xdr:clientData/>
  </xdr:twoCellAnchor>
  <xdr:twoCellAnchor>
    <xdr:from>
      <xdr:col>21</xdr:col>
      <xdr:colOff>0</xdr:colOff>
      <xdr:row>56</xdr:row>
      <xdr:rowOff>147638</xdr:rowOff>
    </xdr:from>
    <xdr:to>
      <xdr:col>22</xdr:col>
      <xdr:colOff>9525</xdr:colOff>
      <xdr:row>58</xdr:row>
      <xdr:rowOff>38100</xdr:rowOff>
    </xdr:to>
    <xdr:cxnSp macro="">
      <xdr:nvCxnSpPr>
        <xdr:cNvPr id="377" name="Straight Arrow Connector 376">
          <a:extLst>
            <a:ext uri="{FF2B5EF4-FFF2-40B4-BE49-F238E27FC236}">
              <a16:creationId xmlns:a16="http://schemas.microsoft.com/office/drawing/2014/main" id="{8D5A3502-DE63-4C82-9F28-7A62EDAAA63F}"/>
            </a:ext>
          </a:extLst>
        </xdr:cNvPr>
        <xdr:cNvCxnSpPr>
          <a:stCxn id="344" idx="1"/>
          <a:endCxn id="376" idx="3"/>
        </xdr:cNvCxnSpPr>
      </xdr:nvCxnSpPr>
      <xdr:spPr bwMode="auto">
        <a:xfrm flipH="1">
          <a:off x="9144000" y="9053513"/>
          <a:ext cx="619125" cy="214312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/>
        </a:ln>
        <a:effectLst/>
      </xdr:spPr>
    </xdr:cxnSp>
    <xdr:clientData/>
  </xdr:twoCellAnchor>
  <xdr:twoCellAnchor>
    <xdr:from>
      <xdr:col>20</xdr:col>
      <xdr:colOff>180975</xdr:colOff>
      <xdr:row>64</xdr:row>
      <xdr:rowOff>57150</xdr:rowOff>
    </xdr:from>
    <xdr:to>
      <xdr:col>21</xdr:col>
      <xdr:colOff>28575</xdr:colOff>
      <xdr:row>66</xdr:row>
      <xdr:rowOff>47625</xdr:rowOff>
    </xdr:to>
    <xdr:sp macro="" textlink="">
      <xdr:nvSpPr>
        <xdr:cNvPr id="378" name="TextBox 377">
          <a:extLst>
            <a:ext uri="{FF2B5EF4-FFF2-40B4-BE49-F238E27FC236}">
              <a16:creationId xmlns:a16="http://schemas.microsoft.com/office/drawing/2014/main" id="{9296789E-0216-43BE-B3E8-B0D04131FA25}"/>
            </a:ext>
          </a:extLst>
        </xdr:cNvPr>
        <xdr:cNvSpPr txBox="1"/>
      </xdr:nvSpPr>
      <xdr:spPr>
        <a:xfrm>
          <a:off x="8715375" y="10258425"/>
          <a:ext cx="457200" cy="314325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>
              <a:solidFill>
                <a:srgbClr val="00B050"/>
              </a:solidFill>
            </a:rPr>
            <a:t>Z34</a:t>
          </a:r>
        </a:p>
      </xdr:txBody>
    </xdr:sp>
    <xdr:clientData/>
  </xdr:twoCellAnchor>
  <xdr:twoCellAnchor>
    <xdr:from>
      <xdr:col>21</xdr:col>
      <xdr:colOff>28575</xdr:colOff>
      <xdr:row>65</xdr:row>
      <xdr:rowOff>4763</xdr:rowOff>
    </xdr:from>
    <xdr:to>
      <xdr:col>21</xdr:col>
      <xdr:colOff>419099</xdr:colOff>
      <xdr:row>65</xdr:row>
      <xdr:rowOff>52388</xdr:rowOff>
    </xdr:to>
    <xdr:cxnSp macro="">
      <xdr:nvCxnSpPr>
        <xdr:cNvPr id="379" name="Straight Arrow Connector 378">
          <a:extLst>
            <a:ext uri="{FF2B5EF4-FFF2-40B4-BE49-F238E27FC236}">
              <a16:creationId xmlns:a16="http://schemas.microsoft.com/office/drawing/2014/main" id="{89027527-DD8B-47E1-A93F-052CCAAE292F}"/>
            </a:ext>
          </a:extLst>
        </xdr:cNvPr>
        <xdr:cNvCxnSpPr>
          <a:stCxn id="350" idx="1"/>
          <a:endCxn id="378" idx="3"/>
        </xdr:cNvCxnSpPr>
      </xdr:nvCxnSpPr>
      <xdr:spPr bwMode="auto">
        <a:xfrm flipH="1">
          <a:off x="9172575" y="10367963"/>
          <a:ext cx="390524" cy="47625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/>
        </a:ln>
        <a:effectLst/>
      </xdr:spPr>
    </xdr:cxnSp>
    <xdr:clientData/>
  </xdr:twoCellAnchor>
  <xdr:twoCellAnchor>
    <xdr:from>
      <xdr:col>23</xdr:col>
      <xdr:colOff>266700</xdr:colOff>
      <xdr:row>79</xdr:row>
      <xdr:rowOff>104775</xdr:rowOff>
    </xdr:from>
    <xdr:to>
      <xdr:col>23</xdr:col>
      <xdr:colOff>457200</xdr:colOff>
      <xdr:row>80</xdr:row>
      <xdr:rowOff>123825</xdr:rowOff>
    </xdr:to>
    <xdr:sp macro="" textlink="">
      <xdr:nvSpPr>
        <xdr:cNvPr id="380" name="Oval 379">
          <a:extLst>
            <a:ext uri="{FF2B5EF4-FFF2-40B4-BE49-F238E27FC236}">
              <a16:creationId xmlns:a16="http://schemas.microsoft.com/office/drawing/2014/main" id="{A9DE4D37-FA58-4FCA-B5B3-3E238FA2E271}"/>
            </a:ext>
          </a:extLst>
        </xdr:cNvPr>
        <xdr:cNvSpPr/>
      </xdr:nvSpPr>
      <xdr:spPr bwMode="auto">
        <a:xfrm>
          <a:off x="10629900" y="12734925"/>
          <a:ext cx="190500" cy="180975"/>
        </a:xfrm>
        <a:prstGeom prst="ellips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n-US" sz="1100"/>
        </a:p>
      </xdr:txBody>
    </xdr:sp>
    <xdr:clientData/>
  </xdr:twoCellAnchor>
  <xdr:twoCellAnchor>
    <xdr:from>
      <xdr:col>23</xdr:col>
      <xdr:colOff>429302</xdr:colOff>
      <xdr:row>80</xdr:row>
      <xdr:rowOff>97322</xdr:rowOff>
    </xdr:from>
    <xdr:to>
      <xdr:col>24</xdr:col>
      <xdr:colOff>152400</xdr:colOff>
      <xdr:row>81</xdr:row>
      <xdr:rowOff>4763</xdr:rowOff>
    </xdr:to>
    <xdr:cxnSp macro="">
      <xdr:nvCxnSpPr>
        <xdr:cNvPr id="381" name="Straight Arrow Connector 380">
          <a:extLst>
            <a:ext uri="{FF2B5EF4-FFF2-40B4-BE49-F238E27FC236}">
              <a16:creationId xmlns:a16="http://schemas.microsoft.com/office/drawing/2014/main" id="{B27442AC-2D7F-4F92-8AC6-FDA3269A438B}"/>
            </a:ext>
          </a:extLst>
        </xdr:cNvPr>
        <xdr:cNvCxnSpPr>
          <a:stCxn id="362" idx="1"/>
          <a:endCxn id="380" idx="5"/>
        </xdr:cNvCxnSpPr>
      </xdr:nvCxnSpPr>
      <xdr:spPr bwMode="auto">
        <a:xfrm flipH="1" flipV="1">
          <a:off x="10792502" y="12889397"/>
          <a:ext cx="332698" cy="69366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/>
        </a:ln>
        <a:effectLst/>
      </xdr:spPr>
    </xdr:cxnSp>
    <xdr:clientData/>
  </xdr:twoCellAnchor>
  <xdr:twoCellAnchor>
    <xdr:from>
      <xdr:col>22</xdr:col>
      <xdr:colOff>152400</xdr:colOff>
      <xdr:row>71</xdr:row>
      <xdr:rowOff>133351</xdr:rowOff>
    </xdr:from>
    <xdr:to>
      <xdr:col>23</xdr:col>
      <xdr:colOff>0</xdr:colOff>
      <xdr:row>73</xdr:row>
      <xdr:rowOff>57151</xdr:rowOff>
    </xdr:to>
    <xdr:sp macro="" textlink="">
      <xdr:nvSpPr>
        <xdr:cNvPr id="382" name="TextBox 381">
          <a:extLst>
            <a:ext uri="{FF2B5EF4-FFF2-40B4-BE49-F238E27FC236}">
              <a16:creationId xmlns:a16="http://schemas.microsoft.com/office/drawing/2014/main" id="{2CA55D6F-507A-4990-9012-C68017880015}"/>
            </a:ext>
          </a:extLst>
        </xdr:cNvPr>
        <xdr:cNvSpPr txBox="1"/>
      </xdr:nvSpPr>
      <xdr:spPr>
        <a:xfrm>
          <a:off x="9906000" y="11468101"/>
          <a:ext cx="457200" cy="247650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>
              <a:solidFill>
                <a:srgbClr val="00B050"/>
              </a:solidFill>
            </a:rPr>
            <a:t>Z47</a:t>
          </a:r>
        </a:p>
      </xdr:txBody>
    </xdr:sp>
    <xdr:clientData/>
  </xdr:twoCellAnchor>
  <xdr:twoCellAnchor>
    <xdr:from>
      <xdr:col>21</xdr:col>
      <xdr:colOff>428625</xdr:colOff>
      <xdr:row>72</xdr:row>
      <xdr:rowOff>95251</xdr:rowOff>
    </xdr:from>
    <xdr:to>
      <xdr:col>22</xdr:col>
      <xdr:colOff>152400</xdr:colOff>
      <xdr:row>73</xdr:row>
      <xdr:rowOff>142875</xdr:rowOff>
    </xdr:to>
    <xdr:cxnSp macro="">
      <xdr:nvCxnSpPr>
        <xdr:cNvPr id="383" name="Straight Arrow Connector 382">
          <a:extLst>
            <a:ext uri="{FF2B5EF4-FFF2-40B4-BE49-F238E27FC236}">
              <a16:creationId xmlns:a16="http://schemas.microsoft.com/office/drawing/2014/main" id="{20E480F9-46A5-4312-B8D7-854B9F300AD5}"/>
            </a:ext>
          </a:extLst>
        </xdr:cNvPr>
        <xdr:cNvCxnSpPr>
          <a:stCxn id="382" idx="1"/>
          <a:endCxn id="358" idx="0"/>
        </xdr:cNvCxnSpPr>
      </xdr:nvCxnSpPr>
      <xdr:spPr bwMode="auto">
        <a:xfrm flipH="1">
          <a:off x="9572625" y="11591926"/>
          <a:ext cx="333375" cy="209549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/>
        </a:ln>
        <a:effectLst/>
      </xdr:spPr>
    </xdr:cxnSp>
    <xdr:clientData/>
  </xdr:twoCellAnchor>
  <xdr:twoCellAnchor>
    <xdr:from>
      <xdr:col>21</xdr:col>
      <xdr:colOff>104775</xdr:colOff>
      <xdr:row>66</xdr:row>
      <xdr:rowOff>38100</xdr:rowOff>
    </xdr:from>
    <xdr:to>
      <xdr:col>21</xdr:col>
      <xdr:colOff>561975</xdr:colOff>
      <xdr:row>68</xdr:row>
      <xdr:rowOff>28575</xdr:rowOff>
    </xdr:to>
    <xdr:sp macro="" textlink="">
      <xdr:nvSpPr>
        <xdr:cNvPr id="384" name="TextBox 383">
          <a:extLst>
            <a:ext uri="{FF2B5EF4-FFF2-40B4-BE49-F238E27FC236}">
              <a16:creationId xmlns:a16="http://schemas.microsoft.com/office/drawing/2014/main" id="{37E957B5-3CAE-4BBA-BBD6-5985074AF902}"/>
            </a:ext>
          </a:extLst>
        </xdr:cNvPr>
        <xdr:cNvSpPr txBox="1"/>
      </xdr:nvSpPr>
      <xdr:spPr>
        <a:xfrm>
          <a:off x="9248775" y="10563225"/>
          <a:ext cx="457200" cy="314325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>
              <a:solidFill>
                <a:srgbClr val="00B050"/>
              </a:solidFill>
            </a:rPr>
            <a:t>Z35</a:t>
          </a:r>
        </a:p>
      </xdr:txBody>
    </xdr:sp>
    <xdr:clientData/>
  </xdr:twoCellAnchor>
  <xdr:twoCellAnchor>
    <xdr:from>
      <xdr:col>21</xdr:col>
      <xdr:colOff>561975</xdr:colOff>
      <xdr:row>67</xdr:row>
      <xdr:rowOff>33338</xdr:rowOff>
    </xdr:from>
    <xdr:to>
      <xdr:col>22</xdr:col>
      <xdr:colOff>200025</xdr:colOff>
      <xdr:row>68</xdr:row>
      <xdr:rowOff>66675</xdr:rowOff>
    </xdr:to>
    <xdr:cxnSp macro="">
      <xdr:nvCxnSpPr>
        <xdr:cNvPr id="385" name="Straight Arrow Connector 384">
          <a:extLst>
            <a:ext uri="{FF2B5EF4-FFF2-40B4-BE49-F238E27FC236}">
              <a16:creationId xmlns:a16="http://schemas.microsoft.com/office/drawing/2014/main" id="{388BA6E2-3E68-4780-B9C4-E507C25EC085}"/>
            </a:ext>
          </a:extLst>
        </xdr:cNvPr>
        <xdr:cNvCxnSpPr>
          <a:stCxn id="384" idx="3"/>
          <a:endCxn id="352" idx="0"/>
        </xdr:cNvCxnSpPr>
      </xdr:nvCxnSpPr>
      <xdr:spPr bwMode="auto">
        <a:xfrm>
          <a:off x="9705975" y="10720388"/>
          <a:ext cx="247650" cy="195262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/>
        </a:ln>
        <a:effectLst/>
      </xdr:spPr>
    </xdr:cxnSp>
    <xdr:clientData/>
  </xdr:twoCellAnchor>
  <xdr:twoCellAnchor>
    <xdr:from>
      <xdr:col>20</xdr:col>
      <xdr:colOff>533400</xdr:colOff>
      <xdr:row>42</xdr:row>
      <xdr:rowOff>85725</xdr:rowOff>
    </xdr:from>
    <xdr:to>
      <xdr:col>21</xdr:col>
      <xdr:colOff>457200</xdr:colOff>
      <xdr:row>44</xdr:row>
      <xdr:rowOff>76200</xdr:rowOff>
    </xdr:to>
    <xdr:sp macro="" textlink="">
      <xdr:nvSpPr>
        <xdr:cNvPr id="386" name="TextBox 385">
          <a:extLst>
            <a:ext uri="{FF2B5EF4-FFF2-40B4-BE49-F238E27FC236}">
              <a16:creationId xmlns:a16="http://schemas.microsoft.com/office/drawing/2014/main" id="{FD85221A-600A-4668-B653-A1B94847B164}"/>
            </a:ext>
          </a:extLst>
        </xdr:cNvPr>
        <xdr:cNvSpPr txBox="1"/>
      </xdr:nvSpPr>
      <xdr:spPr>
        <a:xfrm>
          <a:off x="9067800" y="6724650"/>
          <a:ext cx="533400" cy="314325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>
              <a:solidFill>
                <a:srgbClr val="00B050"/>
              </a:solidFill>
            </a:rPr>
            <a:t>Z21</a:t>
          </a:r>
        </a:p>
      </xdr:txBody>
    </xdr:sp>
    <xdr:clientData/>
  </xdr:twoCellAnchor>
  <xdr:twoCellAnchor>
    <xdr:from>
      <xdr:col>19</xdr:col>
      <xdr:colOff>209550</xdr:colOff>
      <xdr:row>42</xdr:row>
      <xdr:rowOff>123825</xdr:rowOff>
    </xdr:from>
    <xdr:to>
      <xdr:col>20</xdr:col>
      <xdr:colOff>133350</xdr:colOff>
      <xdr:row>44</xdr:row>
      <xdr:rowOff>114300</xdr:rowOff>
    </xdr:to>
    <xdr:sp macro="" textlink="">
      <xdr:nvSpPr>
        <xdr:cNvPr id="387" name="TextBox 386">
          <a:extLst>
            <a:ext uri="{FF2B5EF4-FFF2-40B4-BE49-F238E27FC236}">
              <a16:creationId xmlns:a16="http://schemas.microsoft.com/office/drawing/2014/main" id="{FBD19623-CC77-4740-A122-0A30A0E34194}"/>
            </a:ext>
          </a:extLst>
        </xdr:cNvPr>
        <xdr:cNvSpPr txBox="1"/>
      </xdr:nvSpPr>
      <xdr:spPr>
        <a:xfrm>
          <a:off x="8134350" y="6762750"/>
          <a:ext cx="533400" cy="314325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GB" sz="1100" b="1">
              <a:solidFill>
                <a:srgbClr val="00B050"/>
              </a:solidFill>
            </a:rPr>
            <a:t>Z22</a:t>
          </a:r>
        </a:p>
      </xdr:txBody>
    </xdr:sp>
    <xdr:clientData/>
  </xdr:twoCellAnchor>
  <xdr:twoCellAnchor>
    <xdr:from>
      <xdr:col>20</xdr:col>
      <xdr:colOff>133350</xdr:colOff>
      <xdr:row>43</xdr:row>
      <xdr:rowOff>80963</xdr:rowOff>
    </xdr:from>
    <xdr:to>
      <xdr:col>20</xdr:col>
      <xdr:colOff>533400</xdr:colOff>
      <xdr:row>43</xdr:row>
      <xdr:rowOff>119063</xdr:rowOff>
    </xdr:to>
    <xdr:cxnSp macro="">
      <xdr:nvCxnSpPr>
        <xdr:cNvPr id="388" name="Straight Arrow Connector 387">
          <a:extLst>
            <a:ext uri="{FF2B5EF4-FFF2-40B4-BE49-F238E27FC236}">
              <a16:creationId xmlns:a16="http://schemas.microsoft.com/office/drawing/2014/main" id="{5E276DAB-A426-40AE-989C-2C5DA6AA42DE}"/>
            </a:ext>
          </a:extLst>
        </xdr:cNvPr>
        <xdr:cNvCxnSpPr>
          <a:stCxn id="386" idx="1"/>
          <a:endCxn id="387" idx="3"/>
        </xdr:cNvCxnSpPr>
      </xdr:nvCxnSpPr>
      <xdr:spPr bwMode="auto">
        <a:xfrm flipH="1">
          <a:off x="8667750" y="6881813"/>
          <a:ext cx="400050" cy="38100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/>
        </a:ln>
        <a:effectLst/>
      </xdr:spPr>
    </xdr:cxnSp>
    <xdr:clientData/>
  </xdr:twoCellAnchor>
  <xdr:twoCellAnchor>
    <xdr:from>
      <xdr:col>19</xdr:col>
      <xdr:colOff>476250</xdr:colOff>
      <xdr:row>44</xdr:row>
      <xdr:rowOff>114300</xdr:rowOff>
    </xdr:from>
    <xdr:to>
      <xdr:col>20</xdr:col>
      <xdr:colOff>238125</xdr:colOff>
      <xdr:row>46</xdr:row>
      <xdr:rowOff>114300</xdr:rowOff>
    </xdr:to>
    <xdr:cxnSp macro="">
      <xdr:nvCxnSpPr>
        <xdr:cNvPr id="389" name="Straight Arrow Connector 388">
          <a:extLst>
            <a:ext uri="{FF2B5EF4-FFF2-40B4-BE49-F238E27FC236}">
              <a16:creationId xmlns:a16="http://schemas.microsoft.com/office/drawing/2014/main" id="{F2B5B9FE-7550-46E4-97D4-EF15E1C77DD0}"/>
            </a:ext>
          </a:extLst>
        </xdr:cNvPr>
        <xdr:cNvCxnSpPr>
          <a:stCxn id="387" idx="2"/>
          <a:endCxn id="332" idx="0"/>
        </xdr:cNvCxnSpPr>
      </xdr:nvCxnSpPr>
      <xdr:spPr bwMode="auto">
        <a:xfrm>
          <a:off x="8401050" y="7077075"/>
          <a:ext cx="371475" cy="323850"/>
        </a:xfrm>
        <a:prstGeom prst="straightConnector1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/>
        </a:ln>
        <a:effectLst/>
      </xdr:spPr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</xdr:row>
      <xdr:rowOff>4762</xdr:rowOff>
    </xdr:from>
    <xdr:to>
      <xdr:col>15</xdr:col>
      <xdr:colOff>600075</xdr:colOff>
      <xdr:row>13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6925241-DF6F-40DB-9FBF-5F6ABDA10D3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Zhou, Jo" refreshedDate="43949.614578125002" createdVersion="6" refreshedVersion="6" minRefreshableVersion="3" recordCount="679">
  <cacheSource type="worksheet">
    <worksheetSource ref="C9:M688" sheet="Zone_Manual"/>
  </cacheSource>
  <cacheFields count="11">
    <cacheField name="Site Name" numFmtId="0">
      <sharedItems/>
    </cacheField>
    <cacheField name="TO Region" numFmtId="0">
      <sharedItems/>
    </cacheField>
    <cacheField name="Site Code (Node Code*)" numFmtId="0">
      <sharedItems/>
    </cacheField>
    <cacheField name="Voltage (kV)" numFmtId="0">
      <sharedItems containsSemiMixedTypes="0" containsString="0" containsNumber="1" containsInteger="1" minValue="132" maxValue="400"/>
    </cacheField>
    <cacheField name="27 Zones" numFmtId="0">
      <sharedItems containsSemiMixedTypes="0" containsString="0" containsNumber="1" containsInteger="1" minValue="1" maxValue="27"/>
    </cacheField>
    <cacheField name="48 Zones" numFmtId="0">
      <sharedItems containsSemiMixedTypes="0" containsString="0" containsNumber="1" containsInteger="1" minValue="1" maxValue="48" count="48">
        <n v="8"/>
        <n v="9"/>
        <n v="46"/>
        <n v="10"/>
        <n v="48"/>
        <n v="15"/>
        <n v="29"/>
        <n v="1"/>
        <n v="42"/>
        <n v="19"/>
        <n v="4"/>
        <n v="17"/>
        <n v="22"/>
        <n v="45"/>
        <n v="18"/>
        <n v="16"/>
        <n v="40"/>
        <n v="6"/>
        <n v="7"/>
        <n v="21"/>
        <n v="33"/>
        <n v="30"/>
        <n v="2"/>
        <n v="25"/>
        <n v="31"/>
        <n v="44"/>
        <n v="38"/>
        <n v="35"/>
        <n v="43"/>
        <n v="34"/>
        <n v="39"/>
        <n v="3"/>
        <n v="32"/>
        <n v="23"/>
        <n v="36"/>
        <n v="37"/>
        <n v="11"/>
        <n v="20"/>
        <n v="28"/>
        <n v="14"/>
        <n v="24"/>
        <n v="41"/>
        <n v="12"/>
        <n v="5"/>
        <n v="26"/>
        <n v="27"/>
        <n v="13"/>
        <n v="47"/>
      </sharedItems>
    </cacheField>
    <cacheField name="14 Zones" numFmtId="0">
      <sharedItems containsSemiMixedTypes="0" containsString="0" containsNumber="1" containsInteger="1" minValue="1" maxValue="14"/>
    </cacheField>
    <cacheField name="RPI Zone" numFmtId="0">
      <sharedItems containsSemiMixedTypes="0" containsString="0" containsNumber="1" containsInteger="1" minValue="1" maxValue="21" count="21">
        <n v="3"/>
        <n v="6"/>
        <n v="19"/>
        <n v="20"/>
        <n v="7"/>
        <n v="18"/>
        <n v="8"/>
        <n v="12"/>
        <n v="5"/>
        <n v="10"/>
        <n v="21"/>
        <n v="4"/>
        <n v="13"/>
        <n v="15"/>
        <n v="17"/>
        <n v="2"/>
        <n v="11"/>
        <n v="14"/>
        <n v="1"/>
        <n v="9"/>
        <n v="16"/>
      </sharedItems>
    </cacheField>
    <cacheField name="YR Price" numFmtId="166">
      <sharedItems containsSemiMixedTypes="0" containsString="0" containsNumber="1" minValue="-8.2147099276242095" maxValue="62.915680131185582"/>
    </cacheField>
    <cacheField name="PS Price" numFmtId="166">
      <sharedItems containsSemiMixedTypes="0" containsString="0" containsNumber="1" minValue="-8.5917126870817704" maxValue="9.7031864389527236"/>
    </cacheField>
    <cacheField name="relevant (Gen &gt;0)?" numFmtId="0">
      <sharedItems count="2">
        <s v="Y"/>
        <s v="N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79">
  <r>
    <s v="ABERDEEN BAY"/>
    <s v="SHETL"/>
    <s v="ABBA"/>
    <n v="132"/>
    <n v="1"/>
    <x v="0"/>
    <n v="1"/>
    <x v="0"/>
    <n v="32.073981191073116"/>
    <n v="1.1442942277427202"/>
    <x v="0"/>
  </r>
  <r>
    <s v="ABERARDER"/>
    <s v="SHETL"/>
    <s v="ABED"/>
    <n v="132"/>
    <n v="1"/>
    <x v="1"/>
    <n v="1"/>
    <x v="1"/>
    <n v="37.125440152288732"/>
    <n v="4.0837560752770168"/>
    <x v="0"/>
  </r>
  <r>
    <s v="ABHAM"/>
    <s v="NGET"/>
    <s v="ABHA"/>
    <n v="400"/>
    <n v="27"/>
    <x v="2"/>
    <n v="14"/>
    <x v="2"/>
    <n v="-5.4837300976806578"/>
    <n v="-0.2202256678780391"/>
    <x v="1"/>
  </r>
  <r>
    <s v="ABERNETHY"/>
    <s v="SHETL"/>
    <s v="ABNE"/>
    <n v="132"/>
    <n v="5"/>
    <x v="3"/>
    <n v="1"/>
    <x v="0"/>
    <n v="26.559484963966497"/>
    <n v="1.9438018130506434"/>
    <x v="1"/>
  </r>
  <r>
    <s v="ABERTHAW"/>
    <s v="NGET"/>
    <s v="ABTH"/>
    <n v="275"/>
    <n v="21"/>
    <x v="4"/>
    <n v="10"/>
    <x v="3"/>
    <n v="-5.0920839777208275"/>
    <n v="6.9562232357155755"/>
    <x v="0"/>
  </r>
  <r>
    <s v="A-CHRUACH"/>
    <s v="SHETL"/>
    <s v="ACHR"/>
    <n v="132"/>
    <n v="7"/>
    <x v="5"/>
    <n v="1"/>
    <x v="4"/>
    <n v="37.416666959931639"/>
    <n v="4.1978933790060395"/>
    <x v="0"/>
  </r>
  <r>
    <s v="AIGAS"/>
    <s v="SHETL"/>
    <s v="AIGA"/>
    <n v="132"/>
    <n v="1"/>
    <x v="1"/>
    <n v="1"/>
    <x v="1"/>
    <n v="38.013101265893788"/>
    <n v="4.399946194554575"/>
    <x v="0"/>
  </r>
  <r>
    <s v="ALDWARKE"/>
    <s v="NGET"/>
    <s v="ALDW"/>
    <n v="275"/>
    <n v="16"/>
    <x v="6"/>
    <n v="5"/>
    <x v="5"/>
    <n v="0.42052195493186229"/>
    <n v="3.6100024923616081"/>
    <x v="1"/>
  </r>
  <r>
    <s v="ALNESS"/>
    <s v="SHETL"/>
    <s v="ALNE"/>
    <n v="132"/>
    <n v="1"/>
    <x v="7"/>
    <n v="1"/>
    <x v="1"/>
    <n v="41.80577458819009"/>
    <n v="3.8093045297360786"/>
    <x v="1"/>
  </r>
  <r>
    <s v="ALVERDISCOTT"/>
    <s v="NGET"/>
    <s v="ALVE"/>
    <n v="400"/>
    <n v="27"/>
    <x v="2"/>
    <n v="14"/>
    <x v="2"/>
    <n v="-6.2901611727061963"/>
    <n v="-0.26148695442770026"/>
    <x v="1"/>
  </r>
  <r>
    <s v="AMERSHAM"/>
    <s v="NGET"/>
    <s v="AMEM (AMEM4A_EPN, AMEM4B_EPN)"/>
    <n v="400"/>
    <n v="25"/>
    <x v="8"/>
    <n v="9"/>
    <x v="3"/>
    <n v="-2.7809718708408231"/>
    <n v="-0.95785825186783491"/>
    <x v="1"/>
  </r>
  <r>
    <s v="AMERSHAM"/>
    <s v="NGET"/>
    <s v="AMEM (AMEM4A_SEP, AMEM4B_SEP)"/>
    <n v="400"/>
    <n v="25"/>
    <x v="8"/>
    <n v="13"/>
    <x v="3"/>
    <n v="-2.7809718708408231"/>
    <n v="-0.95785825186783491"/>
    <x v="1"/>
  </r>
  <r>
    <s v="AMULREE"/>
    <s v="SHETL"/>
    <s v="AMUL"/>
    <n v="132"/>
    <n v="5"/>
    <x v="3"/>
    <n v="1"/>
    <x v="0"/>
    <n v="27.399621713597515"/>
    <n v="1.7892361224148015"/>
    <x v="1"/>
  </r>
  <r>
    <s v="AN SUIDHE"/>
    <s v="SHETL"/>
    <s v="ANSU"/>
    <n v="132"/>
    <n v="7"/>
    <x v="5"/>
    <n v="1"/>
    <x v="4"/>
    <n v="35.572679972264623"/>
    <n v="4.340102926844442"/>
    <x v="0"/>
  </r>
  <r>
    <s v="ARBROATH"/>
    <s v="SHETL"/>
    <s v="ARBR"/>
    <n v="132"/>
    <n v="5"/>
    <x v="3"/>
    <n v="1"/>
    <x v="0"/>
    <n v="26.811879565658995"/>
    <n v="1.1732413878594956"/>
    <x v="1"/>
  </r>
  <r>
    <s v="ARDKINGLAS"/>
    <s v="SHETL"/>
    <s v="ARDK"/>
    <n v="132"/>
    <n v="7"/>
    <x v="5"/>
    <n v="1"/>
    <x v="6"/>
    <n v="32.942439883387003"/>
    <n v="5.0070738531176779"/>
    <x v="1"/>
  </r>
  <r>
    <s v="ARECLEOCH"/>
    <s v="SPT"/>
    <s v="AREC"/>
    <n v="132"/>
    <n v="10"/>
    <x v="9"/>
    <n v="2"/>
    <x v="7"/>
    <n v="23.694138035091612"/>
    <n v="2.23355290865676"/>
    <x v="0"/>
  </r>
  <r>
    <s v="ARDMORE"/>
    <s v="SHETL"/>
    <s v="ARMO"/>
    <n v="132"/>
    <n v="4"/>
    <x v="10"/>
    <n v="1"/>
    <x v="8"/>
    <n v="39.360420887056492"/>
    <n v="-0.68131740622161285"/>
    <x v="1"/>
  </r>
  <r>
    <s v="AUCHENCROSH"/>
    <s v="SPT"/>
    <s v="AUCH"/>
    <n v="275"/>
    <n v="10"/>
    <x v="11"/>
    <n v="2"/>
    <x v="9"/>
    <n v="25.81579427925114"/>
    <n v="2.2335529086567583"/>
    <x v="0"/>
  </r>
  <r>
    <s v="AUCHENWYND"/>
    <s v="SPT"/>
    <s v="AUCW"/>
    <n v="132"/>
    <n v="11"/>
    <x v="12"/>
    <n v="2"/>
    <x v="9"/>
    <n v="27.780007539312351"/>
    <n v="2.2100656180436937"/>
    <x v="1"/>
  </r>
  <r>
    <s v="AXMINSTER"/>
    <s v="NGET"/>
    <s v="AXMI (AXMI40_SEP)"/>
    <n v="400"/>
    <n v="26"/>
    <x v="13"/>
    <n v="13"/>
    <x v="2"/>
    <n v="-5.0110892797970257"/>
    <n v="-2.0462074187108512"/>
    <x v="1"/>
  </r>
  <r>
    <s v="AXMINSTER"/>
    <s v="NGET"/>
    <s v="AXMI (AXMI40_WPD)"/>
    <n v="400"/>
    <n v="26"/>
    <x v="13"/>
    <n v="14"/>
    <x v="2"/>
    <n v="-5.0110892797970257"/>
    <n v="-2.0462074187108512"/>
    <x v="1"/>
  </r>
  <r>
    <s v="AYR"/>
    <s v="SPT"/>
    <s v="AYR-"/>
    <n v="275"/>
    <n v="10"/>
    <x v="14"/>
    <n v="2"/>
    <x v="7"/>
    <n v="23.30567012868449"/>
    <n v="2.2336560727882278"/>
    <x v="1"/>
  </r>
  <r>
    <s v="BATHGATE RAIL"/>
    <s v="SPT"/>
    <s v="BAGA"/>
    <n v="132"/>
    <n v="9"/>
    <x v="15"/>
    <n v="2"/>
    <x v="9"/>
    <n v="23.131687443281518"/>
    <n v="2.6034654493957117"/>
    <x v="1"/>
  </r>
  <r>
    <s v="BAGLAN BAY"/>
    <s v="NGET"/>
    <s v="BAGB"/>
    <n v="275"/>
    <n v="21"/>
    <x v="4"/>
    <n v="10"/>
    <x v="3"/>
    <n v="-4.6522714707137691"/>
    <n v="7.2912741892407187"/>
    <x v="0"/>
  </r>
  <r>
    <s v="BAINSFORD"/>
    <s v="SPT"/>
    <s v="BAIN"/>
    <n v="132"/>
    <n v="9"/>
    <x v="15"/>
    <n v="2"/>
    <x v="9"/>
    <n v="23.913444026719965"/>
    <n v="2.6034654493957539"/>
    <x v="1"/>
  </r>
  <r>
    <s v="BARKING"/>
    <s v="NGET"/>
    <s v="BARK (BARK20_EPN)"/>
    <n v="275"/>
    <n v="18"/>
    <x v="16"/>
    <n v="9"/>
    <x v="10"/>
    <n v="7.6095121420225731E-3"/>
    <n v="-4.7906772632101964"/>
    <x v="1"/>
  </r>
  <r>
    <s v="BARKING"/>
    <s v="NGET"/>
    <s v="BARK (BARK20_LPN)"/>
    <n v="275"/>
    <n v="24"/>
    <x v="16"/>
    <n v="12"/>
    <x v="10"/>
    <n v="7.6095121420225731E-3"/>
    <n v="-4.7906772632101964"/>
    <x v="1"/>
  </r>
  <r>
    <s v="BARKING"/>
    <s v="NGET"/>
    <s v="BARK"/>
    <n v="400"/>
    <n v="18"/>
    <x v="16"/>
    <n v="12"/>
    <x v="10"/>
    <n v="1.3136076402138475"/>
    <n v="-4.9609311588410492"/>
    <x v="1"/>
  </r>
  <r>
    <s v="BEAULY"/>
    <s v="SHETL"/>
    <s v="BEAU"/>
    <n v="132"/>
    <n v="1"/>
    <x v="17"/>
    <n v="1"/>
    <x v="1"/>
    <n v="38.013101265893724"/>
    <n v="4.3999461945545297"/>
    <x v="1"/>
  </r>
  <r>
    <s v="BEAULY"/>
    <s v="SHETL"/>
    <s v="BEAU"/>
    <n v="275"/>
    <n v="1"/>
    <x v="17"/>
    <n v="1"/>
    <x v="1"/>
    <n v="36.988154554767853"/>
    <n v="3.9904067629700846"/>
    <x v="1"/>
  </r>
  <r>
    <s v="BEAULY"/>
    <s v="SHETL"/>
    <s v="BEAU"/>
    <n v="400"/>
    <n v="1"/>
    <x v="17"/>
    <n v="1"/>
    <x v="1"/>
    <n v="36.473774027583246"/>
    <n v="3.8969748420773844"/>
    <x v="1"/>
  </r>
  <r>
    <s v="BEDDINGTON"/>
    <s v="NGET"/>
    <s v="BEDD (BEDD20_LPN)"/>
    <n v="275"/>
    <n v="23"/>
    <x v="8"/>
    <n v="11"/>
    <x v="3"/>
    <n v="-3.6121771768332169"/>
    <n v="-4.0280779296719835"/>
    <x v="1"/>
  </r>
  <r>
    <s v="BEDDINGTON"/>
    <s v="NGET"/>
    <s v="BEDD (BEDD20_SPN)"/>
    <n v="275"/>
    <n v="23"/>
    <x v="8"/>
    <n v="12"/>
    <x v="3"/>
    <n v="-3.6121771768332169"/>
    <n v="-4.0280779296719835"/>
    <x v="1"/>
  </r>
  <r>
    <s v="BEDDINGTON"/>
    <s v="NGET"/>
    <s v="BEDD"/>
    <n v="400"/>
    <n v="23"/>
    <x v="8"/>
    <n v="12"/>
    <x v="3"/>
    <n v="-2.7709608445208884"/>
    <n v="-4.7903991275027202"/>
    <x v="1"/>
  </r>
  <r>
    <s v="BEINNEUN"/>
    <s v="SHETL"/>
    <s v="BEIN"/>
    <n v="132"/>
    <n v="3"/>
    <x v="18"/>
    <n v="1"/>
    <x v="11"/>
    <n v="34.573521410850461"/>
    <n v="3.8685913055073677"/>
    <x v="0"/>
  </r>
  <r>
    <s v="BERRY BURN"/>
    <s v="SHETL"/>
    <s v="BERB"/>
    <n v="275"/>
    <n v="1"/>
    <x v="17"/>
    <n v="1"/>
    <x v="0"/>
    <n v="33.644595042830709"/>
    <n v="2.7938071278290164"/>
    <x v="1"/>
  </r>
  <r>
    <s v="BERWICK"/>
    <s v="SPT"/>
    <s v="BERW"/>
    <n v="132"/>
    <n v="11"/>
    <x v="19"/>
    <n v="2"/>
    <x v="12"/>
    <n v="14.587207417930022"/>
    <n v="3.5096297646356063"/>
    <x v="1"/>
  </r>
  <r>
    <s v="BERKSWELL"/>
    <s v="NGET"/>
    <s v="BESW"/>
    <n v="275"/>
    <n v="18"/>
    <x v="20"/>
    <n v="7"/>
    <x v="3"/>
    <n v="-4.4237872194150967"/>
    <n v="1.0559594207314658"/>
    <x v="1"/>
  </r>
  <r>
    <s v="BHLARAIDH"/>
    <s v="SHETL"/>
    <s v="BHLA"/>
    <n v="132"/>
    <n v="3"/>
    <x v="18"/>
    <n v="1"/>
    <x v="11"/>
    <n v="34.58086378609206"/>
    <n v="3.8685913055073637"/>
    <x v="0"/>
  </r>
  <r>
    <s v="BICKER FEN"/>
    <s v="NGET"/>
    <s v="BICF"/>
    <n v="400"/>
    <n v="17"/>
    <x v="21"/>
    <n v="7"/>
    <x v="5"/>
    <n v="0.65663692035362486"/>
    <n v="2.5159089746677838"/>
    <x v="0"/>
  </r>
  <r>
    <s v="BIRKHILL"/>
    <s v="SHETL"/>
    <s v="BIHI"/>
    <n v="132"/>
    <n v="9"/>
    <x v="3"/>
    <n v="1"/>
    <x v="0"/>
    <n v="26.552492574981017"/>
    <n v="1.8151099421212369"/>
    <x v="1"/>
  </r>
  <r>
    <s v="BIRKENHEAD"/>
    <s v="NGET"/>
    <s v="BIRK"/>
    <n v="275"/>
    <n v="16"/>
    <x v="6"/>
    <n v="6"/>
    <x v="5"/>
    <n v="-1.7402549732145827"/>
    <n v="1.6883907899284374"/>
    <x v="1"/>
  </r>
  <r>
    <s v="BISHOPS WOOD"/>
    <s v="NGET"/>
    <s v="BISW"/>
    <n v="275"/>
    <n v="18"/>
    <x v="20"/>
    <n v="8"/>
    <x v="3"/>
    <n v="-3.8163953521502636"/>
    <n v="1.6010300896622696"/>
    <x v="1"/>
  </r>
  <r>
    <s v="BLACKHILL"/>
    <s v="SPT"/>
    <s v="BLAH"/>
    <n v="132"/>
    <n v="10"/>
    <x v="9"/>
    <n v="2"/>
    <x v="7"/>
    <n v="24.168195602147911"/>
    <n v="2.2335529086572521"/>
    <x v="0"/>
  </r>
  <r>
    <s v="BLACKCRAIG"/>
    <s v="SPT"/>
    <s v="BLCW"/>
    <n v="132"/>
    <n v="10"/>
    <x v="9"/>
    <n v="2"/>
    <x v="7"/>
    <n v="24.168195602147613"/>
    <n v="2.2335529086571873"/>
    <x v="0"/>
  </r>
  <r>
    <s v="BLACKHILLOCK"/>
    <s v="SHETL"/>
    <s v="BLHI"/>
    <n v="132"/>
    <n v="1"/>
    <x v="22"/>
    <n v="1"/>
    <x v="0"/>
    <n v="33.32428220703374"/>
    <n v="0.99527686023840756"/>
    <x v="1"/>
  </r>
  <r>
    <s v="BLACKHILLOCK"/>
    <s v="SHETL"/>
    <s v="BLHI"/>
    <n v="275"/>
    <n v="1"/>
    <x v="22"/>
    <n v="1"/>
    <x v="0"/>
    <n v="30.689440467647238"/>
    <n v="1.3838888200180146"/>
    <x v="1"/>
  </r>
  <r>
    <s v="BLACKHILLOCK"/>
    <s v="SHETL"/>
    <s v="BLHI"/>
    <n v="400"/>
    <n v="1"/>
    <x v="22"/>
    <n v="1"/>
    <x v="0"/>
    <n v="30.689440467647238"/>
    <n v="1.3838888200180146"/>
    <x v="0"/>
  </r>
  <r>
    <s v="BLACKLAW"/>
    <s v="SPT"/>
    <s v="BLKL"/>
    <n v="132"/>
    <n v="11"/>
    <x v="12"/>
    <n v="2"/>
    <x v="7"/>
    <n v="21.649546186627717"/>
    <n v="2.4055860262820152"/>
    <x v="0"/>
  </r>
  <r>
    <s v="BLACK LAW EXTENSION WIND FARM"/>
    <s v="SPT"/>
    <s v="BLKX"/>
    <n v="132"/>
    <n v="11"/>
    <x v="12"/>
    <n v="2"/>
    <x v="7"/>
    <n v="22.116181284002288"/>
    <n v="2.2596027988615308"/>
    <x v="0"/>
  </r>
  <r>
    <s v="BLYTH"/>
    <s v="NGET"/>
    <s v="BLYT"/>
    <n v="275"/>
    <n v="13"/>
    <x v="23"/>
    <n v="3"/>
    <x v="13"/>
    <n v="10.936742842524122"/>
    <n v="3.359657261486706"/>
    <x v="0"/>
  </r>
  <r>
    <s v="BLYTH"/>
    <s v="NGET"/>
    <s v="BLYT"/>
    <n v="400"/>
    <n v="13"/>
    <x v="23"/>
    <n v="3"/>
    <x v="13"/>
    <n v="11.590735344881821"/>
    <n v="3.2111431265777703"/>
    <x v="0"/>
  </r>
  <r>
    <s v="BOAT OF GARTEN"/>
    <s v="SHETL"/>
    <s v="BOAG"/>
    <n v="132"/>
    <n v="1"/>
    <x v="17"/>
    <n v="1"/>
    <x v="1"/>
    <n v="35.798945459365136"/>
    <n v="4.0409461706102565"/>
    <x v="1"/>
  </r>
  <r>
    <s v="BODELWYDDAN"/>
    <s v="NGET"/>
    <s v="BODE"/>
    <n v="400"/>
    <n v="16"/>
    <x v="24"/>
    <n v="6"/>
    <x v="5"/>
    <n v="-0.39515840794910945"/>
    <n v="3.6954599690791285"/>
    <x v="0"/>
  </r>
  <r>
    <s v="BOLNEY"/>
    <s v="NGET"/>
    <s v="BOLN"/>
    <n v="400"/>
    <n v="25"/>
    <x v="25"/>
    <n v="11"/>
    <x v="3"/>
    <n v="-0.30251103215249486"/>
    <n v="-3.6133656415998692"/>
    <x v="0"/>
  </r>
  <r>
    <s v="BONNYBRIDGE BORDER NODE"/>
    <s v="SPT"/>
    <s v="BONB"/>
    <n v="275"/>
    <n v="9"/>
    <x v="15"/>
    <n v="2"/>
    <x v="9"/>
    <n v="27.52908780891547"/>
    <n v="3.2870922004097514"/>
    <x v="1"/>
  </r>
  <r>
    <s v="BONNYBRIDGE BORDER NODE"/>
    <s v="SPT"/>
    <s v="BONB"/>
    <n v="400"/>
    <n v="9"/>
    <x v="15"/>
    <n v="2"/>
    <x v="9"/>
    <n v="28.461353497090997"/>
    <n v="3.388158468403768"/>
    <x v="1"/>
  </r>
  <r>
    <s v="BONNYBRIDGE"/>
    <s v="SPT"/>
    <s v="BONN"/>
    <n v="132"/>
    <n v="9"/>
    <x v="15"/>
    <n v="2"/>
    <x v="9"/>
    <n v="24.583024728511553"/>
    <n v="2.6034654493957539"/>
    <x v="1"/>
  </r>
  <r>
    <s v="BONNYBRIDGE"/>
    <s v="SPT"/>
    <s v="BONN"/>
    <n v="275"/>
    <n v="9"/>
    <x v="15"/>
    <n v="2"/>
    <x v="9"/>
    <n v="26.523166640611112"/>
    <n v="2.8022506866986059"/>
    <x v="1"/>
  </r>
  <r>
    <s v="BOTLEY WOOD"/>
    <s v="NGET"/>
    <s v="BOTW"/>
    <n v="400"/>
    <n v="25"/>
    <x v="13"/>
    <n v="13"/>
    <x v="3"/>
    <n v="-2.1769969848262756"/>
    <n v="-3.2009871283868803"/>
    <x v="1"/>
  </r>
  <r>
    <s v="BRACO"/>
    <s v="SPT"/>
    <s v="BRAC"/>
    <n v="275"/>
    <n v="9"/>
    <x v="15"/>
    <n v="2"/>
    <x v="0"/>
    <n v="28.018454730023084"/>
    <n v="3.3782292791457231"/>
    <x v="1"/>
  </r>
  <r>
    <s v="BRAEHEAD"/>
    <s v="SPT"/>
    <s v="BRAE"/>
    <n v="132"/>
    <n v="9"/>
    <x v="15"/>
    <n v="2"/>
    <x v="9"/>
    <n v="23.372984455311194"/>
    <n v="1.4784347792570516"/>
    <x v="1"/>
  </r>
  <r>
    <s v="BRAINTREE"/>
    <s v="NGET"/>
    <s v="BRAI"/>
    <n v="400"/>
    <n v="18"/>
    <x v="26"/>
    <n v="9"/>
    <x v="10"/>
    <n v="1.495047583848667"/>
    <n v="-3.2178735316496359"/>
    <x v="0"/>
  </r>
  <r>
    <s v="BRAEHEAD PARK"/>
    <s v="SPT"/>
    <s v="BRAP"/>
    <n v="132"/>
    <n v="11"/>
    <x v="12"/>
    <n v="2"/>
    <x v="9"/>
    <n v="23.571254576244268"/>
    <n v="1.4784347792570911"/>
    <x v="1"/>
  </r>
  <r>
    <s v="BRADFORD WEST"/>
    <s v="NGET"/>
    <s v="BRAW"/>
    <n v="275"/>
    <n v="15"/>
    <x v="6"/>
    <n v="5"/>
    <x v="5"/>
    <n v="2.7183917413061702"/>
    <n v="1.1569211617288753"/>
    <x v="1"/>
  </r>
  <r>
    <s v="BRADFORD WEST"/>
    <s v="NGET"/>
    <s v="BRAW"/>
    <n v="400"/>
    <n v="15"/>
    <x v="6"/>
    <n v="5"/>
    <x v="5"/>
    <n v="2.1589201266449747"/>
    <n v="1.1864995587248506"/>
    <x v="1"/>
  </r>
  <r>
    <s v="BRECHIN"/>
    <s v="SHETL"/>
    <s v="BREC"/>
    <n v="132"/>
    <n v="5"/>
    <x v="3"/>
    <n v="1"/>
    <x v="0"/>
    <n v="28.533424259865939"/>
    <n v="1.1468456379510032"/>
    <x v="1"/>
  </r>
  <r>
    <s v="BREDBURY"/>
    <s v="NGET"/>
    <s v="BRED"/>
    <n v="275"/>
    <n v="16"/>
    <x v="6"/>
    <n v="4"/>
    <x v="14"/>
    <n v="0.3616786988403205"/>
    <n v="1.0711430058858842"/>
    <x v="1"/>
  </r>
  <r>
    <s v="BRAMFORD"/>
    <s v="NGET"/>
    <s v="BRFO"/>
    <n v="400"/>
    <n v="18"/>
    <x v="27"/>
    <n v="9"/>
    <x v="10"/>
    <n v="1.8514598050322761"/>
    <n v="-2.2831832482779166"/>
    <x v="0"/>
  </r>
  <r>
    <s v="BRIDGE OF DUN"/>
    <s v="SHETL"/>
    <s v="BRID"/>
    <n v="132"/>
    <n v="5"/>
    <x v="3"/>
    <n v="1"/>
    <x v="0"/>
    <n v="28.167422139521793"/>
    <n v="1.1468456379510032"/>
    <x v="1"/>
  </r>
  <r>
    <s v="BRIMSDOWN"/>
    <s v="NGET"/>
    <s v="BRIM (BRIM2A_EPN, BRIM2B_EPN, BRIM2C_EPN, BRIM2D_EPN)"/>
    <n v="275"/>
    <n v="24"/>
    <x v="26"/>
    <n v="9"/>
    <x v="10"/>
    <n v="-0.28264228613110998"/>
    <n v="-2.2316762908103702"/>
    <x v="0"/>
  </r>
  <r>
    <s v="BRIMSDOWN"/>
    <s v="NGET"/>
    <s v="BRIM (BRIM2A_LPN, BRIM2B_LPN, BRIM2C_LPN, BRIM2D_LPN)"/>
    <n v="275"/>
    <n v="24"/>
    <x v="26"/>
    <n v="12"/>
    <x v="10"/>
    <n v="-0.28264228613110998"/>
    <n v="-2.2316762908103702"/>
    <x v="0"/>
  </r>
  <r>
    <s v="BRINSWORTH"/>
    <s v="NGET"/>
    <s v="BRIN"/>
    <n v="275"/>
    <n v="16"/>
    <x v="6"/>
    <n v="5"/>
    <x v="5"/>
    <n v="0.43362568364347226"/>
    <n v="3.8812249441797739"/>
    <x v="1"/>
  </r>
  <r>
    <s v="BRINSWORTH"/>
    <s v="NGET"/>
    <s v="BRIN"/>
    <n v="400"/>
    <n v="16"/>
    <x v="6"/>
    <n v="5"/>
    <x v="5"/>
    <n v="0.8196639946337686"/>
    <n v="3.5389684881218"/>
    <x v="1"/>
  </r>
  <r>
    <s v="BRAMLEY"/>
    <s v="NGET"/>
    <s v="BRLE"/>
    <n v="400"/>
    <n v="25"/>
    <x v="28"/>
    <n v="13"/>
    <x v="2"/>
    <n v="-4.1342721187651685"/>
    <n v="-1.7569367162633247"/>
    <x v="1"/>
  </r>
  <r>
    <s v="BRANXTON"/>
    <s v="SPT"/>
    <s v="BRNX"/>
    <n v="400"/>
    <n v="11"/>
    <x v="19"/>
    <n v="2"/>
    <x v="12"/>
    <n v="16.331772136618692"/>
    <n v="2.7608797069275144"/>
    <x v="1"/>
  </r>
  <r>
    <s v="BROADFORD"/>
    <s v="SHETL"/>
    <s v="BROA"/>
    <n v="132"/>
    <n v="4"/>
    <x v="10"/>
    <n v="1"/>
    <x v="8"/>
    <n v="36.496992533775995"/>
    <n v="-0.68131740622155879"/>
    <x v="1"/>
  </r>
  <r>
    <s v="BRORA"/>
    <s v="SHETL"/>
    <s v="BROR"/>
    <n v="132"/>
    <n v="1"/>
    <x v="7"/>
    <n v="1"/>
    <x v="15"/>
    <n v="51.392072607846913"/>
    <n v="3.683018497031409"/>
    <x v="1"/>
  </r>
  <r>
    <s v="BROXBURN"/>
    <s v="SPT"/>
    <s v="BROX"/>
    <n v="132"/>
    <n v="11"/>
    <x v="19"/>
    <n v="2"/>
    <x v="12"/>
    <n v="20.157643685663857"/>
    <n v="2.5940321354697367"/>
    <x v="1"/>
  </r>
  <r>
    <s v="BRIDGEWATER"/>
    <s v="NGET"/>
    <s v="BRWA"/>
    <n v="275"/>
    <n v="26"/>
    <x v="13"/>
    <n v="14"/>
    <x v="3"/>
    <n v="-5.7090498194754611"/>
    <n v="-0.10035529008760041"/>
    <x v="1"/>
  </r>
  <r>
    <s v="BULLS LODGE"/>
    <s v="NGET"/>
    <s v="BULL"/>
    <n v="400"/>
    <n v="23"/>
    <x v="16"/>
    <n v="9"/>
    <x v="10"/>
    <n v="1.4038004556817527"/>
    <n v="-3.4567759171733203"/>
    <x v="1"/>
  </r>
  <r>
    <s v="BURGHMUIR"/>
    <s v="SHETL"/>
    <s v="BUMU"/>
    <n v="132"/>
    <n v="9"/>
    <x v="3"/>
    <n v="1"/>
    <x v="0"/>
    <n v="26.98687074175238"/>
    <n v="1.8718894452682173"/>
    <x v="1"/>
  </r>
  <r>
    <s v="BURWELL MAIN"/>
    <s v="NGET"/>
    <s v="BURW"/>
    <n v="400"/>
    <n v="18"/>
    <x v="29"/>
    <n v="9"/>
    <x v="14"/>
    <n v="0.11601033319147976"/>
    <n v="0.2351869595290301"/>
    <x v="0"/>
  </r>
  <r>
    <s v="BUSBY"/>
    <s v="SPT"/>
    <s v="BUSB"/>
    <n v="275"/>
    <n v="11"/>
    <x v="12"/>
    <n v="2"/>
    <x v="9"/>
    <n v="22.020511634380998"/>
    <n v="2.4159597755313071"/>
    <x v="1"/>
  </r>
  <r>
    <s v="BUSHBURY"/>
    <s v="NGET"/>
    <s v="BUSH"/>
    <n v="275"/>
    <n v="18"/>
    <x v="20"/>
    <n v="8"/>
    <x v="3"/>
    <n v="-2.3390032524166977"/>
    <n v="1.347249011642756"/>
    <x v="1"/>
  </r>
  <r>
    <s v="BUSTLEHOLME"/>
    <s v="NGET"/>
    <s v="BUST"/>
    <n v="275"/>
    <n v="18"/>
    <x v="20"/>
    <n v="8"/>
    <x v="3"/>
    <n v="-1.630131028393456"/>
    <n v="1.8006396175267818"/>
    <x v="0"/>
  </r>
  <r>
    <s v="BUSTLEHOLME"/>
    <s v="NGET"/>
    <s v="BUST"/>
    <n v="400"/>
    <n v="18"/>
    <x v="20"/>
    <n v="8"/>
    <x v="3"/>
    <n v="-2.5637031745072671"/>
    <n v="2.0121925425257863"/>
    <x v="1"/>
  </r>
  <r>
    <s v="CARRADALE"/>
    <s v="SHETL"/>
    <s v="CAAD"/>
    <n v="132"/>
    <n v="7"/>
    <x v="5"/>
    <n v="1"/>
    <x v="16"/>
    <n v="46.945389449592469"/>
    <n v="3.729285041022639"/>
    <x v="1"/>
  </r>
  <r>
    <s v="CARSFAD"/>
    <s v="SPT"/>
    <s v="CAFA"/>
    <n v="132"/>
    <n v="10"/>
    <x v="14"/>
    <n v="2"/>
    <x v="7"/>
    <n v="18.069850272401627"/>
    <n v="1.9717465149347873"/>
    <x v="1"/>
  </r>
  <r>
    <s v="CAPENHURST-INCE"/>
    <s v="SHETL"/>
    <s v="CAIN"/>
    <n v="275"/>
    <n v="1"/>
    <x v="22"/>
    <n v="1"/>
    <x v="0"/>
    <n v="30.51382526833838"/>
    <n v="1.5021352471969442"/>
    <x v="1"/>
  </r>
  <r>
    <s v="CANTERBURY"/>
    <s v="NGET"/>
    <s v="CANT"/>
    <n v="400"/>
    <n v="24"/>
    <x v="30"/>
    <n v="11"/>
    <x v="10"/>
    <n v="3.6386386791280914"/>
    <n v="-4.5646152200921488"/>
    <x v="0"/>
  </r>
  <r>
    <s v="CAPENHURST"/>
    <s v="NGET"/>
    <s v="CAPE"/>
    <n v="275"/>
    <n v="16"/>
    <x v="6"/>
    <n v="6"/>
    <x v="5"/>
    <n v="-1.3484266405209984"/>
    <n v="2.2005968794980966"/>
    <x v="1"/>
  </r>
  <r>
    <s v="CAPENHURST"/>
    <s v="NGET"/>
    <s v="CAPE"/>
    <n v="400"/>
    <n v="16"/>
    <x v="6"/>
    <n v="6"/>
    <x v="5"/>
    <n v="-0.42293237412425716"/>
    <n v="2.2006559269848096"/>
    <x v="1"/>
  </r>
  <r>
    <s v="CARDIFF EAST"/>
    <s v="NGET"/>
    <s v="CARE"/>
    <n v="275"/>
    <n v="21"/>
    <x v="4"/>
    <n v="10"/>
    <x v="3"/>
    <n v="-4.9814953998004352"/>
    <n v="5.4471272682699636"/>
    <x v="1"/>
  </r>
  <r>
    <s v="CARRINGTON"/>
    <s v="NGET"/>
    <s v="CARR"/>
    <n v="275"/>
    <n v="16"/>
    <x v="6"/>
    <n v="4"/>
    <x v="14"/>
    <n v="1.695021627312534"/>
    <n v="1.1035099515110138"/>
    <x v="1"/>
  </r>
  <r>
    <s v="CARRINGTON"/>
    <s v="NGET"/>
    <s v="CARR"/>
    <n v="400"/>
    <n v="16"/>
    <x v="6"/>
    <n v="4"/>
    <x v="14"/>
    <n v="1.4394316127421865"/>
    <n v="1.1452025728131807"/>
    <x v="0"/>
  </r>
  <r>
    <s v="CASSLEY"/>
    <s v="SHETL"/>
    <s v="CASS"/>
    <n v="132"/>
    <n v="1"/>
    <x v="31"/>
    <n v="1"/>
    <x v="15"/>
    <n v="49.872611267071562"/>
    <n v="4.4990328111676661"/>
    <x v="1"/>
  </r>
  <r>
    <s v="CARNTYNE"/>
    <s v="SPT"/>
    <s v="CATY"/>
    <n v="132"/>
    <n v="11"/>
    <x v="19"/>
    <n v="2"/>
    <x v="12"/>
    <n v="20.547317709676637"/>
    <n v="2.4746580562807967"/>
    <x v="1"/>
  </r>
  <r>
    <s v="CEANNACROC"/>
    <s v="SHETL"/>
    <s v="CEAN"/>
    <n v="132"/>
    <n v="3"/>
    <x v="18"/>
    <n v="1"/>
    <x v="11"/>
    <n v="35.707576195778927"/>
    <n v="3.8685913055073677"/>
    <x v="1"/>
  </r>
  <r>
    <s v="CELLARHEAD"/>
    <s v="NGET"/>
    <s v="CELL (CELL40_SPM)"/>
    <n v="400"/>
    <n v="18"/>
    <x v="32"/>
    <n v="6"/>
    <x v="14"/>
    <n v="-0.58417405259400879"/>
    <n v="1.5871415959648776"/>
    <x v="1"/>
  </r>
  <r>
    <s v="CELLARHEAD"/>
    <s v="NGET"/>
    <s v="CELL (CELL40_WPD)"/>
    <n v="400"/>
    <n v="18"/>
    <x v="32"/>
    <n v="8"/>
    <x v="14"/>
    <n v="-0.58417405259400879"/>
    <n v="1.5871415959648776"/>
    <x v="1"/>
  </r>
  <r>
    <s v="CHAPELCROSS"/>
    <s v="SPT"/>
    <s v="CHAP"/>
    <n v="132"/>
    <n v="12"/>
    <x v="33"/>
    <n v="2"/>
    <x v="17"/>
    <n v="13.361236604463009"/>
    <n v="1.9717465149363695"/>
    <x v="1"/>
  </r>
  <r>
    <s v="CHARLESTON"/>
    <s v="SHETL"/>
    <s v="CHAR"/>
    <n v="132"/>
    <n v="9"/>
    <x v="3"/>
    <n v="1"/>
    <x v="0"/>
    <n v="25.864584588413798"/>
    <n v="2.0653418268146813"/>
    <x v="1"/>
  </r>
  <r>
    <s v="CHARLOTTE STREET"/>
    <s v="SPT"/>
    <s v="CHAS"/>
    <n v="275"/>
    <n v="11"/>
    <x v="12"/>
    <n v="2"/>
    <x v="9"/>
    <n v="22.182326641014949"/>
    <n v="2.4746580562807954"/>
    <x v="1"/>
  </r>
  <r>
    <s v="CHICKERELL"/>
    <s v="NGET"/>
    <s v="CHIC"/>
    <n v="400"/>
    <n v="26"/>
    <x v="13"/>
    <n v="13"/>
    <x v="2"/>
    <n v="-4.9350000664638163"/>
    <n v="-2.7820282811610912"/>
    <x v="1"/>
  </r>
  <r>
    <s v="CHILLING"/>
    <s v="NGET"/>
    <s v="CHIL"/>
    <n v="400"/>
    <n v="26"/>
    <x v="13"/>
    <n v="13"/>
    <x v="3"/>
    <n v="-1.9529200279484542"/>
    <n v="-3.197214482690812"/>
    <x v="0"/>
  </r>
  <r>
    <s v="CHESSINGTON"/>
    <s v="NGET"/>
    <s v="CHSI"/>
    <n v="275"/>
    <n v="23"/>
    <x v="8"/>
    <n v="11"/>
    <x v="3"/>
    <n v="-4.107457552874159"/>
    <n v="-3.7648676569152135"/>
    <x v="1"/>
  </r>
  <r>
    <s v="CHESTERFIELD"/>
    <s v="NGET"/>
    <s v="CHTE"/>
    <n v="275"/>
    <n v="16"/>
    <x v="6"/>
    <n v="7"/>
    <x v="5"/>
    <n v="-0.35315521679734002"/>
    <n v="3.6045594085304993"/>
    <x v="1"/>
  </r>
  <r>
    <s v="CHAFFORD HUNDRED"/>
    <s v="NGET"/>
    <s v="CHUE"/>
    <n v="400"/>
    <n v="24"/>
    <x v="16"/>
    <n v="9"/>
    <x v="10"/>
    <n v="1.4080485691904918"/>
    <n v="-4.733423482622193"/>
    <x v="1"/>
  </r>
  <r>
    <s v="CILFYNNYD"/>
    <s v="NGET"/>
    <s v="CILF"/>
    <n v="275"/>
    <n v="21"/>
    <x v="34"/>
    <n v="10"/>
    <x v="3"/>
    <n v="-5.0146737945855975"/>
    <n v="5.6908814091277575"/>
    <x v="1"/>
  </r>
  <r>
    <s v="CILFYNNYD"/>
    <s v="NGET"/>
    <s v="CILF"/>
    <n v="400"/>
    <n v="21"/>
    <x v="34"/>
    <n v="10"/>
    <x v="3"/>
    <n v="-4.9293105104433446"/>
    <n v="5.7309992824524345"/>
    <x v="1"/>
  </r>
  <r>
    <s v="CITY ROAD"/>
    <s v="NGET"/>
    <s v="CITR"/>
    <n v="400"/>
    <n v="23"/>
    <x v="35"/>
    <n v="12"/>
    <x v="3"/>
    <n v="-2.5111697471681627"/>
    <n v="-6.6389116906993113"/>
    <x v="1"/>
  </r>
  <r>
    <s v="CLACHAN"/>
    <s v="SHETL"/>
    <s v="CLAC"/>
    <n v="132"/>
    <n v="7"/>
    <x v="5"/>
    <n v="1"/>
    <x v="6"/>
    <n v="32.606423005469395"/>
    <n v="4.9390109913665041"/>
    <x v="1"/>
  </r>
  <r>
    <s v="CLAYHILLS"/>
    <s v="SHETL"/>
    <s v="CLAY"/>
    <n v="132"/>
    <n v="5"/>
    <x v="17"/>
    <n v="1"/>
    <x v="0"/>
    <n v="28.984181959472913"/>
    <n v="1.5387947157622657"/>
    <x v="1"/>
  </r>
  <r>
    <s v="CLEVE HILL"/>
    <s v="NGET"/>
    <s v="CLEH"/>
    <n v="400"/>
    <n v="24"/>
    <x v="16"/>
    <n v="11"/>
    <x v="10"/>
    <n v="3.3607450485716193"/>
    <n v="-4.6651246095177683"/>
    <x v="0"/>
  </r>
  <r>
    <s v="CLUNIE"/>
    <s v="SHETL"/>
    <s v="CLUN"/>
    <n v="132"/>
    <n v="5"/>
    <x v="36"/>
    <n v="1"/>
    <x v="0"/>
    <n v="30.202811932168245"/>
    <n v="4.4266486109775363"/>
    <x v="0"/>
  </r>
  <r>
    <s v="CLYDE'S MILL"/>
    <s v="SPT"/>
    <s v="CLYM"/>
    <n v="275"/>
    <n v="11"/>
    <x v="12"/>
    <n v="2"/>
    <x v="9"/>
    <n v="23.605371077964811"/>
    <n v="2.4746580562807954"/>
    <x v="1"/>
  </r>
  <r>
    <s v="CLYDE NORTH"/>
    <s v="SPT"/>
    <s v="CLYN"/>
    <n v="275"/>
    <n v="11"/>
    <x v="37"/>
    <n v="2"/>
    <x v="12"/>
    <n v="18.086413025229774"/>
    <n v="2.1976863079536861"/>
    <x v="0"/>
  </r>
  <r>
    <s v="CLYDE SOUTH"/>
    <s v="SPT"/>
    <s v="CLYS"/>
    <n v="275"/>
    <n v="11"/>
    <x v="37"/>
    <n v="2"/>
    <x v="12"/>
    <n v="18.086413025229774"/>
    <n v="2.1976863079536875"/>
    <x v="0"/>
  </r>
  <r>
    <s v="COALBURN"/>
    <s v="SPT"/>
    <s v="COAL"/>
    <n v="132"/>
    <n v="11"/>
    <x v="19"/>
    <n v="2"/>
    <x v="7"/>
    <n v="19.659963621215276"/>
    <n v="2.2596027988615308"/>
    <x v="0"/>
  </r>
  <r>
    <s v="COALBURN"/>
    <s v="SPT"/>
    <s v="COAL"/>
    <n v="400"/>
    <n v="11"/>
    <x v="19"/>
    <n v="2"/>
    <x v="7"/>
    <n v="19.659963621215319"/>
    <n v="2.2596027988615806"/>
    <x v="1"/>
  </r>
  <r>
    <s v="COATBRIDGE"/>
    <s v="SPT"/>
    <s v="COAT"/>
    <n v="275"/>
    <n v="11"/>
    <x v="12"/>
    <n v="2"/>
    <x v="7"/>
    <n v="20.797256401204621"/>
    <n v="2.4394442249637462"/>
    <x v="1"/>
  </r>
  <r>
    <s v="COCKENZIE"/>
    <s v="SPT"/>
    <s v="COCK"/>
    <n v="275"/>
    <n v="11"/>
    <x v="19"/>
    <n v="2"/>
    <x v="12"/>
    <n v="19.182977836546261"/>
    <n v="2.6508872141650746"/>
    <x v="1"/>
  </r>
  <r>
    <s v="COCKENZIE"/>
    <s v="SPT"/>
    <s v="COCK"/>
    <n v="400"/>
    <n v="11"/>
    <x v="19"/>
    <n v="2"/>
    <x v="12"/>
    <n v="18.044015021110827"/>
    <n v="2.7735454945084861"/>
    <x v="1"/>
  </r>
  <r>
    <s v="CORRIEGARTH"/>
    <s v="SHETL"/>
    <s v="COGA (COGA10)"/>
    <n v="132"/>
    <n v="1"/>
    <x v="17"/>
    <n v="1"/>
    <x v="1"/>
    <n v="37.125440152288604"/>
    <n v="4.0837560752770292"/>
    <x v="0"/>
  </r>
  <r>
    <s v="CORRIEGARTH"/>
    <s v="SHETL"/>
    <s v="COGA (COGA1C)"/>
    <n v="132"/>
    <n v="1"/>
    <x v="1"/>
    <n v="1"/>
    <x v="1"/>
    <n v="37.125440152288604"/>
    <n v="4.0837560752770292"/>
    <x v="1"/>
  </r>
  <r>
    <s v="CONNAGILL"/>
    <s v="SHETL"/>
    <s v="CONN"/>
    <n v="132"/>
    <n v="1"/>
    <x v="7"/>
    <n v="1"/>
    <x v="18"/>
    <n v="58.398382159946365"/>
    <n v="3.1522710688411504"/>
    <x v="1"/>
  </r>
  <r>
    <s v="CONNAGILL"/>
    <s v="SHETL"/>
    <s v="CONN"/>
    <n v="275"/>
    <n v="1"/>
    <x v="7"/>
    <n v="1"/>
    <x v="18"/>
    <n v="57.961711664502012"/>
    <n v="3.1522710688412108"/>
    <x v="1"/>
  </r>
  <r>
    <s v="CONNAHS QUAY"/>
    <s v="NGET"/>
    <s v="CONQ"/>
    <n v="400"/>
    <n v="16"/>
    <x v="6"/>
    <n v="6"/>
    <x v="5"/>
    <n v="-0.49021280512241916"/>
    <n v="2.5342427475088734"/>
    <x v="0"/>
  </r>
  <r>
    <s v="CORRIEMOILLIE"/>
    <s v="SHETL"/>
    <s v="CORI"/>
    <n v="132"/>
    <n v="1"/>
    <x v="17"/>
    <n v="1"/>
    <x v="1"/>
    <n v="40.532764345892659"/>
    <n v="4.3996196662123843"/>
    <x v="0"/>
  </r>
  <r>
    <s v="CORYTON SOUTH"/>
    <s v="NGET"/>
    <s v="COSO"/>
    <n v="400"/>
    <n v="24"/>
    <x v="16"/>
    <n v="9"/>
    <x v="10"/>
    <n v="1.2617305012097562"/>
    <n v="-4.1765197749548069"/>
    <x v="0"/>
  </r>
  <r>
    <s v="COTTAM"/>
    <s v="NGET"/>
    <s v="COTT"/>
    <n v="400"/>
    <n v="16"/>
    <x v="6"/>
    <n v="7"/>
    <x v="14"/>
    <n v="-7.9193432833866775E-3"/>
    <n v="4.3716471364959357"/>
    <x v="0"/>
  </r>
  <r>
    <s v="COUPAR ANGUS"/>
    <s v="SHETL"/>
    <s v="COUA"/>
    <n v="132"/>
    <n v="5"/>
    <x v="3"/>
    <n v="1"/>
    <x v="0"/>
    <n v="27.565315114281933"/>
    <n v="2.5381168568969619"/>
    <x v="1"/>
  </r>
  <r>
    <s v="COVENTRY"/>
    <s v="NGET"/>
    <s v="COVE"/>
    <n v="275"/>
    <n v="18"/>
    <x v="20"/>
    <n v="7"/>
    <x v="3"/>
    <n v="-4.413086643118147"/>
    <n v="1.6652515894679853"/>
    <x v="0"/>
  </r>
  <r>
    <s v="COWLEY"/>
    <s v="NGET"/>
    <s v="COWL"/>
    <n v="400"/>
    <n v="25"/>
    <x v="28"/>
    <n v="13"/>
    <x v="2"/>
    <n v="-3.5496000515165789"/>
    <n v="8.251226501238737E-2"/>
    <x v="0"/>
  </r>
  <r>
    <s v="COWBRIDGE TEE"/>
    <s v="NGET"/>
    <s v="COWT"/>
    <n v="275"/>
    <n v="21"/>
    <x v="4"/>
    <n v="10"/>
    <x v="3"/>
    <n v="-4.9189881687263011"/>
    <n v="6.466188200355214"/>
    <x v="1"/>
  </r>
  <r>
    <s v="COYLTON"/>
    <s v="SPT"/>
    <s v="COYL"/>
    <n v="132"/>
    <n v="10"/>
    <x v="11"/>
    <n v="2"/>
    <x v="9"/>
    <n v="25.918285777257854"/>
    <n v="2.2122030004886137"/>
    <x v="1"/>
  </r>
  <r>
    <s v="COYLTON"/>
    <s v="SPT"/>
    <s v="COYL"/>
    <n v="275"/>
    <n v="10"/>
    <x v="14"/>
    <n v="2"/>
    <x v="7"/>
    <n v="23.694138035091655"/>
    <n v="2.2335529086567689"/>
    <x v="1"/>
  </r>
  <r>
    <s v="COYLTON TEE"/>
    <s v="SPT"/>
    <s v="COYT"/>
    <n v="132"/>
    <n v="10"/>
    <x v="11"/>
    <n v="2"/>
    <x v="9"/>
    <n v="25.943815937057813"/>
    <n v="2.208349810045636"/>
    <x v="1"/>
  </r>
  <r>
    <s v="COYLTON WEST"/>
    <s v="SPT"/>
    <s v="COYW"/>
    <n v="275"/>
    <n v="11"/>
    <x v="12"/>
    <n v="2"/>
    <x v="9"/>
    <n v="23.616293863180971"/>
    <n v="2.2336560727882278"/>
    <x v="1"/>
  </r>
  <r>
    <s v="CRAIGIEBUCKLER"/>
    <s v="SHETL"/>
    <s v="CRAI"/>
    <n v="132"/>
    <n v="5"/>
    <x v="17"/>
    <n v="1"/>
    <x v="0"/>
    <n v="30.547745403339981"/>
    <n v="0.81048688537069469"/>
    <x v="1"/>
  </r>
  <r>
    <s v="CREYKE BECK"/>
    <s v="NGET"/>
    <s v="CREB"/>
    <n v="275"/>
    <n v="15"/>
    <x v="38"/>
    <n v="5"/>
    <x v="5"/>
    <n v="2.364336108762537"/>
    <n v="4.1829537116431235"/>
    <x v="1"/>
  </r>
  <r>
    <s v="CREYKE BECK"/>
    <s v="NGET"/>
    <s v="CREB"/>
    <n v="400"/>
    <n v="15"/>
    <x v="38"/>
    <n v="5"/>
    <x v="5"/>
    <n v="2.3643361087625219"/>
    <n v="4.184037977647642"/>
    <x v="1"/>
  </r>
  <r>
    <s v="CROOKSTON"/>
    <s v="SPT"/>
    <s v="CROO"/>
    <n v="132"/>
    <n v="11"/>
    <x v="12"/>
    <n v="2"/>
    <x v="9"/>
    <n v="23.369240061706769"/>
    <n v="2.0571073195085368"/>
    <x v="1"/>
  </r>
  <r>
    <s v="CROSSAIG"/>
    <s v="SHETL"/>
    <s v="CRSS (CRSS10)"/>
    <n v="132"/>
    <n v="7"/>
    <x v="39"/>
    <n v="1"/>
    <x v="16"/>
    <n v="45.976560307505075"/>
    <n v="3.729285041022639"/>
    <x v="1"/>
  </r>
  <r>
    <s v="CROSSAIG"/>
    <s v="SHETL"/>
    <s v="CRSS (CRSS1Q, CRSS1R)"/>
    <n v="132"/>
    <n v="7"/>
    <x v="5"/>
    <n v="1"/>
    <x v="16"/>
    <n v="45.976560307505075"/>
    <n v="3.729285041022639"/>
    <x v="1"/>
  </r>
  <r>
    <s v="CROSSAIG"/>
    <s v="SHETL"/>
    <s v="CRSS"/>
    <n v="275"/>
    <n v="7"/>
    <x v="5"/>
    <n v="1"/>
    <x v="16"/>
    <n v="53.133872854707541"/>
    <n v="3.755891657205463"/>
    <x v="1"/>
  </r>
  <r>
    <s v="CRUACHAN"/>
    <s v="SPT"/>
    <s v="CRUA"/>
    <n v="275"/>
    <n v="8"/>
    <x v="39"/>
    <n v="2"/>
    <x v="9"/>
    <n v="26.266013349923409"/>
    <n v="4.5568035505347648"/>
    <x v="0"/>
  </r>
  <r>
    <s v="CRYSTAL RIG"/>
    <s v="SPT"/>
    <s v="CRYR"/>
    <n v="132"/>
    <n v="11"/>
    <x v="19"/>
    <n v="2"/>
    <x v="12"/>
    <n v="17.815499391244845"/>
    <n v="2.7278676246250106"/>
    <x v="1"/>
  </r>
  <r>
    <s v="CRYSTAL RIG"/>
    <s v="SPT"/>
    <s v="CRYR"/>
    <n v="400"/>
    <n v="11"/>
    <x v="37"/>
    <n v="2"/>
    <x v="12"/>
    <n v="17.559448855753555"/>
    <n v="2.7278676246250368"/>
    <x v="0"/>
  </r>
  <r>
    <s v="CULHAM JET"/>
    <s v="NGET"/>
    <s v="CULJ"/>
    <n v="400"/>
    <n v="25"/>
    <x v="28"/>
    <n v="13"/>
    <x v="2"/>
    <n v="-3.7640348158798589"/>
    <n v="8.3447092191735378E-2"/>
    <x v="1"/>
  </r>
  <r>
    <s v="CULLIGRAN"/>
    <s v="SHETL"/>
    <s v="CULL"/>
    <n v="132"/>
    <n v="1"/>
    <x v="1"/>
    <n v="1"/>
    <x v="1"/>
    <n v="38.013101265893745"/>
    <n v="4.3999461945545502"/>
    <x v="0"/>
  </r>
  <r>
    <s v="CUMBERNAULD"/>
    <s v="SPT"/>
    <s v="CUMB"/>
    <n v="132"/>
    <n v="9"/>
    <x v="15"/>
    <n v="2"/>
    <x v="9"/>
    <n v="23.719360081727157"/>
    <n v="2.6034654493957539"/>
    <x v="1"/>
  </r>
  <r>
    <s v="CUMBERHEAD"/>
    <s v="SPT"/>
    <s v="CUMH"/>
    <n v="132"/>
    <n v="11"/>
    <x v="9"/>
    <n v="2"/>
    <x v="7"/>
    <n v="24.344206332950069"/>
    <n v="2.2596027988615761"/>
    <x v="1"/>
  </r>
  <r>
    <s v="CUPAR"/>
    <s v="SPT"/>
    <s v="CUPA"/>
    <n v="132"/>
    <n v="9"/>
    <x v="15"/>
    <n v="2"/>
    <x v="9"/>
    <n v="24.007705298029382"/>
    <n v="1.8726911656225729"/>
    <x v="1"/>
  </r>
  <r>
    <s v="CURRIE"/>
    <s v="SPT"/>
    <s v="CURR"/>
    <n v="132"/>
    <n v="9"/>
    <x v="15"/>
    <n v="2"/>
    <x v="12"/>
    <n v="20.977688905842982"/>
    <n v="2.5940321354697367"/>
    <x v="1"/>
  </r>
  <r>
    <s v="CURRIE"/>
    <s v="SPT"/>
    <s v="CURR"/>
    <n v="275"/>
    <n v="9"/>
    <x v="15"/>
    <n v="2"/>
    <x v="12"/>
    <n v="20.977688905842868"/>
    <n v="2.5940321354697233"/>
    <x v="1"/>
  </r>
  <r>
    <s v="DALLAS"/>
    <s v="SHETL"/>
    <s v="DAAS"/>
    <n v="275"/>
    <n v="1"/>
    <x v="17"/>
    <n v="1"/>
    <x v="0"/>
    <n v="32.799200493855565"/>
    <n v="2.3555622163692611"/>
    <x v="1"/>
  </r>
  <r>
    <s v="DAINES"/>
    <s v="NGET"/>
    <s v="DAIN"/>
    <n v="400"/>
    <n v="16"/>
    <x v="40"/>
    <n v="4"/>
    <x v="5"/>
    <n v="1.3002361384194423"/>
    <n v="1.1427138938159398"/>
    <x v="1"/>
  </r>
  <r>
    <s v="DALMALLY"/>
    <s v="SPT"/>
    <s v="DALL"/>
    <n v="275"/>
    <n v="8"/>
    <x v="39"/>
    <n v="2"/>
    <x v="9"/>
    <n v="26.266013349923409"/>
    <n v="6.1862255439310392"/>
    <x v="1"/>
  </r>
  <r>
    <s v="DALMARNOCK"/>
    <s v="SPT"/>
    <s v="DALM"/>
    <n v="132"/>
    <n v="11"/>
    <x v="12"/>
    <n v="2"/>
    <x v="9"/>
    <n v="23.451548190952174"/>
    <n v="2.4746580562807967"/>
    <x v="1"/>
  </r>
  <r>
    <s v="DALMARNOCK"/>
    <s v="SPT"/>
    <s v="DALM"/>
    <n v="275"/>
    <n v="11"/>
    <x v="12"/>
    <n v="2"/>
    <x v="9"/>
    <n v="23.465518489161934"/>
    <n v="2.4746580562807954"/>
    <x v="1"/>
  </r>
  <r>
    <s v="DEANIE"/>
    <s v="SHETL"/>
    <s v="DEAN"/>
    <n v="132"/>
    <n v="1"/>
    <x v="1"/>
    <n v="1"/>
    <x v="1"/>
    <n v="38.013101265893745"/>
    <n v="4.3999461945545502"/>
    <x v="0"/>
  </r>
  <r>
    <s v="DENNY NORTH"/>
    <s v="SPT"/>
    <s v="DENN"/>
    <n v="132"/>
    <n v="9"/>
    <x v="15"/>
    <n v="2"/>
    <x v="9"/>
    <n v="24.675181721682954"/>
    <n v="3.4165463612694462"/>
    <x v="1"/>
  </r>
  <r>
    <s v="DENNY NORTH"/>
    <s v="SPT"/>
    <s v="DENN"/>
    <n v="275"/>
    <n v="9"/>
    <x v="15"/>
    <n v="2"/>
    <x v="9"/>
    <n v="26.564400081695997"/>
    <n v="3.1070408985167988"/>
    <x v="1"/>
  </r>
  <r>
    <s v="DENNY NORTH"/>
    <s v="SPT"/>
    <s v="DENN"/>
    <n v="400"/>
    <n v="9"/>
    <x v="15"/>
    <n v="2"/>
    <x v="9"/>
    <n v="27.659075442976469"/>
    <n v="3.3355354750258792"/>
    <x v="1"/>
  </r>
  <r>
    <s v="DENSIDE"/>
    <s v="SHETL"/>
    <s v="DENS"/>
    <n v="132"/>
    <n v="5"/>
    <x v="3"/>
    <n v="1"/>
    <x v="0"/>
    <n v="27.845297317218883"/>
    <n v="1.1732413878594956"/>
    <x v="1"/>
  </r>
  <r>
    <s v="DERSALLOCH WIND FARM"/>
    <s v="SPT"/>
    <s v="DERS"/>
    <n v="132"/>
    <n v="10"/>
    <x v="9"/>
    <n v="2"/>
    <x v="7"/>
    <n v="24.168195602147613"/>
    <n v="2.2335529086571873"/>
    <x v="0"/>
  </r>
  <r>
    <s v="DEVOL MOOR"/>
    <s v="SPT"/>
    <s v="DEVM"/>
    <n v="132"/>
    <n v="9"/>
    <x v="11"/>
    <n v="2"/>
    <x v="9"/>
    <n v="24.575799966419439"/>
    <n v="4.8253424738948949"/>
    <x v="1"/>
  </r>
  <r>
    <s v="DEVOL MOOR"/>
    <s v="SPT"/>
    <s v="DEVM"/>
    <n v="400"/>
    <n v="9"/>
    <x v="11"/>
    <n v="2"/>
    <x v="9"/>
    <n v="25.360132514531973"/>
    <n v="3.8756387166586355"/>
    <x v="1"/>
  </r>
  <r>
    <s v="DEVONSIDE"/>
    <s v="SPT"/>
    <s v="DEVO"/>
    <n v="132"/>
    <n v="9"/>
    <x v="15"/>
    <n v="2"/>
    <x v="9"/>
    <n v="12.868965258110892"/>
    <n v="2.6034654493957232"/>
    <x v="1"/>
  </r>
  <r>
    <s v="DEWAR PLACE"/>
    <s v="SPT"/>
    <s v="DEWP"/>
    <n v="275"/>
    <n v="11"/>
    <x v="19"/>
    <n v="2"/>
    <x v="12"/>
    <n v="17.524285009171049"/>
    <n v="2.6079703648587116"/>
    <x v="1"/>
  </r>
  <r>
    <s v="DIDCOT"/>
    <s v="NGET"/>
    <s v="DIDC"/>
    <n v="400"/>
    <n v="25"/>
    <x v="28"/>
    <n v="13"/>
    <x v="2"/>
    <n v="-3.9279142462152894"/>
    <n v="8.4211950793023724E-2"/>
    <x v="0"/>
  </r>
  <r>
    <s v="DINORWIG"/>
    <s v="NGET"/>
    <s v="DINO"/>
    <n v="400"/>
    <n v="19"/>
    <x v="24"/>
    <n v="6"/>
    <x v="5"/>
    <n v="-0.55995319537131805"/>
    <n v="5.540513697453866"/>
    <x v="0"/>
  </r>
  <r>
    <s v="DORENELL"/>
    <s v="SHETL"/>
    <s v="DORE"/>
    <n v="132"/>
    <n v="1"/>
    <x v="0"/>
    <n v="1"/>
    <x v="0"/>
    <n v="33.32428220703374"/>
    <n v="0.99527686023840756"/>
    <x v="0"/>
  </r>
  <r>
    <s v="DOUNREAY"/>
    <s v="SHETL"/>
    <s v="DOUN"/>
    <n v="132"/>
    <n v="1"/>
    <x v="7"/>
    <n v="1"/>
    <x v="18"/>
    <n v="59.450281674482717"/>
    <n v="3.0908449450792199"/>
    <x v="1"/>
  </r>
  <r>
    <s v="DOUNREAY"/>
    <s v="SHETL"/>
    <s v="DOUN"/>
    <n v="275"/>
    <n v="1"/>
    <x v="7"/>
    <n v="1"/>
    <x v="18"/>
    <n v="59.450281674482703"/>
    <n v="3.0908449450792199"/>
    <x v="1"/>
  </r>
  <r>
    <s v="DRAKELOW"/>
    <s v="NGET"/>
    <s v="DRAK"/>
    <n v="275"/>
    <n v="18"/>
    <x v="32"/>
    <n v="7"/>
    <x v="14"/>
    <n v="-2.1472649880676098"/>
    <n v="2.3514935901695107"/>
    <x v="1"/>
  </r>
  <r>
    <s v="DRAKELOW"/>
    <s v="NGET"/>
    <s v="DRAK"/>
    <n v="400"/>
    <n v="18"/>
    <x v="32"/>
    <n v="7"/>
    <x v="14"/>
    <n v="-1.9555267237185192"/>
    <n v="2.0910321419042974"/>
    <x v="0"/>
  </r>
  <r>
    <s v="DRAX"/>
    <s v="NGET"/>
    <s v="DRAX"/>
    <n v="400"/>
    <n v="15"/>
    <x v="38"/>
    <n v="5"/>
    <x v="5"/>
    <n v="2.2759338943873813"/>
    <n v="4.0139357047051032"/>
    <x v="0"/>
  </r>
  <r>
    <s v="DRUMCROSS"/>
    <s v="SPT"/>
    <s v="DRCR"/>
    <n v="132"/>
    <n v="9"/>
    <x v="15"/>
    <n v="2"/>
    <x v="9"/>
    <n v="25.622506056823486"/>
    <n v="2.6034654493957117"/>
    <x v="1"/>
  </r>
  <r>
    <s v="DRUMCHAPEL"/>
    <s v="SPT"/>
    <s v="DRUM"/>
    <n v="275"/>
    <n v="9"/>
    <x v="15"/>
    <n v="2"/>
    <x v="9"/>
    <n v="26.074436044196336"/>
    <n v="3.5976007457350025"/>
    <x v="1"/>
  </r>
  <r>
    <s v="DUNBEATH"/>
    <s v="SHETL"/>
    <s v="DUBE"/>
    <n v="132"/>
    <n v="1"/>
    <x v="7"/>
    <n v="1"/>
    <x v="18"/>
    <n v="57.819116887464162"/>
    <n v="3.7582455199166955"/>
    <x v="1"/>
  </r>
  <r>
    <s v="DUNMOREE COMPOUND"/>
    <s v="SHETL"/>
    <s v="DUCC"/>
    <n v="132"/>
    <n v="1"/>
    <x v="17"/>
    <n v="1"/>
    <x v="1"/>
    <n v="39.794257234157179"/>
    <n v="4.3999461945545502"/>
    <x v="1"/>
  </r>
  <r>
    <s v="DUDHOPE"/>
    <s v="SHETL"/>
    <s v="DUDH"/>
    <n v="132"/>
    <n v="9"/>
    <x v="3"/>
    <n v="1"/>
    <x v="0"/>
    <n v="25.509213353859465"/>
    <n v="-5.6083354543380148E-2"/>
    <x v="1"/>
  </r>
  <r>
    <s v="DUNVEGAN GRID"/>
    <s v="SHETL"/>
    <s v="DUGR"/>
    <n v="132"/>
    <n v="4"/>
    <x v="10"/>
    <n v="1"/>
    <x v="8"/>
    <n v="40.365132589961931"/>
    <n v="-0.68131740622161285"/>
    <x v="1"/>
  </r>
  <r>
    <s v="DUMFRIES"/>
    <s v="SPT"/>
    <s v="DUMF"/>
    <n v="132"/>
    <n v="12"/>
    <x v="33"/>
    <n v="2"/>
    <x v="17"/>
    <n v="11.174808546837099"/>
    <n v="1.9717465149360569"/>
    <x v="1"/>
  </r>
  <r>
    <s v="DUNBAR"/>
    <s v="SPT"/>
    <s v="DUNB"/>
    <n v="132"/>
    <n v="11"/>
    <x v="19"/>
    <n v="2"/>
    <x v="12"/>
    <n v="20.559987943763858"/>
    <n v="2.7592093777541953"/>
    <x v="1"/>
  </r>
  <r>
    <s v="DUNLAW EXTENSION"/>
    <s v="SPT"/>
    <s v="DUNE"/>
    <n v="132"/>
    <n v="11"/>
    <x v="37"/>
    <n v="2"/>
    <x v="12"/>
    <n v="18.537334165337139"/>
    <n v="1.7613720174600953"/>
    <x v="0"/>
  </r>
  <r>
    <s v="DUNFERMLINE"/>
    <s v="SPT"/>
    <s v="DUNF"/>
    <n v="132"/>
    <n v="9"/>
    <x v="15"/>
    <n v="2"/>
    <x v="9"/>
    <n v="25.030447102828013"/>
    <n v="2.4953330798848494"/>
    <x v="1"/>
  </r>
  <r>
    <s v="DUNGENESS"/>
    <s v="NGET"/>
    <s v="DUNG"/>
    <n v="275"/>
    <n v="24"/>
    <x v="41"/>
    <n v="11"/>
    <x v="10"/>
    <n v="3.0967737225803957"/>
    <n v="-4.2056531150007075"/>
    <x v="1"/>
  </r>
  <r>
    <s v="DUNGENESS"/>
    <s v="NGET"/>
    <s v="DUNG"/>
    <n v="400"/>
    <n v="24"/>
    <x v="41"/>
    <n v="11"/>
    <x v="10"/>
    <n v="3.0967737225803957"/>
    <n v="-4.2056531150007075"/>
    <x v="0"/>
  </r>
  <r>
    <s v="DUNHILL"/>
    <s v="SPT"/>
    <s v="DUNH (DUNH10)"/>
    <n v="132"/>
    <n v="10"/>
    <x v="11"/>
    <n v="2"/>
    <x v="7"/>
    <n v="24.168195602147911"/>
    <n v="2.2335529086572521"/>
    <x v="0"/>
  </r>
  <r>
    <s v="DUNHILL"/>
    <s v="SPT"/>
    <s v="DUNH (DUNH1Q, DUNH1R)"/>
    <n v="132"/>
    <n v="10"/>
    <x v="9"/>
    <n v="2"/>
    <x v="7"/>
    <n v="24.168195602147911"/>
    <n v="2.2335529086572521"/>
    <x v="1"/>
  </r>
  <r>
    <s v="DUNMAGLASS"/>
    <s v="SHETL"/>
    <s v="DUNM (DUNM1C)"/>
    <n v="132"/>
    <n v="1"/>
    <x v="17"/>
    <n v="1"/>
    <x v="1"/>
    <n v="37.125440152288732"/>
    <n v="4.0837560752770168"/>
    <x v="1"/>
  </r>
  <r>
    <s v="DUNMAGLASS"/>
    <s v="SHETL"/>
    <s v="DUNM (DUNM10, DUNM1T)"/>
    <n v="132"/>
    <n v="1"/>
    <x v="1"/>
    <n v="1"/>
    <x v="1"/>
    <n v="37.125440152288732"/>
    <n v="4.0837560752770168"/>
    <x v="0"/>
  </r>
  <r>
    <s v="DUNOON"/>
    <s v="SHETL"/>
    <s v="DUNO"/>
    <n v="132"/>
    <n v="7"/>
    <x v="39"/>
    <n v="1"/>
    <x v="9"/>
    <n v="26.64611757686885"/>
    <n v="4.5693617719203585"/>
    <x v="1"/>
  </r>
  <r>
    <s v="DYCE"/>
    <s v="SHETL"/>
    <s v="DYCE"/>
    <n v="132"/>
    <n v="1"/>
    <x v="17"/>
    <n v="1"/>
    <x v="0"/>
    <n v="32.073981191073116"/>
    <n v="1.1442942277427202"/>
    <x v="1"/>
  </r>
  <r>
    <s v="EALING"/>
    <s v="NGET"/>
    <s v="EALI"/>
    <n v="275"/>
    <n v="23"/>
    <x v="35"/>
    <n v="13"/>
    <x v="3"/>
    <n v="-5.3680824275568977"/>
    <n v="-6.9547236306985543"/>
    <x v="1"/>
  </r>
  <r>
    <s v="EATON SOCON"/>
    <s v="NGET"/>
    <s v="EASO"/>
    <n v="400"/>
    <n v="18"/>
    <x v="29"/>
    <n v="9"/>
    <x v="14"/>
    <n v="-0.46708024769023748"/>
    <n v="0.81748453244581754"/>
    <x v="0"/>
  </r>
  <r>
    <s v="EARLSTOUN"/>
    <s v="SPT"/>
    <s v="EAST"/>
    <n v="132"/>
    <n v="10"/>
    <x v="14"/>
    <n v="2"/>
    <x v="7"/>
    <n v="17.390180297843123"/>
    <n v="1.9717465149348106"/>
    <x v="1"/>
  </r>
  <r>
    <s v="ECCLEFECHAN"/>
    <s v="SPT"/>
    <s v="ECCF"/>
    <n v="132"/>
    <n v="12"/>
    <x v="33"/>
    <n v="2"/>
    <x v="17"/>
    <n v="12.727760901569301"/>
    <n v="1.9717465149363695"/>
    <x v="1"/>
  </r>
  <r>
    <s v="ECCLES"/>
    <s v="SPT"/>
    <s v="ECCL"/>
    <n v="132"/>
    <n v="11"/>
    <x v="19"/>
    <n v="2"/>
    <x v="12"/>
    <n v="16.489118145307607"/>
    <n v="3.5096297646356063"/>
    <x v="1"/>
  </r>
  <r>
    <s v="ECCLES"/>
    <s v="SPT"/>
    <s v="ECCL"/>
    <n v="400"/>
    <n v="11"/>
    <x v="19"/>
    <n v="2"/>
    <x v="12"/>
    <n v="15.268588875260374"/>
    <n v="2.8761324198865594"/>
    <x v="1"/>
  </r>
  <r>
    <s v="EAST CLAYDON"/>
    <s v="NGET"/>
    <s v="ECLA (ECLA40_EME)"/>
    <n v="400"/>
    <n v="18"/>
    <x v="29"/>
    <n v="7"/>
    <x v="5"/>
    <n v="-2.5752291404973437"/>
    <n v="7.8059993147467324E-2"/>
    <x v="1"/>
  </r>
  <r>
    <s v="EAST CLAYDON"/>
    <s v="NGET"/>
    <s v="ECLA (ECLA40_WPD)"/>
    <n v="400"/>
    <n v="18"/>
    <x v="29"/>
    <n v="8"/>
    <x v="5"/>
    <n v="-2.5752291404973437"/>
    <n v="7.8059993147467324E-2"/>
    <x v="1"/>
  </r>
  <r>
    <s v="EAST CLAYDON"/>
    <s v="NGET"/>
    <s v="ECLA (ECLA40_SEP)"/>
    <n v="400"/>
    <n v="18"/>
    <x v="29"/>
    <n v="13"/>
    <x v="5"/>
    <n v="-2.5752291404973437"/>
    <n v="7.8059993147467324E-2"/>
    <x v="1"/>
  </r>
  <r>
    <s v="EDINBANE"/>
    <s v="SHETL"/>
    <s v="EDIN"/>
    <n v="132"/>
    <n v="4"/>
    <x v="10"/>
    <n v="1"/>
    <x v="8"/>
    <n v="36.496970181774877"/>
    <n v="-0.6813174062216113"/>
    <x v="0"/>
  </r>
  <r>
    <s v="EASTERHOUSE"/>
    <s v="SPT"/>
    <s v="EERH"/>
    <n v="275"/>
    <n v="9"/>
    <x v="15"/>
    <n v="2"/>
    <x v="9"/>
    <n v="23.222285581732685"/>
    <n v="2.4699166037771767"/>
    <x v="1"/>
  </r>
  <r>
    <s v="EGGBOROUGH"/>
    <s v="NGET"/>
    <s v="EGGB"/>
    <n v="400"/>
    <n v="15"/>
    <x v="6"/>
    <n v="5"/>
    <x v="5"/>
    <n v="2.3148956060846397"/>
    <n v="3.642799247774076"/>
    <x v="1"/>
  </r>
  <r>
    <s v="EAST KILBRIDE"/>
    <s v="SPT"/>
    <s v="EKIL"/>
    <n v="275"/>
    <n v="11"/>
    <x v="12"/>
    <n v="2"/>
    <x v="9"/>
    <n v="23.469633866852103"/>
    <n v="2.4734071035660685"/>
    <x v="1"/>
  </r>
  <r>
    <s v="EAST KILBRIDE SOUTH"/>
    <s v="SPT"/>
    <s v="EKIS"/>
    <n v="275"/>
    <n v="11"/>
    <x v="12"/>
    <n v="2"/>
    <x v="9"/>
    <n v="23.281771590917739"/>
    <n v="2.4693699379868206"/>
    <x v="1"/>
  </r>
  <r>
    <s v="ELDERSLIE"/>
    <s v="SPT"/>
    <s v="ELDE"/>
    <n v="132"/>
    <n v="9"/>
    <x v="15"/>
    <n v="2"/>
    <x v="9"/>
    <n v="24.087375032284655"/>
    <n v="2.0571073195085368"/>
    <x v="1"/>
  </r>
  <r>
    <s v="ELGIN"/>
    <s v="SHETL"/>
    <s v="ELGI"/>
    <n v="132"/>
    <n v="1"/>
    <x v="17"/>
    <n v="1"/>
    <x v="0"/>
    <n v="31.353677050959384"/>
    <n v="0.65134381418843623"/>
    <x v="1"/>
  </r>
  <r>
    <s v="ELLAND"/>
    <s v="NGET"/>
    <s v="ELLA"/>
    <n v="275"/>
    <n v="15"/>
    <x v="6"/>
    <n v="5"/>
    <x v="5"/>
    <n v="1.9809468273156743"/>
    <n v="1.7155501991293705"/>
    <x v="1"/>
  </r>
  <r>
    <s v="ELSTREE"/>
    <s v="NGET"/>
    <s v="ELST"/>
    <n v="275"/>
    <n v="25"/>
    <x v="8"/>
    <n v="9"/>
    <x v="3"/>
    <n v="-2.0942502778656813"/>
    <n v="-1.5538848652338046"/>
    <x v="1"/>
  </r>
  <r>
    <s v="ELSTREE"/>
    <s v="NGET"/>
    <s v="ELST"/>
    <n v="400"/>
    <n v="25"/>
    <x v="8"/>
    <n v="9"/>
    <x v="3"/>
    <n v="-2.4069940642328236"/>
    <n v="0.26137116373311969"/>
    <x v="0"/>
  </r>
  <r>
    <s v="ELVANFOOT"/>
    <s v="SPT"/>
    <s v="ELVA"/>
    <n v="275"/>
    <n v="11"/>
    <x v="19"/>
    <n v="2"/>
    <x v="12"/>
    <n v="18.086413025229774"/>
    <n v="2.1976863079536861"/>
    <x v="1"/>
  </r>
  <r>
    <s v="ELVANFOOT"/>
    <s v="SPT"/>
    <s v="ELVA"/>
    <n v="400"/>
    <n v="11"/>
    <x v="19"/>
    <n v="2"/>
    <x v="12"/>
    <n v="18.086413025229859"/>
    <n v="2.1976863079536586"/>
    <x v="1"/>
  </r>
  <r>
    <s v="ENDERBY"/>
    <s v="NGET"/>
    <s v="ENDE"/>
    <n v="400"/>
    <n v="18"/>
    <x v="29"/>
    <n v="7"/>
    <x v="14"/>
    <n v="-2.2847510643960454"/>
    <n v="2.4908303064494151"/>
    <x v="1"/>
  </r>
  <r>
    <s v="ERROCHTY"/>
    <s v="SHETL"/>
    <s v="ERRO (ERRO10A, ERRO10B, ERRO10T)"/>
    <n v="132"/>
    <n v="5"/>
    <x v="3"/>
    <n v="1"/>
    <x v="0"/>
    <n v="31.27206739887886"/>
    <n v="5.1889722759620796"/>
    <x v="1"/>
  </r>
  <r>
    <s v="ERROCHTY"/>
    <s v="SHETL"/>
    <s v="ERRO (ERRO10)"/>
    <n v="132"/>
    <n v="5"/>
    <x v="36"/>
    <n v="1"/>
    <x v="0"/>
    <n v="31.27206739887886"/>
    <n v="5.1889722759620796"/>
    <x v="0"/>
  </r>
  <r>
    <s v="ERSKINE"/>
    <s v="SPT"/>
    <s v="ERSK"/>
    <n v="132"/>
    <n v="9"/>
    <x v="15"/>
    <n v="2"/>
    <x v="9"/>
    <n v="23.837384138566819"/>
    <n v="4.4108654830273197"/>
    <x v="1"/>
  </r>
  <r>
    <s v="ESSENSIDE"/>
    <s v="SPT"/>
    <s v="ESST"/>
    <n v="132"/>
    <n v="9"/>
    <x v="15"/>
    <n v="2"/>
    <x v="9"/>
    <n v="24.325738995647232"/>
    <n v="4.1550264637709171"/>
    <x v="1"/>
  </r>
  <r>
    <s v="EWE HILL"/>
    <s v="SPT"/>
    <s v="EWEH"/>
    <n v="132"/>
    <n v="12"/>
    <x v="33"/>
    <n v="2"/>
    <x v="17"/>
    <n v="14.243025188495746"/>
    <n v="1.9465775704634527"/>
    <x v="0"/>
  </r>
  <r>
    <s v="EXETER"/>
    <s v="NGET"/>
    <s v="EXET"/>
    <n v="400"/>
    <n v="26"/>
    <x v="2"/>
    <n v="14"/>
    <x v="2"/>
    <n v="-5.0805620397968907"/>
    <n v="-1.3711960136350034"/>
    <x v="0"/>
  </r>
  <r>
    <s v="FARR FARM"/>
    <s v="SHETL"/>
    <s v="FAAR"/>
    <n v="132"/>
    <n v="1"/>
    <x v="1"/>
    <n v="1"/>
    <x v="1"/>
    <n v="36.240612891436278"/>
    <n v="4.0643839079867705"/>
    <x v="0"/>
  </r>
  <r>
    <s v="FALLAGO"/>
    <s v="SPT"/>
    <s v="FALL"/>
    <n v="400"/>
    <n v="11"/>
    <x v="37"/>
    <n v="2"/>
    <x v="12"/>
    <n v="17.84360901589217"/>
    <n v="2.6866284757708776"/>
    <x v="0"/>
  </r>
  <r>
    <s v="FARIGAIG"/>
    <s v="SHETL"/>
    <s v="FARI"/>
    <n v="132"/>
    <n v="1"/>
    <x v="17"/>
    <n v="1"/>
    <x v="1"/>
    <n v="37.125440152288604"/>
    <n v="4.0837560752770292"/>
    <x v="1"/>
  </r>
  <r>
    <s v="FARIGAIG"/>
    <s v="SHETL"/>
    <s v="FARI"/>
    <n v="275"/>
    <n v="1"/>
    <x v="17"/>
    <n v="1"/>
    <x v="1"/>
    <n v="37.125440152288881"/>
    <n v="4.0837560752770621"/>
    <x v="1"/>
  </r>
  <r>
    <s v="FASNAKYLE"/>
    <s v="SHETL"/>
    <s v="FASN"/>
    <n v="275"/>
    <n v="3"/>
    <x v="17"/>
    <n v="1"/>
    <x v="11"/>
    <n v="35.80630412472307"/>
    <n v="3.9684096506489337"/>
    <x v="0"/>
  </r>
  <r>
    <s v="FORT AUGUSTUS"/>
    <s v="SHETL"/>
    <s v="FAUG"/>
    <n v="132"/>
    <n v="3"/>
    <x v="18"/>
    <n v="1"/>
    <x v="11"/>
    <n v="34.573687273928435"/>
    <n v="3.8685913055073637"/>
    <x v="1"/>
  </r>
  <r>
    <s v="FORT AUGUSTUS"/>
    <s v="SHETL"/>
    <s v="FAUG"/>
    <n v="275"/>
    <n v="3"/>
    <x v="18"/>
    <n v="1"/>
    <x v="11"/>
    <n v="34.621138606796961"/>
    <n v="3.9464125383277318"/>
    <x v="1"/>
  </r>
  <r>
    <s v="FORT AUGUSTUS"/>
    <s v="SHETL"/>
    <s v="FAUG"/>
    <n v="400"/>
    <n v="3"/>
    <x v="18"/>
    <n v="1"/>
    <x v="11"/>
    <n v="34.523928223871891"/>
    <n v="3.7869853655834071"/>
    <x v="1"/>
  </r>
  <r>
    <s v="FAWLEY"/>
    <s v="NGET"/>
    <s v="FAWL"/>
    <n v="400"/>
    <n v="26"/>
    <x v="13"/>
    <n v="13"/>
    <x v="3"/>
    <n v="-3.0036028180576997"/>
    <n v="-3.1969160274957154"/>
    <x v="0"/>
  </r>
  <r>
    <s v="FECKENHAM"/>
    <s v="NGET"/>
    <s v="FECK"/>
    <n v="275"/>
    <n v="18"/>
    <x v="20"/>
    <n v="8"/>
    <x v="3"/>
    <n v="-3.8783710820383619"/>
    <n v="2.1903228897827471"/>
    <x v="1"/>
  </r>
  <r>
    <s v="FECKENHAM"/>
    <s v="NGET"/>
    <s v="FECK"/>
    <n v="400"/>
    <n v="18"/>
    <x v="20"/>
    <n v="8"/>
    <x v="3"/>
    <n v="-3.388907346808947"/>
    <n v="1.8446984463791476"/>
    <x v="1"/>
  </r>
  <r>
    <s v="FENWICK TEE"/>
    <s v="NGET"/>
    <s v="FENW"/>
    <n v="400"/>
    <n v="15"/>
    <x v="6"/>
    <n v="5"/>
    <x v="5"/>
    <n v="1.4806207524614614"/>
    <n v="4.0220186122179982"/>
    <x v="1"/>
  </r>
  <r>
    <s v="FERNOCH"/>
    <s v="SHETL"/>
    <s v="FERO (FERO10)"/>
    <n v="132"/>
    <n v="7"/>
    <x v="42"/>
    <n v="1"/>
    <x v="19"/>
    <n v="33.861648973192544"/>
    <n v="4.4245537374436115"/>
    <x v="0"/>
  </r>
  <r>
    <s v="FERNOCH"/>
    <s v="SHETL"/>
    <s v="FERO (FERO1S)"/>
    <n v="132"/>
    <n v="7"/>
    <x v="5"/>
    <n v="1"/>
    <x v="19"/>
    <n v="33.861648973192544"/>
    <n v="4.4245537374436115"/>
    <x v="1"/>
  </r>
  <r>
    <s v="FERRYBRIDGE"/>
    <s v="NGET"/>
    <s v="FERR (FERR20_NED, FERR2A_NED, FERR2B_NED)"/>
    <n v="275"/>
    <n v="15"/>
    <x v="38"/>
    <n v="3"/>
    <x v="5"/>
    <n v="2.2046804812563447"/>
    <n v="3.2775477710102199"/>
    <x v="1"/>
  </r>
  <r>
    <s v="FERRYBRIDGE"/>
    <s v="NGET"/>
    <s v="FERR (FERR20_YED, FERR2A_YED, FERR2B_YED, FERR20, FERR2A, FERR2B)"/>
    <n v="275"/>
    <n v="15"/>
    <x v="38"/>
    <n v="5"/>
    <x v="5"/>
    <n v="2.2046804812563447"/>
    <n v="3.2775477710102199"/>
    <x v="1"/>
  </r>
  <r>
    <s v="FERRYBRIDGE"/>
    <s v="NGET"/>
    <s v="FERR"/>
    <n v="400"/>
    <n v="15"/>
    <x v="38"/>
    <n v="5"/>
    <x v="5"/>
    <n v="2.2917496974052338"/>
    <n v="3.3069321794597757"/>
    <x v="1"/>
  </r>
  <r>
    <s v="FETTERESSO"/>
    <s v="SHETL"/>
    <s v="FETT"/>
    <n v="132"/>
    <n v="5"/>
    <x v="3"/>
    <n v="1"/>
    <x v="0"/>
    <n v="29.276374827554509"/>
    <n v="1.8738803223425888"/>
    <x v="1"/>
  </r>
  <r>
    <s v="FETTERESSO"/>
    <s v="SHETL"/>
    <s v="FETT"/>
    <n v="275"/>
    <n v="9"/>
    <x v="3"/>
    <n v="1"/>
    <x v="0"/>
    <n v="29.035383817088942"/>
    <n v="2.038243923411132"/>
    <x v="1"/>
  </r>
  <r>
    <s v="FFESTINIOG"/>
    <s v="NGET"/>
    <s v="FFES"/>
    <n v="275"/>
    <n v="16"/>
    <x v="24"/>
    <n v="6"/>
    <x v="5"/>
    <n v="-0.6499407956924762"/>
    <n v="3.479986059882874"/>
    <x v="0"/>
  </r>
  <r>
    <s v="FIDDES"/>
    <s v="SHETL"/>
    <s v="FIDD"/>
    <n v="132"/>
    <n v="5"/>
    <x v="3"/>
    <n v="1"/>
    <x v="0"/>
    <n v="29.334520576764938"/>
    <n v="1.1165718394777817"/>
    <x v="1"/>
  </r>
  <r>
    <s v="FIDDLERS FERRY"/>
    <s v="NGET"/>
    <s v="FIDF (FIDF20_ENW)"/>
    <n v="275"/>
    <n v="15"/>
    <x v="40"/>
    <n v="4"/>
    <x v="5"/>
    <n v="2.1378936233541883"/>
    <n v="1.7349769910706945"/>
    <x v="1"/>
  </r>
  <r>
    <s v="FIDDLERS FERRY"/>
    <s v="NGET"/>
    <s v="FIDF (FIDF20_SPM)"/>
    <n v="275"/>
    <n v="15"/>
    <x v="40"/>
    <n v="6"/>
    <x v="5"/>
    <n v="2.1378936233541883"/>
    <n v="1.7349769910706945"/>
    <x v="1"/>
  </r>
  <r>
    <s v="FIFE ENERGY"/>
    <s v="SPT"/>
    <s v="FIFE"/>
    <n v="132"/>
    <n v="9"/>
    <x v="15"/>
    <n v="2"/>
    <x v="9"/>
    <n v="26.867608756200866"/>
    <n v="2.2127545999901499"/>
    <x v="1"/>
  </r>
  <r>
    <s v="FINLARIG"/>
    <s v="SHETL"/>
    <s v="FINL"/>
    <n v="132"/>
    <n v="6"/>
    <x v="42"/>
    <n v="1"/>
    <x v="0"/>
    <n v="30.917235295293537"/>
    <n v="5.0976662977386358"/>
    <x v="0"/>
  </r>
  <r>
    <s v="FINNIESTOUN QUAY"/>
    <s v="SPT"/>
    <s v="FINQ"/>
    <n v="132"/>
    <n v="9"/>
    <x v="15"/>
    <n v="2"/>
    <x v="9"/>
    <n v="21.771265303514518"/>
    <n v="4.1550264637709171"/>
    <x v="1"/>
  </r>
  <r>
    <s v="FLEET"/>
    <s v="NGET"/>
    <s v="FLEE"/>
    <n v="400"/>
    <n v="25"/>
    <x v="28"/>
    <n v="13"/>
    <x v="2"/>
    <n v="-4.0259474465719585"/>
    <n v="-2.5150068385000699"/>
    <x v="1"/>
  </r>
  <r>
    <s v="FLINTSHIRE BRIDGE CONVERTER STATION"/>
    <s v="NGET"/>
    <s v="FLIB"/>
    <n v="400"/>
    <n v="16"/>
    <x v="6"/>
    <n v="6"/>
    <x v="5"/>
    <n v="0.35861772019195792"/>
    <n v="2.5386257790328561"/>
    <x v="1"/>
  </r>
  <r>
    <s v="FOGGIETON"/>
    <s v="SHETL"/>
    <s v="FOGG"/>
    <n v="132"/>
    <n v="5"/>
    <x v="3"/>
    <n v="1"/>
    <x v="0"/>
    <n v="30.724136934588486"/>
    <n v="0.88420267347781945"/>
    <x v="1"/>
  </r>
  <r>
    <s v="FOURSTONES"/>
    <s v="NGET"/>
    <s v="FOUR"/>
    <n v="275"/>
    <n v="13"/>
    <x v="23"/>
    <n v="3"/>
    <x v="13"/>
    <n v="11.675763211240996"/>
    <n v="2.4189505840914181"/>
    <x v="1"/>
  </r>
  <r>
    <s v="FOYERS"/>
    <s v="SHETL"/>
    <s v="FOYE"/>
    <n v="275"/>
    <n v="1"/>
    <x v="1"/>
    <n v="1"/>
    <x v="1"/>
    <n v="37.125440152288881"/>
    <n v="4.0837560752770612"/>
    <x v="0"/>
  </r>
  <r>
    <s v="FRASERBURGH"/>
    <s v="SHETL"/>
    <s v="FRAS"/>
    <n v="132"/>
    <n v="2"/>
    <x v="43"/>
    <n v="1"/>
    <x v="0"/>
    <n v="29.977172016493139"/>
    <n v="2.5111812982468855"/>
    <x v="1"/>
  </r>
  <r>
    <s v="FRODSHAM"/>
    <s v="NGET"/>
    <s v="FROD"/>
    <n v="275"/>
    <n v="16"/>
    <x v="6"/>
    <n v="6"/>
    <x v="5"/>
    <n v="1.8208970466382204"/>
    <n v="2.0633655965566202"/>
    <x v="1"/>
  </r>
  <r>
    <s v="FRODSHAM"/>
    <s v="NGET"/>
    <s v="FROD"/>
    <n v="400"/>
    <n v="16"/>
    <x v="6"/>
    <n v="6"/>
    <x v="5"/>
    <n v="0.34779530778161588"/>
    <n v="2.1798118954960812"/>
    <x v="1"/>
  </r>
  <r>
    <s v="FORT WILLIAM"/>
    <s v="SHETL"/>
    <s v="FWIL"/>
    <n v="132"/>
    <n v="3"/>
    <x v="18"/>
    <n v="1"/>
    <x v="11"/>
    <n v="37.688293552935313"/>
    <n v="3.8685913055073637"/>
    <x v="1"/>
  </r>
  <r>
    <s v="FYRISH"/>
    <s v="SHETL"/>
    <s v="FYRI"/>
    <n v="132"/>
    <n v="1"/>
    <x v="7"/>
    <n v="1"/>
    <x v="1"/>
    <n v="41.707451916865764"/>
    <n v="3.8093045297360786"/>
    <x v="1"/>
  </r>
  <r>
    <s v="FYRISH"/>
    <s v="SHETL"/>
    <s v="FYRI"/>
    <n v="275"/>
    <n v="1"/>
    <x v="7"/>
    <n v="1"/>
    <x v="1"/>
    <n v="41.707451916865558"/>
    <n v="3.8093045297360715"/>
    <x v="1"/>
  </r>
  <r>
    <s v="GALASHIELS"/>
    <s v="SPT"/>
    <s v="GALA"/>
    <n v="132"/>
    <n v="11"/>
    <x v="19"/>
    <n v="2"/>
    <x v="12"/>
    <n v="17.359634785175938"/>
    <n v="1.3984900478334821"/>
    <x v="1"/>
  </r>
  <r>
    <s v="GARELOCH BOUNDARY"/>
    <s v="SPT"/>
    <s v="GARB"/>
    <n v="132"/>
    <n v="9"/>
    <x v="15"/>
    <n v="2"/>
    <x v="9"/>
    <n v="28.546355210366201"/>
    <n v="4.6279250663583591"/>
    <x v="1"/>
  </r>
  <r>
    <s v="GARELOCH"/>
    <s v="SPT"/>
    <s v="GARE"/>
    <n v="132"/>
    <n v="9"/>
    <x v="15"/>
    <n v="2"/>
    <x v="9"/>
    <n v="28.240885298914439"/>
    <n v="4.5693617719203585"/>
    <x v="1"/>
  </r>
  <r>
    <s v="GARTH CABLE COMPOUND"/>
    <s v="NGET"/>
    <s v="GART"/>
    <n v="400"/>
    <n v="16"/>
    <x v="38"/>
    <n v="5"/>
    <x v="5"/>
    <n v="1.4260501253200841"/>
    <n v="4.3675502373706889"/>
    <x v="1"/>
  </r>
  <r>
    <s v="GALAWHISTLE"/>
    <s v="SPT"/>
    <s v="GAWH"/>
    <n v="132"/>
    <n v="11"/>
    <x v="19"/>
    <n v="2"/>
    <x v="7"/>
    <n v="19.659963621215315"/>
    <n v="2.2596027988615761"/>
    <x v="0"/>
  </r>
  <r>
    <s v="GIFFNOCK"/>
    <s v="SPT"/>
    <s v="GIFF"/>
    <n v="275"/>
    <n v="9"/>
    <x v="15"/>
    <n v="2"/>
    <x v="9"/>
    <n v="20.436324167532863"/>
    <n v="2.4159597755313071"/>
    <x v="1"/>
  </r>
  <r>
    <s v="GILLS BAY"/>
    <s v="SHETL"/>
    <s v="GILB"/>
    <n v="132"/>
    <n v="1"/>
    <x v="7"/>
    <n v="1"/>
    <x v="18"/>
    <n v="62.915680131185582"/>
    <n v="3.5079378209449663"/>
    <x v="0"/>
  </r>
  <r>
    <s v="GLENAGNES"/>
    <s v="SHETL"/>
    <s v="GLAG"/>
    <n v="132"/>
    <n v="9"/>
    <x v="15"/>
    <n v="1"/>
    <x v="9"/>
    <n v="25.580435852284857"/>
    <n v="0.99003192447282529"/>
    <x v="1"/>
  </r>
  <r>
    <s v="GLENDOE"/>
    <s v="SHETL"/>
    <s v="GLDO"/>
    <n v="132"/>
    <n v="3"/>
    <x v="18"/>
    <n v="1"/>
    <x v="11"/>
    <n v="34.573687273928435"/>
    <n v="3.8685913055073637"/>
    <x v="0"/>
  </r>
  <r>
    <s v="GLENMORISTON"/>
    <s v="SHETL"/>
    <s v="GLEN"/>
    <n v="132"/>
    <n v="3"/>
    <x v="18"/>
    <n v="1"/>
    <x v="11"/>
    <n v="34.58086378609206"/>
    <n v="3.8685913055073637"/>
    <x v="0"/>
  </r>
  <r>
    <s v="GLENFARCLAS"/>
    <s v="SHETL"/>
    <s v="GLFA"/>
    <n v="132"/>
    <n v="1"/>
    <x v="17"/>
    <n v="1"/>
    <x v="1"/>
    <n v="33.935677160679447"/>
    <n v="3.986254318686373"/>
    <x v="1"/>
  </r>
  <r>
    <s v="GLENGLASS"/>
    <s v="SPT"/>
    <s v="GLGL"/>
    <n v="132"/>
    <n v="10"/>
    <x v="9"/>
    <n v="2"/>
    <x v="7"/>
    <n v="24.168195602147911"/>
    <n v="2.2335529086572521"/>
    <x v="0"/>
  </r>
  <r>
    <s v="GLEN KYLLACHY"/>
    <s v="SHETL"/>
    <s v="GLKO"/>
    <n v="132"/>
    <n v="1"/>
    <x v="1"/>
    <n v="1"/>
    <x v="1"/>
    <n v="36.240612891436278"/>
    <n v="4.0643839079867705"/>
    <x v="0"/>
  </r>
  <r>
    <s v="GLENLEE"/>
    <s v="SPT"/>
    <s v="GLLE"/>
    <n v="132"/>
    <n v="10"/>
    <x v="14"/>
    <n v="2"/>
    <x v="7"/>
    <n v="17.256149696092372"/>
    <n v="1.9717465149348106"/>
    <x v="1"/>
  </r>
  <r>
    <s v="GLENLUCE"/>
    <s v="SPT"/>
    <s v="GLLU"/>
    <n v="132"/>
    <n v="10"/>
    <x v="11"/>
    <n v="2"/>
    <x v="9"/>
    <n v="13.128958858749863"/>
    <n v="1.9717465149348106"/>
    <x v="1"/>
  </r>
  <r>
    <s v="GLENNISTON"/>
    <s v="SPT"/>
    <s v="GLNI"/>
    <n v="132"/>
    <n v="9"/>
    <x v="15"/>
    <n v="2"/>
    <x v="9"/>
    <n v="25.856888156027232"/>
    <n v="2.3235058717724888"/>
    <x v="1"/>
  </r>
  <r>
    <s v="GLENROTHES BOUNDARY"/>
    <s v="SPT"/>
    <s v="GLRB"/>
    <n v="275"/>
    <n v="9"/>
    <x v="15"/>
    <n v="2"/>
    <x v="9"/>
    <n v="26.728217640149804"/>
    <n v="2.2690242023748364"/>
    <x v="1"/>
  </r>
  <r>
    <s v="GLENROTHES"/>
    <s v="SPT"/>
    <s v="GLRO"/>
    <n v="275"/>
    <n v="9"/>
    <x v="15"/>
    <n v="2"/>
    <x v="9"/>
    <n v="26.447866238740406"/>
    <n v="2.3306495600618664"/>
    <x v="1"/>
  </r>
  <r>
    <s v="GORGIE"/>
    <s v="SPT"/>
    <s v="GORG"/>
    <n v="132"/>
    <n v="11"/>
    <x v="19"/>
    <n v="2"/>
    <x v="12"/>
    <n v="17.842373857922016"/>
    <n v="2.5940321354697349"/>
    <x v="1"/>
  </r>
  <r>
    <s v="GORDONBUSH FARM"/>
    <s v="SHETL"/>
    <s v="GORW"/>
    <n v="275"/>
    <n v="1"/>
    <x v="31"/>
    <n v="1"/>
    <x v="15"/>
    <n v="50.83727890171324"/>
    <n v="3.4391035028947092"/>
    <x v="0"/>
  </r>
  <r>
    <s v="GOVAN"/>
    <s v="SPT"/>
    <s v="GOVA"/>
    <n v="132"/>
    <n v="9"/>
    <x v="15"/>
    <n v="2"/>
    <x v="12"/>
    <n v="21.119713518827695"/>
    <n v="2.0571073195085767"/>
    <x v="1"/>
  </r>
  <r>
    <s v="GRAIN"/>
    <s v="NGET"/>
    <s v="GRAI"/>
    <n v="400"/>
    <n v="24"/>
    <x v="16"/>
    <n v="11"/>
    <x v="10"/>
    <n v="2.4868361588476211"/>
    <n v="-4.7282307226524134"/>
    <x v="0"/>
  </r>
  <r>
    <s v="GRENDON"/>
    <s v="NGET"/>
    <s v="GREN (GREN40_EME)"/>
    <n v="400"/>
    <n v="18"/>
    <x v="29"/>
    <n v="7"/>
    <x v="14"/>
    <n v="-1.2446418803385435"/>
    <n v="1.1144501742178019"/>
    <x v="0"/>
  </r>
  <r>
    <s v="GRENDON"/>
    <s v="NGET"/>
    <s v="GREN (GREN40_EPN)"/>
    <n v="400"/>
    <n v="18"/>
    <x v="29"/>
    <n v="9"/>
    <x v="14"/>
    <n v="-1.2446418803385435"/>
    <n v="1.1144501742178019"/>
    <x v="0"/>
  </r>
  <r>
    <s v="GRIFFIN FARM"/>
    <s v="SHETL"/>
    <s v="GRIF"/>
    <n v="132"/>
    <n v="5"/>
    <x v="3"/>
    <n v="1"/>
    <x v="0"/>
    <n v="30.107093734751718"/>
    <n v="4.1104186255768846"/>
    <x v="0"/>
  </r>
  <r>
    <s v="GRIMSBY WEST"/>
    <s v="NGET"/>
    <s v="GRIW"/>
    <n v="400"/>
    <n v="15"/>
    <x v="38"/>
    <n v="5"/>
    <x v="5"/>
    <n v="1.4934546104228186"/>
    <n v="5.4541989004476346"/>
    <x v="1"/>
  </r>
  <r>
    <s v="GRANGEMOUTH"/>
    <s v="SPT"/>
    <s v="GRMO"/>
    <n v="275"/>
    <n v="9"/>
    <x v="15"/>
    <n v="2"/>
    <x v="9"/>
    <n v="23.686731619697873"/>
    <n v="2.5351331175713812"/>
    <x v="0"/>
  </r>
  <r>
    <s v="GRETNA"/>
    <s v="SPT"/>
    <s v="GRNA"/>
    <n v="132"/>
    <n v="12"/>
    <x v="33"/>
    <n v="2"/>
    <x v="17"/>
    <n v="14.243025188495746"/>
    <n v="1.9465775704634527"/>
    <x v="1"/>
  </r>
  <r>
    <s v="GRETNA"/>
    <s v="SPT"/>
    <s v="GRNA"/>
    <n v="400"/>
    <n v="12"/>
    <x v="33"/>
    <n v="2"/>
    <x v="17"/>
    <n v="14.239387002897333"/>
    <n v="2.0444486626687803"/>
    <x v="1"/>
  </r>
  <r>
    <s v="GREYSTONES A"/>
    <s v="NGET"/>
    <s v="GRSA"/>
    <n v="275"/>
    <n v="13"/>
    <x v="44"/>
    <n v="3"/>
    <x v="20"/>
    <n v="7.4322342666047199"/>
    <n v="4.0587135247284376"/>
    <x v="0"/>
  </r>
  <r>
    <s v="GREYSTONES B"/>
    <s v="NGET"/>
    <s v="GRSB"/>
    <n v="275"/>
    <n v="13"/>
    <x v="44"/>
    <n v="3"/>
    <x v="20"/>
    <n v="7.4322342666047199"/>
    <n v="4.0457846819905878"/>
    <x v="0"/>
  </r>
  <r>
    <s v="GRUDIE BRIDGE"/>
    <s v="SHETL"/>
    <s v="GRUB"/>
    <n v="132"/>
    <n v="1"/>
    <x v="17"/>
    <n v="1"/>
    <x v="1"/>
    <n v="41.865034633625982"/>
    <n v="5.0453997377665294"/>
    <x v="1"/>
  </r>
  <r>
    <s v="GWYNEDD"/>
    <s v="NGET"/>
    <s v="GWYN"/>
    <n v="400"/>
    <n v="16"/>
    <x v="24"/>
    <n v="6"/>
    <x v="5"/>
    <n v="-0.61790787864258612"/>
    <n v="3.6954599690791285"/>
    <x v="1"/>
  </r>
  <r>
    <s v="HACKNEY"/>
    <s v="NGET"/>
    <s v="HACK"/>
    <n v="275"/>
    <n v="24"/>
    <x v="16"/>
    <n v="12"/>
    <x v="10"/>
    <n v="-0.24121644910600265"/>
    <n v="-3.1856904868091953"/>
    <x v="1"/>
  </r>
  <r>
    <s v="HACKNEY"/>
    <s v="NGET"/>
    <s v="HACK"/>
    <n v="400"/>
    <n v="24"/>
    <x v="16"/>
    <n v="12"/>
    <x v="10"/>
    <n v="0.13036381843192946"/>
    <n v="-5.0108577616519909"/>
    <x v="1"/>
  </r>
  <r>
    <s v="HADYARD HILL"/>
    <s v="SPT"/>
    <s v="HADH"/>
    <n v="132"/>
    <n v="10"/>
    <x v="9"/>
    <n v="2"/>
    <x v="9"/>
    <n v="27.736287940669492"/>
    <n v="2.2100656180436937"/>
    <x v="0"/>
  </r>
  <r>
    <s v="HAGGS ROAD"/>
    <s v="SPT"/>
    <s v="HAGR"/>
    <n v="132"/>
    <n v="9"/>
    <x v="15"/>
    <n v="2"/>
    <x v="12"/>
    <n v="18.496537600256236"/>
    <n v="2.0571073195085767"/>
    <x v="1"/>
  </r>
  <r>
    <s v="HARKER BORDER NODE"/>
    <s v="SPT"/>
    <s v="HAKB"/>
    <n v="132"/>
    <n v="12"/>
    <x v="23"/>
    <n v="4"/>
    <x v="13"/>
    <n v="13.033092367386988"/>
    <n v="2.031361693995541"/>
    <x v="1"/>
  </r>
  <r>
    <s v="HARKER BORDER NODE"/>
    <s v="SPT"/>
    <s v="HAKB"/>
    <n v="400"/>
    <n v="12"/>
    <x v="23"/>
    <n v="4"/>
    <x v="13"/>
    <n v="14.122672038797434"/>
    <n v="2.0438051533445689"/>
    <x v="1"/>
  </r>
  <r>
    <s v="HAMBLETON TEE"/>
    <s v="NGET"/>
    <s v="HAMB"/>
    <n v="400"/>
    <n v="15"/>
    <x v="45"/>
    <n v="4"/>
    <x v="20"/>
    <n v="6.0747801055589346"/>
    <n v="1.6247034003500829"/>
    <x v="1"/>
  </r>
  <r>
    <s v="HAMS HALL"/>
    <s v="NGET"/>
    <s v="HAMH"/>
    <n v="275"/>
    <n v="18"/>
    <x v="20"/>
    <n v="8"/>
    <x v="3"/>
    <n v="-3.7050965737956201"/>
    <n v="2.0344564001441334"/>
    <x v="1"/>
  </r>
  <r>
    <s v="HAMS HALL"/>
    <s v="NGET"/>
    <s v="HAMH (HAMH40_EME)"/>
    <n v="400"/>
    <n v="18"/>
    <x v="20"/>
    <n v="7"/>
    <x v="3"/>
    <n v="-2.6520372282398732"/>
    <n v="1.7460947844618804"/>
    <x v="1"/>
  </r>
  <r>
    <s v="HAMS HALL"/>
    <s v="NGET"/>
    <s v="HAMH (HAMH40_WPD)"/>
    <n v="400"/>
    <n v="18"/>
    <x v="20"/>
    <n v="8"/>
    <x v="3"/>
    <n v="-2.6520372282398732"/>
    <n v="1.7460947844618804"/>
    <x v="1"/>
  </r>
  <r>
    <s v="HARESTANES"/>
    <s v="SPT"/>
    <s v="HARE"/>
    <n v="132"/>
    <n v="12"/>
    <x v="40"/>
    <n v="2"/>
    <x v="17"/>
    <n v="16.342005836169697"/>
    <n v="2.1435874645364525"/>
    <x v="0"/>
  </r>
  <r>
    <s v="HARKER"/>
    <s v="NGET"/>
    <s v="HARK"/>
    <n v="132"/>
    <n v="12"/>
    <x v="23"/>
    <n v="4"/>
    <x v="13"/>
    <n v="12.862845448442924"/>
    <n v="2.0670964410972896"/>
    <x v="1"/>
  </r>
  <r>
    <s v="HARKER"/>
    <s v="NGET"/>
    <s v="HARK"/>
    <n v="275"/>
    <n v="12"/>
    <x v="23"/>
    <n v="4"/>
    <x v="13"/>
    <n v="13.410176592871064"/>
    <n v="2.1428732671410193"/>
    <x v="1"/>
  </r>
  <r>
    <s v="HARKER"/>
    <s v="NGET"/>
    <s v="HARK"/>
    <n v="400"/>
    <n v="12"/>
    <x v="23"/>
    <n v="4"/>
    <x v="13"/>
    <n v="13.521429325679481"/>
    <n v="2.0197612229368973"/>
    <x v="0"/>
  </r>
  <r>
    <s v="HARTMOOR"/>
    <s v="NGET"/>
    <s v="HARM"/>
    <n v="275"/>
    <n v="13"/>
    <x v="44"/>
    <n v="3"/>
    <x v="20"/>
    <n v="8.7028893538747649"/>
    <n v="3.8954840091537877"/>
    <x v="0"/>
  </r>
  <r>
    <s v="HARTLEPOOL"/>
    <s v="NGET"/>
    <s v="HATL"/>
    <n v="275"/>
    <n v="13"/>
    <x v="44"/>
    <n v="3"/>
    <x v="20"/>
    <n v="8.2423943822304278"/>
    <n v="3.8890721404441142"/>
    <x v="0"/>
  </r>
  <r>
    <s v="HAWICK"/>
    <s v="SPT"/>
    <s v="HAWI"/>
    <n v="132"/>
    <n v="11"/>
    <x v="19"/>
    <n v="2"/>
    <x v="12"/>
    <n v="16.335897874203461"/>
    <n v="1.5684727347961007"/>
    <x v="1"/>
  </r>
  <r>
    <s v="HAWTHORN PIT"/>
    <s v="NGET"/>
    <s v="HAWP"/>
    <n v="275"/>
    <n v="13"/>
    <x v="44"/>
    <n v="3"/>
    <x v="20"/>
    <n v="8.9101334218450354"/>
    <n v="3.392653266628098"/>
    <x v="1"/>
  </r>
  <r>
    <s v="HAWTHORN PIT"/>
    <s v="NGET"/>
    <s v="HAWP"/>
    <n v="400"/>
    <n v="13"/>
    <x v="44"/>
    <n v="3"/>
    <x v="20"/>
    <n v="8.7360636698742233"/>
    <n v="3.5649198928453711"/>
    <x v="1"/>
  </r>
  <r>
    <s v="HEDDON TEE (CODE NOW MEDB)"/>
    <s v="NGET"/>
    <s v="HEDD"/>
    <n v="400"/>
    <n v="13"/>
    <x v="23"/>
    <n v="3"/>
    <x v="13"/>
    <n v="11.022132120072298"/>
    <n v="3.1652387576059167"/>
    <x v="1"/>
  </r>
  <r>
    <s v="HEDON (GIS)"/>
    <s v="NGET"/>
    <s v="HEDO"/>
    <n v="275"/>
    <n v="15"/>
    <x v="38"/>
    <n v="5"/>
    <x v="5"/>
    <n v="2.3643361087625547"/>
    <n v="4.8565310041820995"/>
    <x v="0"/>
  </r>
  <r>
    <s v="HELENSBURGH"/>
    <s v="SPT"/>
    <s v="HELE"/>
    <n v="132"/>
    <n v="9"/>
    <x v="39"/>
    <n v="2"/>
    <x v="9"/>
    <n v="27.50204509457841"/>
    <n v="4.4478429359614031"/>
    <x v="1"/>
  </r>
  <r>
    <s v="HEYSHAM"/>
    <s v="NGET"/>
    <s v="HEYS"/>
    <n v="400"/>
    <n v="14"/>
    <x v="45"/>
    <n v="4"/>
    <x v="20"/>
    <n v="6.8703508694887017"/>
    <n v="1.7329918996369373"/>
    <x v="0"/>
  </r>
  <r>
    <s v="HIGHBURY"/>
    <s v="NGET"/>
    <s v="HIBU"/>
    <n v="400"/>
    <n v="24"/>
    <x v="16"/>
    <n v="12"/>
    <x v="10"/>
    <n v="-1.3941294543825795"/>
    <n v="-4.9324745241757393"/>
    <x v="1"/>
  </r>
  <r>
    <s v="HIGH MARNHAM"/>
    <s v="NGET"/>
    <s v="HIGM"/>
    <n v="275"/>
    <n v="16"/>
    <x v="6"/>
    <n v="7"/>
    <x v="14"/>
    <n v="-0.37263957588168339"/>
    <n v="4.4485811558773873"/>
    <x v="0"/>
  </r>
  <r>
    <s v="HIGH MARNHAM"/>
    <s v="NGET"/>
    <s v="HIGM"/>
    <n v="400"/>
    <n v="16"/>
    <x v="6"/>
    <n v="7"/>
    <x v="14"/>
    <n v="6.9037563891032147E-2"/>
    <n v="3.9749424429238229"/>
    <x v="1"/>
  </r>
  <r>
    <s v="HINKLEY POINT"/>
    <s v="NGET"/>
    <s v="HINP"/>
    <n v="275"/>
    <n v="26"/>
    <x v="13"/>
    <n v="14"/>
    <x v="2"/>
    <n v="-4.9233727440960688"/>
    <n v="-0.10035529008760041"/>
    <x v="1"/>
  </r>
  <r>
    <s v="HINKLEY POINT"/>
    <s v="NGET"/>
    <s v="HINP"/>
    <n v="400"/>
    <n v="26"/>
    <x v="13"/>
    <n v="14"/>
    <x v="2"/>
    <n v="-4.9233727440960804"/>
    <n v="-0.10035529008759728"/>
    <x v="0"/>
  </r>
  <r>
    <s v="HUNTERSTON"/>
    <s v="SPT"/>
    <s v="HUER"/>
    <n v="132"/>
    <n v="11"/>
    <x v="12"/>
    <n v="2"/>
    <x v="9"/>
    <n v="21.879692647389035"/>
    <n v="3.8129568390429842"/>
    <x v="1"/>
  </r>
  <r>
    <s v="HUNTERSTON"/>
    <s v="SPT"/>
    <s v="HUER"/>
    <n v="400"/>
    <n v="10"/>
    <x v="11"/>
    <n v="2"/>
    <x v="9"/>
    <n v="24.106760818525355"/>
    <n v="3.7701781548620481"/>
    <x v="0"/>
  </r>
  <r>
    <s v="HUMBER REFINERY"/>
    <s v="NGET"/>
    <s v="HUMR"/>
    <n v="400"/>
    <n v="15"/>
    <x v="38"/>
    <n v="5"/>
    <x v="5"/>
    <n v="1.6427056853507092"/>
    <n v="5.2158528513447839"/>
    <x v="0"/>
  </r>
  <r>
    <s v="HUNTERSTON EAST"/>
    <s v="SPT"/>
    <s v="HUNE"/>
    <n v="400"/>
    <n v="11"/>
    <x v="12"/>
    <n v="2"/>
    <x v="9"/>
    <n v="24.064014824705101"/>
    <n v="3.7691800009458967"/>
    <x v="1"/>
  </r>
  <r>
    <s v="HUNTERSTON FARM"/>
    <s v="SPT"/>
    <s v="HUNF"/>
    <n v="132"/>
    <n v="11"/>
    <x v="12"/>
    <n v="2"/>
    <x v="9"/>
    <n v="21.870067753385698"/>
    <n v="3.695419458151779"/>
    <x v="1"/>
  </r>
  <r>
    <s v="HUNTERSTON NORTH"/>
    <s v="SPT"/>
    <s v="HUNN"/>
    <n v="275"/>
    <n v="11"/>
    <x v="12"/>
    <n v="2"/>
    <x v="9"/>
    <n v="21.664911808339873"/>
    <n v="3.7600517467998333"/>
    <x v="1"/>
  </r>
  <r>
    <s v="HUNTERSTON NORTH"/>
    <s v="SPT"/>
    <s v="HUNN"/>
    <n v="400"/>
    <n v="11"/>
    <x v="12"/>
    <n v="2"/>
    <x v="9"/>
    <n v="24.112406762613922"/>
    <n v="3.7691500722437739"/>
    <x v="1"/>
  </r>
  <r>
    <s v="HURST"/>
    <s v="NGET"/>
    <s v="HURS"/>
    <n v="275"/>
    <n v="18"/>
    <x v="8"/>
    <n v="12"/>
    <x v="10"/>
    <n v="2.591430910244934"/>
    <n v="-8.1290479900971544"/>
    <x v="1"/>
  </r>
  <r>
    <s v="HUTTON"/>
    <s v="NGET"/>
    <s v="HUTT"/>
    <n v="400"/>
    <n v="14"/>
    <x v="45"/>
    <n v="4"/>
    <x v="20"/>
    <n v="8.8794717775622694"/>
    <n v="1.6667197916207521"/>
    <x v="0"/>
  </r>
  <r>
    <s v="IMPERIAL PARK"/>
    <s v="NGET"/>
    <s v="IMPP"/>
    <n v="400"/>
    <n v="21"/>
    <x v="34"/>
    <n v="10"/>
    <x v="3"/>
    <n v="-4.9730093829757021"/>
    <n v="4.9513072102786069"/>
    <x v="1"/>
  </r>
  <r>
    <s v="INDIAN QUEENS"/>
    <s v="NGET"/>
    <s v="INDQ"/>
    <n v="400"/>
    <n v="27"/>
    <x v="2"/>
    <n v="14"/>
    <x v="2"/>
    <n v="-8.2147099276242095"/>
    <n v="0.11927207322633976"/>
    <x v="0"/>
  </r>
  <r>
    <s v="INVERGARRY"/>
    <s v="SHETL"/>
    <s v="INGA"/>
    <n v="132"/>
    <n v="3"/>
    <x v="18"/>
    <n v="1"/>
    <x v="11"/>
    <n v="34.573687273928435"/>
    <n v="4.478594839414237"/>
    <x v="0"/>
  </r>
  <r>
    <s v="INVERKEITHING"/>
    <s v="SPT"/>
    <s v="INKE"/>
    <n v="132"/>
    <n v="9"/>
    <x v="15"/>
    <n v="2"/>
    <x v="9"/>
    <n v="24.373081183618169"/>
    <n v="2.4953330798848494"/>
    <x v="1"/>
  </r>
  <r>
    <s v="INVERNESS"/>
    <s v="SHETL"/>
    <s v="INNE"/>
    <n v="132"/>
    <n v="1"/>
    <x v="17"/>
    <n v="1"/>
    <x v="0"/>
    <n v="36.36520238590915"/>
    <n v="4.0544801015803271"/>
    <x v="1"/>
  </r>
  <r>
    <s v="INVERUGIE"/>
    <s v="SHETL"/>
    <s v="INRU"/>
    <n v="132"/>
    <n v="2"/>
    <x v="43"/>
    <n v="1"/>
    <x v="0"/>
    <n v="30.884344045591771"/>
    <n v="2.5111812982468331"/>
    <x v="1"/>
  </r>
  <r>
    <s v="INVERARAY"/>
    <s v="SHETL"/>
    <s v="INVE"/>
    <n v="132"/>
    <n v="7"/>
    <x v="5"/>
    <n v="1"/>
    <x v="6"/>
    <n v="33.861574650835109"/>
    <n v="4.4245537374435235"/>
    <x v="1"/>
  </r>
  <r>
    <s v="INVERARNAN"/>
    <s v="SHETL"/>
    <s v="INVR"/>
    <n v="132"/>
    <n v="8"/>
    <x v="46"/>
    <n v="1"/>
    <x v="19"/>
    <n v="29.546721443102321"/>
    <n v="5.055999308840442"/>
    <x v="1"/>
  </r>
  <r>
    <s v="INVERARNAN"/>
    <s v="SHETL"/>
    <s v="INVR"/>
    <n v="275"/>
    <n v="8"/>
    <x v="46"/>
    <n v="2"/>
    <x v="19"/>
    <n v="26.271248267624923"/>
    <n v="5.4380626348264576"/>
    <x v="1"/>
  </r>
  <r>
    <s v="INNERWICK"/>
    <s v="SPT"/>
    <s v="INWI"/>
    <n v="132"/>
    <n v="11"/>
    <x v="19"/>
    <n v="2"/>
    <x v="12"/>
    <n v="17.644371596353906"/>
    <n v="2.7592093777541953"/>
    <x v="1"/>
  </r>
  <r>
    <s v="IRON ACTON"/>
    <s v="NGET"/>
    <s v="IROA"/>
    <n v="132"/>
    <n v="18"/>
    <x v="47"/>
    <n v="8"/>
    <x v="3"/>
    <n v="-5.0560187074469454"/>
    <n v="3.1369057281062411"/>
    <x v="1"/>
  </r>
  <r>
    <s v="IRON ACTON"/>
    <s v="NGET"/>
    <s v="IROA (IROA20_WPDWM)"/>
    <n v="275"/>
    <n v="21"/>
    <x v="47"/>
    <n v="8"/>
    <x v="3"/>
    <n v="-5.0560187074469356"/>
    <n v="3.1369057281062411"/>
    <x v="1"/>
  </r>
  <r>
    <s v="IRON ACTON"/>
    <s v="NGET"/>
    <s v="IROA (IROA20_WPDSW)"/>
    <n v="275"/>
    <n v="21"/>
    <x v="47"/>
    <n v="14"/>
    <x v="3"/>
    <n v="-5.0560187074469356"/>
    <n v="3.1369057281062411"/>
    <x v="1"/>
  </r>
  <r>
    <s v="IRONBRIDGE"/>
    <s v="NGET"/>
    <s v="IRON"/>
    <n v="400"/>
    <n v="18"/>
    <x v="32"/>
    <n v="8"/>
    <x v="14"/>
    <n v="-1.7128971586309409"/>
    <n v="1.8718576344904139"/>
    <x v="1"/>
  </r>
  <r>
    <s v="IVER"/>
    <s v="NGET"/>
    <s v="IVER"/>
    <n v="275"/>
    <n v="25"/>
    <x v="8"/>
    <n v="13"/>
    <x v="3"/>
    <n v="-3.1776426673948222"/>
    <n v="-1.6324385588748869"/>
    <x v="1"/>
  </r>
  <r>
    <s v="IVER"/>
    <s v="NGET"/>
    <s v="IVER"/>
    <n v="400"/>
    <n v="25"/>
    <x v="8"/>
    <n v="13"/>
    <x v="3"/>
    <n v="-2.8985391453228235"/>
    <n v="-1.552103419964656"/>
    <x v="1"/>
  </r>
  <r>
    <s v="JOHNSTONE"/>
    <s v="SPT"/>
    <s v="JOHN"/>
    <n v="132"/>
    <n v="9"/>
    <x v="15"/>
    <n v="2"/>
    <x v="9"/>
    <n v="23.735243742157426"/>
    <n v="2.0571073195085368"/>
    <x v="1"/>
  </r>
  <r>
    <s v="JORDANTHORPE"/>
    <s v="NGET"/>
    <s v="JORD"/>
    <n v="275"/>
    <n v="16"/>
    <x v="6"/>
    <n v="5"/>
    <x v="14"/>
    <n v="-1.9842638519064772"/>
    <n v="2.3179034755792545"/>
    <x v="1"/>
  </r>
  <r>
    <s v="JUNCTION A"/>
    <s v="SPT"/>
    <s v="JUNA"/>
    <n v="132"/>
    <n v="11"/>
    <x v="12"/>
    <n v="2"/>
    <x v="9"/>
    <n v="21.882609992881964"/>
    <n v="1.6500310475791542"/>
    <x v="1"/>
  </r>
  <r>
    <s v="JUNCTION V"/>
    <s v="SPT"/>
    <s v="JUNV"/>
    <n v="132"/>
    <n v="12"/>
    <x v="33"/>
    <n v="2"/>
    <x v="17"/>
    <n v="13.805845321546773"/>
    <n v="1.939533197593357"/>
    <x v="1"/>
  </r>
  <r>
    <s v="KAIMES"/>
    <s v="SPT"/>
    <s v="KAIM"/>
    <n v="275"/>
    <n v="11"/>
    <x v="19"/>
    <n v="2"/>
    <x v="12"/>
    <n v="20.353643824961821"/>
    <n v="2.6079703648587116"/>
    <x v="1"/>
  </r>
  <r>
    <s v="KEADBY"/>
    <s v="NGET"/>
    <s v="KEAD"/>
    <n v="400"/>
    <n v="16"/>
    <x v="38"/>
    <n v="5"/>
    <x v="5"/>
    <n v="1.2280619609719603"/>
    <n v="4.4268027323844832"/>
    <x v="0"/>
  </r>
  <r>
    <s v="KEARSLEY"/>
    <s v="NGET"/>
    <s v="KEAR"/>
    <n v="275"/>
    <n v="15"/>
    <x v="40"/>
    <n v="5"/>
    <x v="5"/>
    <n v="1.8476811216691935"/>
    <n v="0.8275398819200589"/>
    <x v="1"/>
  </r>
  <r>
    <s v="KEARSLEY"/>
    <s v="NGET"/>
    <s v="KEAR"/>
    <n v="400"/>
    <n v="15"/>
    <x v="40"/>
    <n v="5"/>
    <x v="5"/>
    <n v="1.9211900770077208"/>
    <n v="1.0966677668298075"/>
    <x v="1"/>
  </r>
  <r>
    <s v="KEITH"/>
    <s v="SHETL"/>
    <s v="KEIT"/>
    <n v="132"/>
    <n v="1"/>
    <x v="17"/>
    <n v="1"/>
    <x v="0"/>
    <n v="30.888298099769298"/>
    <n v="0.97321758440257311"/>
    <x v="1"/>
  </r>
  <r>
    <s v="KEITH"/>
    <s v="SHETL"/>
    <s v="KEIT"/>
    <n v="275"/>
    <n v="1"/>
    <x v="17"/>
    <n v="1"/>
    <x v="0"/>
    <n v="30.770057895070568"/>
    <n v="1.3810429330504175"/>
    <x v="1"/>
  </r>
  <r>
    <s v="KEMSLEY"/>
    <s v="NGET"/>
    <s v="KEMS"/>
    <n v="400"/>
    <n v="24"/>
    <x v="16"/>
    <n v="11"/>
    <x v="10"/>
    <n v="3.1068500656281417"/>
    <n v="-4.7584547568415223"/>
    <x v="0"/>
  </r>
  <r>
    <s v="KENSAL GREEN"/>
    <s v="NGET"/>
    <s v="KENG"/>
    <n v="400"/>
    <n v="23"/>
    <x v="35"/>
    <n v="12"/>
    <x v="3"/>
    <n v="-4.3356237406373141"/>
    <n v="-4.859815214512234"/>
    <x v="1"/>
  </r>
  <r>
    <s v="KENDOON"/>
    <s v="SPT"/>
    <s v="KEOO"/>
    <n v="132"/>
    <n v="10"/>
    <x v="14"/>
    <n v="2"/>
    <x v="7"/>
    <n v="17.865235507598719"/>
    <n v="1.9717465149347873"/>
    <x v="1"/>
  </r>
  <r>
    <s v="KIRKBY"/>
    <s v="NGET"/>
    <s v="KIBY"/>
    <n v="275"/>
    <n v="15"/>
    <x v="38"/>
    <n v="6"/>
    <x v="5"/>
    <n v="3.3654127978321222"/>
    <n v="1.6882576384600796"/>
    <x v="0"/>
  </r>
  <r>
    <s v="KILLERMONT"/>
    <s v="SPT"/>
    <s v="KIER"/>
    <n v="132"/>
    <n v="9"/>
    <x v="15"/>
    <n v="2"/>
    <x v="9"/>
    <n v="22.922599073020464"/>
    <n v="4.1550264637709127"/>
    <x v="1"/>
  </r>
  <r>
    <s v="KILLIN"/>
    <s v="SHETL"/>
    <s v="KIIN"/>
    <n v="132"/>
    <n v="5"/>
    <x v="42"/>
    <n v="1"/>
    <x v="0"/>
    <n v="30.917235295293537"/>
    <n v="5.0976662977386358"/>
    <x v="1"/>
  </r>
  <r>
    <s v="KILBOWIE"/>
    <s v="SPT"/>
    <s v="KILB"/>
    <n v="132"/>
    <n v="9"/>
    <x v="15"/>
    <n v="2"/>
    <x v="9"/>
    <n v="23.588005450038874"/>
    <n v="4.1550264637709127"/>
    <x v="1"/>
  </r>
  <r>
    <s v="KILLIN"/>
    <s v="SHETL"/>
    <s v="KILC"/>
    <n v="132"/>
    <n v="7"/>
    <x v="5"/>
    <n v="1"/>
    <x v="19"/>
    <n v="33.861574650835131"/>
    <n v="5.5082070741487623"/>
    <x v="1"/>
  </r>
  <r>
    <s v="KILGALLIOCH"/>
    <s v="SPT"/>
    <s v="KILG"/>
    <n v="275"/>
    <n v="10"/>
    <x v="14"/>
    <n v="2"/>
    <x v="7"/>
    <n v="23.694138035091616"/>
    <n v="2.2335529086567583"/>
    <x v="0"/>
  </r>
  <r>
    <s v="KILLINGHOLME"/>
    <s v="NGET"/>
    <s v="KILL"/>
    <n v="400"/>
    <n v="15"/>
    <x v="38"/>
    <n v="5"/>
    <x v="5"/>
    <n v="1.6581810824957552"/>
    <n v="5.1229488576209574"/>
    <x v="0"/>
  </r>
  <r>
    <s v="KINLOCHLEVEN"/>
    <s v="SHETL"/>
    <s v="KILO"/>
    <n v="132"/>
    <n v="3"/>
    <x v="18"/>
    <n v="1"/>
    <x v="11"/>
    <n v="38.836535499112962"/>
    <n v="4.4785948394142414"/>
    <x v="1"/>
  </r>
  <r>
    <s v="KILMARNOCK SOUTH"/>
    <s v="SPT"/>
    <s v="KILS"/>
    <n v="132"/>
    <n v="11"/>
    <x v="12"/>
    <n v="2"/>
    <x v="9"/>
    <n v="23.441597925215596"/>
    <n v="2.1918848146692191"/>
    <x v="1"/>
  </r>
  <r>
    <s v="KILMARNOCK SOUTH"/>
    <s v="SPT"/>
    <s v="KILS"/>
    <n v="275"/>
    <n v="11"/>
    <x v="12"/>
    <n v="2"/>
    <x v="9"/>
    <n v="23.066008686956867"/>
    <n v="2.2347908782339343"/>
    <x v="1"/>
  </r>
  <r>
    <s v="KILMARNOCK SOUTH"/>
    <s v="SPT"/>
    <s v="KILS"/>
    <n v="400"/>
    <n v="11"/>
    <x v="12"/>
    <n v="2"/>
    <x v="9"/>
    <n v="22.871665056012908"/>
    <n v="2.238523931814604"/>
    <x v="1"/>
  </r>
  <r>
    <s v="KILMARNOCK TOWN"/>
    <s v="SPT"/>
    <s v="KILT"/>
    <n v="275"/>
    <n v="11"/>
    <x v="12"/>
    <n v="2"/>
    <x v="9"/>
    <n v="22.805414686359157"/>
    <n v="2.2347908782339343"/>
    <x v="1"/>
  </r>
  <r>
    <s v="KILWINNING"/>
    <s v="SPT"/>
    <s v="KILW"/>
    <n v="132"/>
    <n v="11"/>
    <x v="12"/>
    <n v="2"/>
    <x v="9"/>
    <n v="21.903346800034619"/>
    <n v="1.3632202296313967"/>
    <x v="1"/>
  </r>
  <r>
    <s v="KINCARDINE BOUNDARY"/>
    <s v="SPT"/>
    <s v="KINB"/>
    <n v="275"/>
    <n v="9"/>
    <x v="15"/>
    <n v="2"/>
    <x v="9"/>
    <n v="24.946252175100973"/>
    <n v="2.4826055101379843"/>
    <x v="1"/>
  </r>
  <r>
    <s v="KINCARDINE"/>
    <s v="SPT"/>
    <s v="KINC"/>
    <n v="275"/>
    <n v="9"/>
    <x v="15"/>
    <n v="2"/>
    <x v="9"/>
    <n v="24.629683680532548"/>
    <n v="2.5150461692708372"/>
    <x v="1"/>
  </r>
  <r>
    <s v="KINGSNORTH"/>
    <s v="NGET"/>
    <s v="KINO"/>
    <n v="400"/>
    <n v="24"/>
    <x v="16"/>
    <n v="11"/>
    <x v="10"/>
    <n v="2.2359955654565256"/>
    <n v="-4.7206486358468132"/>
    <x v="0"/>
  </r>
  <r>
    <s v="KINTORE"/>
    <s v="SHETL"/>
    <s v="KINT"/>
    <n v="132"/>
    <n v="1"/>
    <x v="0"/>
    <n v="1"/>
    <x v="0"/>
    <n v="31.275953038479635"/>
    <n v="1.144294227742604"/>
    <x v="1"/>
  </r>
  <r>
    <s v="KINTORE"/>
    <s v="SHETL"/>
    <s v="KINT"/>
    <n v="275"/>
    <n v="1"/>
    <x v="0"/>
    <n v="1"/>
    <x v="0"/>
    <n v="29.774716490816015"/>
    <n v="1.9987702413483379"/>
    <x v="1"/>
  </r>
  <r>
    <s v="KILMORACK"/>
    <s v="SHETL"/>
    <s v="KIOR"/>
    <n v="132"/>
    <n v="1"/>
    <x v="1"/>
    <n v="1"/>
    <x v="1"/>
    <n v="38.013101265893788"/>
    <n v="4.399946194554575"/>
    <x v="0"/>
  </r>
  <r>
    <s v="KIRKSTALL"/>
    <s v="NGET"/>
    <s v="KIRK"/>
    <n v="275"/>
    <n v="15"/>
    <x v="6"/>
    <n v="5"/>
    <x v="5"/>
    <n v="1.4115647736848889"/>
    <n v="0.2141237050522122"/>
    <x v="1"/>
  </r>
  <r>
    <s v="KITWELL"/>
    <s v="NGET"/>
    <s v="KITW"/>
    <n v="275"/>
    <n v="18"/>
    <x v="20"/>
    <n v="8"/>
    <x v="3"/>
    <n v="-3.1799489824682916"/>
    <n v="1.6972074298782864"/>
    <x v="1"/>
  </r>
  <r>
    <s v="KNARESBOROUGH"/>
    <s v="NGET"/>
    <s v="KNAR"/>
    <n v="275"/>
    <n v="15"/>
    <x v="6"/>
    <n v="3"/>
    <x v="5"/>
    <n v="1.115477903103216"/>
    <n v="3.3994277585721009"/>
    <x v="1"/>
  </r>
  <r>
    <s v="KNOCKNAGAEL"/>
    <s v="SHETL"/>
    <s v="KNOC"/>
    <n v="132"/>
    <n v="1"/>
    <x v="17"/>
    <n v="1"/>
    <x v="1"/>
    <n v="36.405023475859338"/>
    <n v="4.3588703626124214"/>
    <x v="1"/>
  </r>
  <r>
    <s v="KNOCKNAGAEL"/>
    <s v="SHETL"/>
    <s v="KNOC"/>
    <n v="275"/>
    <n v="1"/>
    <x v="17"/>
    <n v="1"/>
    <x v="1"/>
    <n v="36.646409953411819"/>
    <n v="4.0837560752770079"/>
    <x v="1"/>
  </r>
  <r>
    <s v="KYPE MUIR"/>
    <s v="SPT"/>
    <s v="KYPE"/>
    <n v="132"/>
    <n v="11"/>
    <x v="37"/>
    <n v="2"/>
    <x v="12"/>
    <n v="19.65996362121529"/>
    <n v="2.2596027988615761"/>
    <x v="0"/>
  </r>
  <r>
    <s v="LACKENBY"/>
    <s v="NGET"/>
    <s v="LACK"/>
    <n v="275"/>
    <n v="13"/>
    <x v="44"/>
    <n v="3"/>
    <x v="20"/>
    <n v="7.4322342666047199"/>
    <n v="3.9773740043316992"/>
    <x v="0"/>
  </r>
  <r>
    <s v="LACKENBY"/>
    <s v="NGET"/>
    <s v="LACK"/>
    <n v="400"/>
    <n v="13"/>
    <x v="44"/>
    <n v="3"/>
    <x v="20"/>
    <n v="7.3192700295058168"/>
    <n v="3.8514744604085998"/>
    <x v="1"/>
  </r>
  <r>
    <s v="LANGAGE"/>
    <s v="NGET"/>
    <s v="LAGA"/>
    <n v="400"/>
    <n v="27"/>
    <x v="2"/>
    <n v="14"/>
    <x v="2"/>
    <n v="-5.8633014719571293"/>
    <n v="-0.1215410016778907"/>
    <x v="0"/>
  </r>
  <r>
    <s v="LAGGAN"/>
    <s v="SHETL"/>
    <s v="LAGG"/>
    <n v="132"/>
    <n v="3"/>
    <x v="18"/>
    <n v="1"/>
    <x v="11"/>
    <n v="35.032984052399506"/>
    <n v="3.8685913055073677"/>
    <x v="1"/>
  </r>
  <r>
    <s v="LAIRG"/>
    <s v="SHETL"/>
    <s v="LAIR"/>
    <n v="132"/>
    <n v="1"/>
    <x v="7"/>
    <n v="1"/>
    <x v="15"/>
    <n v="47.863187861260677"/>
    <n v="4.4990328111676661"/>
    <x v="1"/>
  </r>
  <r>
    <s v="LALEHAM"/>
    <s v="NGET"/>
    <s v="LALE (LALE20_SPN)"/>
    <n v="275"/>
    <n v="25"/>
    <x v="8"/>
    <n v="11"/>
    <x v="2"/>
    <n v="-5.1627225155692695"/>
    <n v="-0.97286664970320369"/>
    <x v="1"/>
  </r>
  <r>
    <s v="LALEHAM"/>
    <s v="NGET"/>
    <s v="LALE (LALE20_SEP)"/>
    <n v="275"/>
    <n v="25"/>
    <x v="8"/>
    <n v="13"/>
    <x v="2"/>
    <n v="-5.1627225155692695"/>
    <n v="-0.97286664970320369"/>
    <x v="1"/>
  </r>
  <r>
    <s v="LAMBHILL"/>
    <s v="SPT"/>
    <s v="LAMB"/>
    <n v="275"/>
    <n v="9"/>
    <x v="15"/>
    <n v="2"/>
    <x v="9"/>
    <n v="26.378958202699863"/>
    <n v="3.5953153964951698"/>
    <x v="1"/>
  </r>
  <r>
    <s v="LANDULPH"/>
    <s v="NGET"/>
    <s v="LAND"/>
    <n v="400"/>
    <n v="27"/>
    <x v="2"/>
    <n v="14"/>
    <x v="2"/>
    <n v="-6.4507728602874668"/>
    <n v="0.31436603640683375"/>
    <x v="1"/>
  </r>
  <r>
    <s v="LEGACY"/>
    <s v="NGET"/>
    <s v="LEGA"/>
    <n v="400"/>
    <n v="18"/>
    <x v="6"/>
    <n v="6"/>
    <x v="14"/>
    <n v="-0.90680678354896416"/>
    <n v="2.2634352615151312"/>
    <x v="1"/>
  </r>
  <r>
    <s v="LEIGHTON BUZZARD"/>
    <s v="NGET"/>
    <s v="LEIB"/>
    <n v="400"/>
    <n v="18"/>
    <x v="29"/>
    <n v="9"/>
    <x v="5"/>
    <n v="-1.923688141826593"/>
    <n v="2.5083347371266773E-2"/>
    <x v="1"/>
  </r>
  <r>
    <s v="LEISTON"/>
    <s v="NGET"/>
    <s v="LEIS"/>
    <n v="132"/>
    <n v="18"/>
    <x v="29"/>
    <n v="9"/>
    <x v="5"/>
    <n v="4.2132937490752296"/>
    <n v="-2.2831832482779624"/>
    <x v="0"/>
  </r>
  <r>
    <s v="LEISTON"/>
    <s v="NGET"/>
    <s v="LEIS"/>
    <n v="400"/>
    <n v="18"/>
    <x v="29"/>
    <n v="9"/>
    <x v="5"/>
    <n v="3.0242103359791623"/>
    <n v="-2.2831832482779206"/>
    <x v="1"/>
  </r>
  <r>
    <s v="LEVEN"/>
    <s v="SPT"/>
    <s v="LEVE"/>
    <n v="132"/>
    <n v="9"/>
    <x v="15"/>
    <n v="2"/>
    <x v="9"/>
    <n v="24.888817715455893"/>
    <n v="1.8726911656225729"/>
    <x v="1"/>
  </r>
  <r>
    <s v="LEVEN TEE"/>
    <s v="SPT"/>
    <s v="LEVT"/>
    <n v="132"/>
    <n v="9"/>
    <x v="15"/>
    <n v="2"/>
    <x v="9"/>
    <n v="25.060123099942054"/>
    <n v="1.8726911656225729"/>
    <x v="1"/>
  </r>
  <r>
    <s v="LIMEKILNS FARM"/>
    <s v="SHETL"/>
    <s v="LIMK"/>
    <n v="132"/>
    <n v="1"/>
    <x v="7"/>
    <n v="1"/>
    <x v="18"/>
    <n v="59.450281674482717"/>
    <n v="3.0908449450792199"/>
    <x v="0"/>
  </r>
  <r>
    <s v="LIVINGSTON"/>
    <s v="SPT"/>
    <s v="LING"/>
    <n v="132"/>
    <n v="9"/>
    <x v="15"/>
    <n v="2"/>
    <x v="12"/>
    <n v="17.063858672959363"/>
    <n v="2.5940321354697349"/>
    <x v="1"/>
  </r>
  <r>
    <s v="LINNMILL"/>
    <s v="SPT"/>
    <s v="LINM (LINM1R)"/>
    <n v="132"/>
    <n v="11"/>
    <x v="19"/>
    <n v="2"/>
    <x v="9"/>
    <n v="22.116181284002288"/>
    <n v="2.2596027988615308"/>
    <x v="1"/>
  </r>
  <r>
    <s v="LINNMILL"/>
    <s v="SPT"/>
    <s v="LINM (LINM1Q)"/>
    <n v="132"/>
    <n v="11"/>
    <x v="12"/>
    <n v="2"/>
    <x v="9"/>
    <n v="22.116181284002288"/>
    <n v="2.2596027988615308"/>
    <x v="1"/>
  </r>
  <r>
    <s v="LISTER DRIVE"/>
    <s v="NGET"/>
    <s v="LISD"/>
    <n v="275"/>
    <n v="15"/>
    <x v="38"/>
    <n v="6"/>
    <x v="5"/>
    <n v="0.39616301557821948"/>
    <n v="1.6882664661817441"/>
    <x v="0"/>
  </r>
  <r>
    <s v="LITTLE BARFORD"/>
    <s v="NGET"/>
    <s v="LITB"/>
    <n v="400"/>
    <n v="18"/>
    <x v="29"/>
    <n v="9"/>
    <x v="14"/>
    <n v="-0.74929478845574138"/>
    <n v="0.81748453244581754"/>
    <x v="1"/>
  </r>
  <r>
    <s v="LITTLEBROOK"/>
    <s v="NGET"/>
    <s v="LITT"/>
    <n v="275"/>
    <n v="18"/>
    <x v="8"/>
    <n v="12"/>
    <x v="10"/>
    <n v="3.3885080695750829"/>
    <n v="-7.8645580049875861"/>
    <x v="1"/>
  </r>
  <r>
    <s v="LITTLEBROOK"/>
    <s v="NGET"/>
    <s v="LITT (LITT40_SPN)"/>
    <n v="400"/>
    <n v="18"/>
    <x v="8"/>
    <n v="11"/>
    <x v="10"/>
    <n v="1.4796993556008498"/>
    <n v="-5.3519031464467259"/>
    <x v="1"/>
  </r>
  <r>
    <s v="LITTLEBROOK"/>
    <s v="NGET"/>
    <s v="LITT (LITT40_LPN)"/>
    <n v="400"/>
    <n v="18"/>
    <x v="8"/>
    <n v="12"/>
    <x v="10"/>
    <n v="1.4796993556008498"/>
    <n v="-5.3519031464467259"/>
    <x v="1"/>
  </r>
  <r>
    <s v="LITTLEBROOK"/>
    <s v="NGET"/>
    <s v="LITT (LITT40)"/>
    <n v="400"/>
    <n v="24"/>
    <x v="8"/>
    <n v="12"/>
    <x v="10"/>
    <n v="1.4796993556008498"/>
    <n v="-5.3519031464467259"/>
    <x v="1"/>
  </r>
  <r>
    <s v="LONGANNET"/>
    <s v="SPT"/>
    <s v="LOAN"/>
    <n v="275"/>
    <n v="9"/>
    <x v="15"/>
    <n v="2"/>
    <x v="9"/>
    <n v="25.010255197812036"/>
    <n v="2.524941582322195"/>
    <x v="1"/>
  </r>
  <r>
    <s v="LOCH BUIDHE"/>
    <s v="SHETL"/>
    <s v="LOCB"/>
    <n v="132"/>
    <n v="1"/>
    <x v="7"/>
    <n v="1"/>
    <x v="15"/>
    <n v="47.846652767633906"/>
    <n v="3.6400196992667797"/>
    <x v="1"/>
  </r>
  <r>
    <s v="LOCH BUIDHE"/>
    <s v="SHETL"/>
    <s v="LOCB"/>
    <n v="275"/>
    <n v="1"/>
    <x v="7"/>
    <n v="1"/>
    <x v="15"/>
    <n v="46.792793697147587"/>
    <n v="3.6141045178669944"/>
    <x v="1"/>
  </r>
  <r>
    <s v="LOCHAY"/>
    <s v="SHETL"/>
    <s v="LOCH"/>
    <n v="132"/>
    <n v="6"/>
    <x v="42"/>
    <n v="1"/>
    <x v="0"/>
    <n v="30.917235295293537"/>
    <n v="5.0976662977386358"/>
    <x v="0"/>
  </r>
  <r>
    <s v="LOCH LUNDIE"/>
    <s v="SHETL"/>
    <s v="LOCL"/>
    <n v="132"/>
    <n v="3"/>
    <x v="18"/>
    <n v="1"/>
    <x v="11"/>
    <n v="35.183690807835326"/>
    <n v="3.8685913055073637"/>
    <x v="1"/>
  </r>
  <r>
    <s v="LONGFIELD"/>
    <s v="NGET"/>
    <s v="LOFI"/>
    <n v="400"/>
    <n v="18"/>
    <x v="8"/>
    <n v="12"/>
    <x v="10"/>
    <n v="1.6847300226539064"/>
    <n v="-5.1715597264180966"/>
    <x v="1"/>
  </r>
  <r>
    <s v="LOVEDEAN"/>
    <s v="NGET"/>
    <s v="LOVE"/>
    <n v="400"/>
    <n v="25"/>
    <x v="13"/>
    <n v="13"/>
    <x v="3"/>
    <n v="-2.6135642962603365"/>
    <n v="-3.2077384628465575"/>
    <x v="1"/>
  </r>
  <r>
    <s v="LUICHART"/>
    <s v="SHETL"/>
    <s v="LUIC"/>
    <n v="132"/>
    <n v="1"/>
    <x v="17"/>
    <n v="1"/>
    <x v="1"/>
    <n v="40.532764345892616"/>
    <n v="4.3996196662124163"/>
    <x v="0"/>
  </r>
  <r>
    <s v="LUMBS"/>
    <s v="SHETL"/>
    <s v="LUMB"/>
    <n v="132"/>
    <n v="2"/>
    <x v="43"/>
    <n v="1"/>
    <x v="0"/>
    <n v="30.70199974501778"/>
    <n v="2.5111812982468855"/>
    <x v="1"/>
  </r>
  <r>
    <s v="LUNANHEAD"/>
    <s v="SHETL"/>
    <s v="LUNA"/>
    <n v="132"/>
    <n v="9"/>
    <x v="3"/>
    <n v="1"/>
    <x v="0"/>
    <n v="26.284527306283412"/>
    <n v="1.1809974849889897"/>
    <x v="1"/>
  </r>
  <r>
    <s v="LUNDAVRA"/>
    <s v="SHETL"/>
    <s v="LUND"/>
    <n v="132"/>
    <n v="3"/>
    <x v="18"/>
    <n v="1"/>
    <x v="11"/>
    <n v="37.745705650244197"/>
    <n v="4.4785948394142414"/>
    <x v="1"/>
  </r>
  <r>
    <s v="LYNDHURST"/>
    <s v="SHETL"/>
    <s v="LYND"/>
    <n v="132"/>
    <n v="9"/>
    <x v="3"/>
    <n v="1"/>
    <x v="0"/>
    <n v="25.728230857305206"/>
    <n v="2.0653418268146813"/>
    <x v="1"/>
  </r>
  <r>
    <s v="MACCLESFIELD"/>
    <s v="NGET"/>
    <s v="MACC"/>
    <n v="275"/>
    <n v="16"/>
    <x v="40"/>
    <n v="4"/>
    <x v="5"/>
    <n v="0.37773716117760214"/>
    <n v="1.5261559824615245"/>
    <x v="1"/>
  </r>
  <r>
    <s v="MACCLESFIELD"/>
    <s v="NGET"/>
    <s v="MACC"/>
    <n v="400"/>
    <n v="16"/>
    <x v="40"/>
    <n v="4"/>
    <x v="5"/>
    <n v="0.40888670860291687"/>
    <n v="1.1477560201144532"/>
    <x v="1"/>
  </r>
  <r>
    <s v="MACDUFF"/>
    <s v="SHETL"/>
    <s v="MACD"/>
    <n v="132"/>
    <n v="1"/>
    <x v="17"/>
    <n v="1"/>
    <x v="0"/>
    <n v="28.176652978749143"/>
    <n v="0.97321758440257311"/>
    <x v="1"/>
  </r>
  <r>
    <s v="MARGAM"/>
    <s v="NGET"/>
    <s v="MAGA"/>
    <n v="275"/>
    <n v="21"/>
    <x v="4"/>
    <n v="10"/>
    <x v="3"/>
    <n v="-4.6039968347449198"/>
    <n v="7.4342922537999208"/>
    <x v="1"/>
  </r>
  <r>
    <s v="MARK HILL"/>
    <s v="SPT"/>
    <s v="MAHI"/>
    <n v="132"/>
    <n v="10"/>
    <x v="11"/>
    <n v="2"/>
    <x v="9"/>
    <n v="25.335106536433749"/>
    <n v="2.23355290865676"/>
    <x v="1"/>
  </r>
  <r>
    <s v="MARK HILL"/>
    <s v="SPT"/>
    <s v="MAHI"/>
    <n v="275"/>
    <n v="10"/>
    <x v="14"/>
    <n v="2"/>
    <x v="7"/>
    <n v="23.694138035091616"/>
    <n v="2.2335529086567583"/>
    <x v="0"/>
  </r>
  <r>
    <s v="MANNINGTON"/>
    <s v="NGET"/>
    <s v="MANN"/>
    <n v="400"/>
    <n v="26"/>
    <x v="13"/>
    <n v="13"/>
    <x v="2"/>
    <n v="-4.8313422975751017"/>
    <n v="-3.7870220005513011"/>
    <x v="1"/>
  </r>
  <r>
    <s v="MARGREE"/>
    <s v="SPT"/>
    <s v="MARG"/>
    <n v="132"/>
    <n v="10"/>
    <x v="11"/>
    <n v="2"/>
    <x v="9"/>
    <n v="27.750951501366782"/>
    <n v="2.2335529086571873"/>
    <x v="1"/>
  </r>
  <r>
    <s v="MARCHWOOD"/>
    <s v="NGET"/>
    <s v="MAWO"/>
    <n v="400"/>
    <n v="26"/>
    <x v="13"/>
    <n v="13"/>
    <x v="3"/>
    <n v="-2.8906010033313767"/>
    <n v="-2.879231320426987"/>
    <x v="0"/>
  </r>
  <r>
    <s v="MAYBOLE"/>
    <s v="SPT"/>
    <s v="MAYB"/>
    <n v="132"/>
    <n v="10"/>
    <x v="11"/>
    <n v="2"/>
    <x v="9"/>
    <n v="27.736287940669492"/>
    <n v="2.2100656180436937"/>
    <x v="1"/>
  </r>
  <r>
    <s v="MAYBOLE TEE"/>
    <s v="SPT"/>
    <s v="MAYT"/>
    <n v="132"/>
    <n v="10"/>
    <x v="11"/>
    <n v="2"/>
    <x v="9"/>
    <n v="26.80375006369221"/>
    <n v="2.2112881839391938"/>
    <x v="1"/>
  </r>
  <r>
    <s v="MEADOWHEAD"/>
    <s v="SPT"/>
    <s v="MEAD"/>
    <n v="132"/>
    <n v="10"/>
    <x v="14"/>
    <n v="2"/>
    <x v="7"/>
    <n v="23.021767408932583"/>
    <n v="2.16842604899111"/>
    <x v="1"/>
  </r>
  <r>
    <s v="MEDWAY"/>
    <s v="NGET"/>
    <s v="MEDW"/>
    <n v="400"/>
    <n v="24"/>
    <x v="16"/>
    <n v="11"/>
    <x v="10"/>
    <n v="2.4176844492933749"/>
    <n v="-4.7282307226524134"/>
    <x v="1"/>
  </r>
  <r>
    <s v="MELGARVE"/>
    <s v="SHETL"/>
    <s v="MELG"/>
    <n v="132"/>
    <n v="5"/>
    <x v="3"/>
    <n v="1"/>
    <x v="0"/>
    <n v="33.554612983380224"/>
    <n v="3.7232838472838612"/>
    <x v="1"/>
  </r>
  <r>
    <s v="MELGARVE"/>
    <s v="SHETL"/>
    <s v="MELG"/>
    <n v="400"/>
    <n v="5"/>
    <x v="3"/>
    <n v="1"/>
    <x v="0"/>
    <n v="33.554612983380224"/>
    <n v="3.7232838472838612"/>
    <x v="1"/>
  </r>
  <r>
    <s v="MELKSHAM"/>
    <s v="NGET"/>
    <s v="MELK"/>
    <n v="275"/>
    <n v="21"/>
    <x v="47"/>
    <n v="13"/>
    <x v="3"/>
    <n v="-5.0856380256665261"/>
    <n v="1.6454730156676918"/>
    <x v="1"/>
  </r>
  <r>
    <s v="MELKSHAM"/>
    <s v="NGET"/>
    <s v="MELK (MELK40_SEP)"/>
    <n v="400"/>
    <n v="21"/>
    <x v="47"/>
    <n v="13"/>
    <x v="3"/>
    <n v="-5.113044406317993"/>
    <n v="1.3970923609148136"/>
    <x v="1"/>
  </r>
  <r>
    <s v="MELKSHAM"/>
    <s v="NGET"/>
    <s v="MELK (MELK40_WPD)"/>
    <n v="400"/>
    <n v="21"/>
    <x v="47"/>
    <n v="14"/>
    <x v="3"/>
    <n v="-5.113044406317993"/>
    <n v="1.3970923609148136"/>
    <x v="1"/>
  </r>
  <r>
    <s v="MIDDLETON"/>
    <s v="NGET"/>
    <s v="MIDL"/>
    <n v="400"/>
    <n v="14"/>
    <x v="45"/>
    <n v="4"/>
    <x v="20"/>
    <n v="6.8187253819202311"/>
    <n v="1.6497129042716869"/>
    <x v="0"/>
  </r>
  <r>
    <s v="MIDDLE MUIR"/>
    <s v="SPT"/>
    <s v="MIDM"/>
    <n v="132"/>
    <n v="11"/>
    <x v="37"/>
    <n v="2"/>
    <x v="12"/>
    <n v="19.65996362121529"/>
    <n v="2.2596027988615761"/>
    <x v="0"/>
  </r>
  <r>
    <s v="MILTON OF CRAIGIE"/>
    <s v="SHETL"/>
    <s v="MILC"/>
    <n v="132"/>
    <n v="5"/>
    <x v="3"/>
    <n v="1"/>
    <x v="0"/>
    <n v="27.995337829207013"/>
    <n v="0.22741433784948056"/>
    <x v="1"/>
  </r>
  <r>
    <s v="MILL HILL"/>
    <s v="NGET"/>
    <s v="MILH (MILH2A_EPN, MILH2A_EPN)"/>
    <n v="275"/>
    <n v="25"/>
    <x v="8"/>
    <n v="9"/>
    <x v="3"/>
    <n v="-4.3145025926687834"/>
    <n v="-1.5538848652338046"/>
    <x v="1"/>
  </r>
  <r>
    <s v="MILL HILL"/>
    <s v="NGET"/>
    <s v="MILH (MILH2A_LPN, MILH2A_LPN)"/>
    <n v="275"/>
    <n v="25"/>
    <x v="8"/>
    <n v="12"/>
    <x v="3"/>
    <n v="-4.3145025926687834"/>
    <n v="-1.5538848652338046"/>
    <x v="1"/>
  </r>
  <r>
    <s v="MILLENNIUM SOUTH FARM"/>
    <s v="SHETL"/>
    <s v="MILS"/>
    <n v="132"/>
    <n v="3"/>
    <x v="18"/>
    <n v="1"/>
    <x v="11"/>
    <n v="35.004278003745071"/>
    <n v="3.8685913055073731"/>
    <x v="0"/>
  </r>
  <r>
    <s v="MILLENIUM"/>
    <s v="SHETL"/>
    <s v="MILW"/>
    <n v="132"/>
    <n v="3"/>
    <x v="18"/>
    <n v="1"/>
    <x v="11"/>
    <n v="34.573521410850461"/>
    <n v="3.8685913055073677"/>
    <x v="0"/>
  </r>
  <r>
    <s v="MINETY"/>
    <s v="NGET"/>
    <s v="MITY"/>
    <n v="400"/>
    <n v="21"/>
    <x v="47"/>
    <n v="13"/>
    <x v="3"/>
    <n v="-4.7939314782849154"/>
    <n v="1.3074961676810357"/>
    <x v="1"/>
  </r>
  <r>
    <s v="MOFFAT"/>
    <s v="SPT"/>
    <s v="MOFF"/>
    <n v="132"/>
    <n v="12"/>
    <x v="40"/>
    <n v="2"/>
    <x v="17"/>
    <n v="16.342005836169697"/>
    <n v="2.1435874645364525"/>
    <x v="0"/>
  </r>
  <r>
    <s v="MOFFAT"/>
    <s v="SPT"/>
    <s v="MOFF"/>
    <n v="400"/>
    <n v="12"/>
    <x v="19"/>
    <n v="2"/>
    <x v="12"/>
    <n v="16.69724312148891"/>
    <n v="2.1435874645364303"/>
    <x v="1"/>
  </r>
  <r>
    <s v="MONK FRYSTON"/>
    <s v="NGET"/>
    <s v="MONF"/>
    <n v="275"/>
    <n v="15"/>
    <x v="38"/>
    <n v="5"/>
    <x v="5"/>
    <n v="2.2438460171716659"/>
    <n v="3.3994277585721009"/>
    <x v="1"/>
  </r>
  <r>
    <s v="MONK FRYSTON"/>
    <s v="NGET"/>
    <s v="MONF"/>
    <n v="400"/>
    <n v="15"/>
    <x v="38"/>
    <n v="5"/>
    <x v="5"/>
    <n v="2.3934001443097705"/>
    <n v="3.3865111636298111"/>
    <x v="1"/>
  </r>
  <r>
    <s v="MOSSMORRAN SHELL"/>
    <s v="SPT"/>
    <s v="MOSH"/>
    <n v="132"/>
    <n v="9"/>
    <x v="15"/>
    <n v="2"/>
    <x v="9"/>
    <n v="26.503311954556814"/>
    <n v="2.4953330798848494"/>
    <x v="1"/>
  </r>
  <r>
    <s v="MOSSMORRAN"/>
    <s v="SPT"/>
    <s v="MOSM"/>
    <n v="132"/>
    <n v="9"/>
    <x v="15"/>
    <n v="2"/>
    <x v="9"/>
    <n v="25.860009288811913"/>
    <n v="2.4953330798848494"/>
    <x v="1"/>
  </r>
  <r>
    <s v="MOSSMORRAN"/>
    <s v="SPT"/>
    <s v="MOSM"/>
    <n v="275"/>
    <n v="9"/>
    <x v="15"/>
    <n v="2"/>
    <x v="9"/>
    <n v="25.968782578491549"/>
    <n v="2.4142620144473876"/>
    <x v="1"/>
  </r>
  <r>
    <s v="MOSSFORD"/>
    <s v="SHETL"/>
    <s v="MOSS"/>
    <n v="132"/>
    <n v="1"/>
    <x v="17"/>
    <n v="1"/>
    <x v="1"/>
    <n v="40.532764345892673"/>
    <n v="4.3996196662123914"/>
    <x v="0"/>
  </r>
  <r>
    <s v="MOULTAIVE"/>
    <s v="SHETL"/>
    <s v="MOTA"/>
    <n v="132"/>
    <n v="1"/>
    <x v="17"/>
    <n v="1"/>
    <x v="1"/>
    <n v="42.867191501350675"/>
    <n v="4.4570488001768318"/>
    <x v="1"/>
  </r>
  <r>
    <s v="MYBSTER"/>
    <s v="SHETL"/>
    <s v="MYBS"/>
    <n v="132"/>
    <n v="1"/>
    <x v="7"/>
    <n v="1"/>
    <x v="18"/>
    <n v="61.592956779254472"/>
    <n v="3.8079295870735232"/>
    <x v="0"/>
  </r>
  <r>
    <s v="NAIRN"/>
    <s v="SHETL"/>
    <s v="NAIR"/>
    <n v="132"/>
    <n v="1"/>
    <x v="17"/>
    <n v="1"/>
    <x v="0"/>
    <n v="34.246115993659679"/>
    <n v="1.3525976136523226"/>
    <x v="1"/>
  </r>
  <r>
    <s v="NANT"/>
    <s v="SHETL"/>
    <s v="NANT"/>
    <n v="132"/>
    <n v="7"/>
    <x v="42"/>
    <n v="1"/>
    <x v="19"/>
    <n v="33.861501483747567"/>
    <n v="4.4246991088939005"/>
    <x v="0"/>
  </r>
  <r>
    <s v="NEWARTHILL"/>
    <s v="SPT"/>
    <s v="NEAR"/>
    <n v="275"/>
    <n v="11"/>
    <x v="12"/>
    <n v="2"/>
    <x v="7"/>
    <n v="22.462473106686772"/>
    <n v="2.4394442249637462"/>
    <x v="1"/>
  </r>
  <r>
    <s v="NECHELLS"/>
    <s v="NGET"/>
    <s v="NECH"/>
    <n v="275"/>
    <n v="18"/>
    <x v="20"/>
    <n v="8"/>
    <x v="3"/>
    <n v="-3.9567711343686929"/>
    <n v="1.7572778378685996"/>
    <x v="1"/>
  </r>
  <r>
    <s v="NECTON"/>
    <s v="NGET"/>
    <s v="NECT"/>
    <n v="400"/>
    <n v="17"/>
    <x v="29"/>
    <n v="7"/>
    <x v="5"/>
    <n v="0.80495394483734972"/>
    <n v="0.9198836756233767"/>
    <x v="0"/>
  </r>
  <r>
    <s v="NEW CUMNOCK"/>
    <s v="SPT"/>
    <s v="NECU"/>
    <n v="132"/>
    <n v="10"/>
    <x v="9"/>
    <n v="2"/>
    <x v="7"/>
    <n v="24.168195602147613"/>
    <n v="2.2335529086571873"/>
    <x v="0"/>
  </r>
  <r>
    <s v="NEW CUMNOCK"/>
    <s v="SPT"/>
    <s v="NECU"/>
    <n v="275"/>
    <n v="10"/>
    <x v="14"/>
    <n v="2"/>
    <x v="7"/>
    <n v="24.168195602146181"/>
    <n v="2.23355290865682"/>
    <x v="1"/>
  </r>
  <r>
    <s v="NEW DEER"/>
    <s v="SHETL"/>
    <s v="NEDE"/>
    <n v="275"/>
    <n v="2"/>
    <x v="43"/>
    <n v="1"/>
    <x v="0"/>
    <n v="31.558083706313717"/>
    <n v="2.5111812982466994"/>
    <x v="0"/>
  </r>
  <r>
    <s v="NEEPSEND"/>
    <s v="NGET"/>
    <s v="NEEP"/>
    <n v="275"/>
    <n v="16"/>
    <x v="6"/>
    <n v="5"/>
    <x v="5"/>
    <n v="2.056841451698467"/>
    <n v="1.9134203843636255"/>
    <x v="1"/>
  </r>
  <r>
    <s v="NEEPSEND"/>
    <s v="NGET"/>
    <s v="NEEP"/>
    <n v="400"/>
    <n v="16"/>
    <x v="6"/>
    <n v="5"/>
    <x v="5"/>
    <n v="0.99807552370917807"/>
    <n v="3.1573769796159064"/>
    <x v="1"/>
  </r>
  <r>
    <s v="NEILSTON"/>
    <s v="SPT"/>
    <s v="NEIL"/>
    <n v="132"/>
    <n v="11"/>
    <x v="12"/>
    <n v="2"/>
    <x v="9"/>
    <n v="24.502753602151998"/>
    <n v="2.0571073195085368"/>
    <x v="1"/>
  </r>
  <r>
    <s v="NEILSTON"/>
    <s v="SPT"/>
    <s v="NEIL"/>
    <n v="275"/>
    <n v="11"/>
    <x v="12"/>
    <n v="2"/>
    <x v="9"/>
    <n v="22.903419990608164"/>
    <n v="2.4544722283844438"/>
    <x v="1"/>
  </r>
  <r>
    <s v="NEILSTON"/>
    <s v="SPT"/>
    <s v="NEIL"/>
    <n v="400"/>
    <n v="11"/>
    <x v="12"/>
    <n v="2"/>
    <x v="9"/>
    <n v="23.748500372601569"/>
    <n v="2.6483191053325648"/>
    <x v="1"/>
  </r>
  <r>
    <s v="NEWTON STEWART"/>
    <s v="SPT"/>
    <s v="NETS"/>
    <n v="132"/>
    <n v="10"/>
    <x v="11"/>
    <n v="2"/>
    <x v="9"/>
    <n v="14.873735922960766"/>
    <n v="1.9717465149348106"/>
    <x v="1"/>
  </r>
  <r>
    <s v="NEW CROSS"/>
    <s v="NGET"/>
    <s v="NEWX"/>
    <n v="275"/>
    <n v="23"/>
    <x v="35"/>
    <n v="12"/>
    <x v="3"/>
    <n v="-3.8420349853916296"/>
    <n v="-8.5917126870817704"/>
    <x v="1"/>
  </r>
  <r>
    <s v="NORTHFLEET EAST"/>
    <s v="NGET"/>
    <s v="NFLE"/>
    <n v="400"/>
    <n v="18"/>
    <x v="16"/>
    <n v="11"/>
    <x v="10"/>
    <n v="1.7607016328574676"/>
    <n v="-4.8339819726902959"/>
    <x v="1"/>
  </r>
  <r>
    <s v="NORTH HYDE"/>
    <s v="NGET"/>
    <s v="NHYD"/>
    <n v="275"/>
    <n v="25"/>
    <x v="8"/>
    <n v="13"/>
    <x v="2"/>
    <n v="-7.4961377020228595"/>
    <n v="-1.6324385588748869"/>
    <x v="1"/>
  </r>
  <r>
    <s v="NINFIELD"/>
    <s v="NGET"/>
    <s v="NINF"/>
    <n v="400"/>
    <n v="25"/>
    <x v="25"/>
    <n v="11"/>
    <x v="10"/>
    <n v="1.5283888135828372"/>
    <n v="-3.9328419151312293"/>
    <x v="1"/>
  </r>
  <r>
    <s v="NORTON LEES"/>
    <s v="NGET"/>
    <s v="NORL"/>
    <n v="275"/>
    <n v="16"/>
    <x v="6"/>
    <n v="5"/>
    <x v="5"/>
    <n v="0.5678589359598234"/>
    <n v="3.0710701995798959"/>
    <x v="1"/>
  </r>
  <r>
    <s v="NORWICH MAIN"/>
    <s v="NGET"/>
    <s v="NORM"/>
    <n v="400"/>
    <n v="18"/>
    <x v="29"/>
    <n v="9"/>
    <x v="5"/>
    <n v="1.1608326645635854"/>
    <n v="-0.54534408944036172"/>
    <x v="0"/>
  </r>
  <r>
    <s v="NORTON"/>
    <s v="NGET"/>
    <s v="NORT"/>
    <n v="275"/>
    <n v="13"/>
    <x v="44"/>
    <n v="3"/>
    <x v="20"/>
    <n v="8.0631396556803718"/>
    <n v="3.5656485531511737"/>
    <x v="1"/>
  </r>
  <r>
    <s v="NORTON"/>
    <s v="NGET"/>
    <s v="NORT"/>
    <n v="400"/>
    <n v="13"/>
    <x v="44"/>
    <n v="3"/>
    <x v="20"/>
    <n v="7.8469025835829127"/>
    <n v="3.6192659118305834"/>
    <x v="1"/>
  </r>
  <r>
    <s v="NURSLING"/>
    <s v="NGET"/>
    <s v="NURS"/>
    <n v="400"/>
    <n v="26"/>
    <x v="13"/>
    <n v="13"/>
    <x v="3"/>
    <n v="-2.8432131455428982"/>
    <n v="-2.6040196895047134"/>
    <x v="1"/>
  </r>
  <r>
    <s v="OCKER HILL"/>
    <s v="NGET"/>
    <s v="OCKH"/>
    <n v="275"/>
    <n v="18"/>
    <x v="20"/>
    <n v="8"/>
    <x v="3"/>
    <n v="-3.2684712946085144"/>
    <n v="1.1983716605452037"/>
    <x v="1"/>
  </r>
  <r>
    <s v="OFFERTON"/>
    <s v="NGET"/>
    <s v="OFFE"/>
    <n v="275"/>
    <n v="13"/>
    <x v="44"/>
    <n v="3"/>
    <x v="20"/>
    <n v="9.2795724800606774"/>
    <n v="3.3311361325289428"/>
    <x v="1"/>
  </r>
  <r>
    <s v="OLDBURY"/>
    <s v="NGET"/>
    <s v="OLDB"/>
    <n v="275"/>
    <n v="18"/>
    <x v="20"/>
    <n v="8"/>
    <x v="3"/>
    <n v="-2.8156559172858358"/>
    <n v="1.7420219660743486"/>
    <x v="1"/>
  </r>
  <r>
    <s v="OLDBURY"/>
    <s v="NGET"/>
    <s v="OLDB"/>
    <n v="400"/>
    <n v="18"/>
    <x v="20"/>
    <n v="8"/>
    <x v="3"/>
    <n v="-3.2062716880933375"/>
    <n v="1.9579465495644748"/>
    <x v="0"/>
  </r>
  <r>
    <s v="OLDSBURY ON SEVERN"/>
    <s v="NGET"/>
    <s v="OLDS"/>
    <n v="132"/>
    <n v="21"/>
    <x v="47"/>
    <n v="8"/>
    <x v="3"/>
    <n v="-5.6805844023449117"/>
    <n v="3.1369057281062411"/>
    <x v="1"/>
  </r>
  <r>
    <s v="ORRIN"/>
    <s v="SHETL"/>
    <s v="ORRI"/>
    <n v="132"/>
    <n v="1"/>
    <x v="17"/>
    <n v="1"/>
    <x v="1"/>
    <n v="40.533437987009087"/>
    <n v="4.3999461945545493"/>
    <x v="0"/>
  </r>
  <r>
    <s v="OSBALDWICK"/>
    <s v="NGET"/>
    <s v="OSBA"/>
    <n v="400"/>
    <n v="15"/>
    <x v="6"/>
    <n v="3"/>
    <x v="5"/>
    <n v="3.9794492387554881"/>
    <n v="3.9565221398961818"/>
    <x v="0"/>
  </r>
  <r>
    <s v="PADIHAM"/>
    <s v="NGET"/>
    <s v="PADI"/>
    <n v="400"/>
    <n v="15"/>
    <x v="40"/>
    <n v="4"/>
    <x v="5"/>
    <n v="3.4015867750281608"/>
    <n v="1.2075206836339361"/>
    <x v="1"/>
  </r>
  <r>
    <s v="PATFORD BRIDGE"/>
    <s v="NGET"/>
    <s v="PAFB"/>
    <n v="400"/>
    <n v="18"/>
    <x v="20"/>
    <n v="7"/>
    <x v="3"/>
    <n v="-2.4231553241854842"/>
    <n v="1.3349925621339003"/>
    <x v="1"/>
  </r>
  <r>
    <s v="PAISLEY"/>
    <s v="SPT"/>
    <s v="PAIS"/>
    <n v="132"/>
    <n v="11"/>
    <x v="12"/>
    <n v="2"/>
    <x v="9"/>
    <n v="23.664165829617563"/>
    <n v="2.0571073195084901"/>
    <x v="1"/>
  </r>
  <r>
    <s v="PARTICK"/>
    <s v="SPT"/>
    <s v="PART"/>
    <n v="132"/>
    <n v="9"/>
    <x v="15"/>
    <n v="2"/>
    <x v="12"/>
    <n v="20.016235700851233"/>
    <n v="4.1550264637709171"/>
    <x v="1"/>
  </r>
  <r>
    <s v="PETERHEAD"/>
    <s v="SHETL"/>
    <s v="PEHE"/>
    <n v="132"/>
    <n v="2"/>
    <x v="43"/>
    <n v="1"/>
    <x v="0"/>
    <n v="31.558083706314115"/>
    <n v="2.5111812982468105"/>
    <x v="1"/>
  </r>
  <r>
    <s v="PETERHEAD"/>
    <s v="SHETL"/>
    <s v="PEHE"/>
    <n v="275"/>
    <n v="2"/>
    <x v="43"/>
    <n v="1"/>
    <x v="0"/>
    <n v="31.558083706313717"/>
    <n v="2.5111812982466994"/>
    <x v="0"/>
  </r>
  <r>
    <s v="PETERHEAD GRANGE"/>
    <s v="SHETL"/>
    <s v="PEHG"/>
    <n v="132"/>
    <n v="2"/>
    <x v="43"/>
    <n v="1"/>
    <x v="0"/>
    <n v="30.755166826646775"/>
    <n v="2.5111812982468331"/>
    <x v="1"/>
  </r>
  <r>
    <s v="PELHAM"/>
    <s v="NGET"/>
    <s v="PELH"/>
    <n v="400"/>
    <n v="18"/>
    <x v="29"/>
    <n v="9"/>
    <x v="5"/>
    <n v="-0.12965259643775834"/>
    <n v="-0.94922208791245155"/>
    <x v="1"/>
  </r>
  <r>
    <s v="PEMBROKE"/>
    <s v="NGET"/>
    <s v="PEMB"/>
    <n v="400"/>
    <n v="20"/>
    <x v="34"/>
    <n v="10"/>
    <x v="3"/>
    <n v="-4.8520243597416943"/>
    <n v="9.7031864389527236"/>
    <x v="0"/>
  </r>
  <r>
    <s v="PENN"/>
    <s v="NGET"/>
    <s v="PENN"/>
    <n v="275"/>
    <n v="18"/>
    <x v="20"/>
    <n v="8"/>
    <x v="3"/>
    <n v="-2.2250094127098428"/>
    <n v="1.5914704245271261"/>
    <x v="1"/>
  </r>
  <r>
    <s v="PENN"/>
    <s v="NGET"/>
    <s v="PENN"/>
    <n v="400"/>
    <n v="18"/>
    <x v="20"/>
    <n v="8"/>
    <x v="3"/>
    <n v="-2.3557658887960193"/>
    <n v="1.8085443935309615"/>
    <x v="1"/>
  </r>
  <r>
    <s v="PENTIR"/>
    <s v="NGET"/>
    <s v="PENT"/>
    <n v="400"/>
    <n v="19"/>
    <x v="24"/>
    <n v="6"/>
    <x v="5"/>
    <n v="-0.55995319537131805"/>
    <n v="5.5405136974538722"/>
    <x v="1"/>
  </r>
  <r>
    <s v="PERSLEY"/>
    <s v="SHETL"/>
    <s v="PERS"/>
    <n v="132"/>
    <n v="5"/>
    <x v="17"/>
    <n v="1"/>
    <x v="0"/>
    <n v="28.944387002016484"/>
    <n v="3.6500262174829574"/>
    <x v="1"/>
  </r>
  <r>
    <s v="PERSLEY"/>
    <s v="SHETL"/>
    <s v="PERS"/>
    <n v="275"/>
    <n v="5"/>
    <x v="17"/>
    <n v="1"/>
    <x v="0"/>
    <n v="30.217069525197036"/>
    <n v="2.4056823020177776"/>
    <x v="1"/>
  </r>
  <r>
    <s v="PENWORTHAM"/>
    <s v="NGET"/>
    <s v="PEWO"/>
    <n v="275"/>
    <n v="15"/>
    <x v="45"/>
    <n v="4"/>
    <x v="20"/>
    <n v="4.978403012308986"/>
    <n v="1.586586099180755"/>
    <x v="1"/>
  </r>
  <r>
    <s v="PENWORTHAM"/>
    <s v="NGET"/>
    <s v="PEWO"/>
    <n v="400"/>
    <n v="15"/>
    <x v="45"/>
    <n v="4"/>
    <x v="20"/>
    <n v="5.2468141514606241"/>
    <n v="1.5287204123458478"/>
    <x v="1"/>
  </r>
  <r>
    <s v="PITSMOOR"/>
    <s v="NGET"/>
    <s v="PITS"/>
    <n v="275"/>
    <n v="16"/>
    <x v="6"/>
    <n v="5"/>
    <x v="5"/>
    <n v="0.88721643308425158"/>
    <n v="1.9313296914478404"/>
    <x v="1"/>
  </r>
  <r>
    <s v="PORTOBELLO"/>
    <s v="SPT"/>
    <s v="POOB"/>
    <n v="275"/>
    <n v="11"/>
    <x v="19"/>
    <n v="2"/>
    <x v="12"/>
    <n v="19.447289213472992"/>
    <n v="2.6129262583442756"/>
    <x v="1"/>
  </r>
  <r>
    <s v="POPPLETON"/>
    <s v="NGET"/>
    <s v="POPP"/>
    <n v="275"/>
    <n v="15"/>
    <x v="6"/>
    <n v="3"/>
    <x v="5"/>
    <n v="0.49404286289328853"/>
    <n v="3.3994277585721009"/>
    <x v="1"/>
  </r>
  <r>
    <s v="PORT ANN"/>
    <s v="SHETL"/>
    <s v="PORA"/>
    <n v="132"/>
    <n v="7"/>
    <x v="5"/>
    <n v="1"/>
    <x v="4"/>
    <n v="38.319419451189979"/>
    <n v="4.1560517327524513"/>
    <x v="1"/>
  </r>
  <r>
    <s v="PORT DUNDAS"/>
    <s v="SPT"/>
    <s v="PORD"/>
    <n v="275"/>
    <n v="9"/>
    <x v="15"/>
    <n v="2"/>
    <x v="9"/>
    <n v="26.248343740168792"/>
    <n v="3.5953153964952693"/>
    <x v="1"/>
  </r>
  <r>
    <s v="PUDDING MILL LANE"/>
    <s v="NGET"/>
    <s v="PUDM"/>
    <n v="400"/>
    <n v="23"/>
    <x v="16"/>
    <n v="12"/>
    <x v="10"/>
    <n v="-0.27722570584833811"/>
    <n v="-6.4385524959499589"/>
    <x v="1"/>
  </r>
  <r>
    <s v="PYLE"/>
    <s v="NGET"/>
    <s v="PYLE"/>
    <n v="275"/>
    <n v="21"/>
    <x v="4"/>
    <n v="10"/>
    <x v="3"/>
    <n v="-4.5807878751445097"/>
    <n v="7.1927420082129476"/>
    <x v="1"/>
  </r>
  <r>
    <s v="QUERNMOOR"/>
    <s v="NGET"/>
    <s v="QUER"/>
    <n v="400"/>
    <n v="14"/>
    <x v="45"/>
    <n v="4"/>
    <x v="20"/>
    <n v="6.9133273503823238"/>
    <n v="1.5281793808933832"/>
    <x v="1"/>
  </r>
  <r>
    <s v="QUOICH"/>
    <s v="SHETL"/>
    <s v="QUOI"/>
    <n v="132"/>
    <n v="3"/>
    <x v="18"/>
    <n v="1"/>
    <x v="11"/>
    <n v="36.611816728393762"/>
    <n v="3.8685913055073735"/>
    <x v="1"/>
  </r>
  <r>
    <s v="RAINHILL"/>
    <s v="NGET"/>
    <s v="RAIN (RAIN20_ENW)"/>
    <n v="275"/>
    <n v="15"/>
    <x v="40"/>
    <n v="4"/>
    <x v="5"/>
    <n v="2.6472761900017208"/>
    <n v="1.7155704907555192"/>
    <x v="1"/>
  </r>
  <r>
    <s v="RAINHILL"/>
    <s v="NGET"/>
    <s v="RAIN (RAIN20_SPM)"/>
    <n v="275"/>
    <n v="15"/>
    <x v="40"/>
    <n v="6"/>
    <x v="5"/>
    <n v="2.6472761900017208"/>
    <n v="1.7155704907555192"/>
    <x v="1"/>
  </r>
  <r>
    <s v="RANNOCH"/>
    <s v="SHETL"/>
    <s v="RANN"/>
    <n v="132"/>
    <n v="5"/>
    <x v="3"/>
    <n v="1"/>
    <x v="0"/>
    <n v="33.05184241545421"/>
    <n v="5.1889722759620796"/>
    <x v="1"/>
  </r>
  <r>
    <s v="RASSAU"/>
    <s v="NGET"/>
    <s v="RASS"/>
    <n v="400"/>
    <n v="21"/>
    <x v="34"/>
    <n v="10"/>
    <x v="3"/>
    <n v="-4.8547907019891765"/>
    <n v="5.1641949738838813"/>
    <x v="1"/>
  </r>
  <r>
    <s v="RATCLIFFE-ON-SOAR"/>
    <s v="NGET"/>
    <s v="RATS"/>
    <n v="275"/>
    <n v="18"/>
    <x v="32"/>
    <n v="7"/>
    <x v="14"/>
    <n v="-3.028392009396323"/>
    <n v="3.6944427560785624"/>
    <x v="1"/>
  </r>
  <r>
    <s v="RATCLIFFE-ON-SOAR"/>
    <s v="NGET"/>
    <s v="RATS"/>
    <n v="400"/>
    <n v="18"/>
    <x v="32"/>
    <n v="7"/>
    <x v="3"/>
    <n v="-2.1839380850432373"/>
    <n v="3.5240550046302204"/>
    <x v="0"/>
  </r>
  <r>
    <s v="RAYLEIGH"/>
    <s v="NGET"/>
    <s v="RAYL"/>
    <n v="400"/>
    <n v="23"/>
    <x v="16"/>
    <n v="9"/>
    <x v="10"/>
    <n v="1.0421364384586478"/>
    <n v="-3.6568160153667795"/>
    <x v="1"/>
  </r>
  <r>
    <s v="REDBRIDGE"/>
    <s v="NGET"/>
    <s v="REBR"/>
    <n v="275"/>
    <n v="18"/>
    <x v="16"/>
    <n v="12"/>
    <x v="10"/>
    <n v="-0.20228304415523479"/>
    <n v="-4.4031307316589041"/>
    <x v="1"/>
  </r>
  <r>
    <s v="REDHOUSE"/>
    <s v="SPT"/>
    <s v="REDH"/>
    <n v="132"/>
    <n v="9"/>
    <x v="15"/>
    <n v="2"/>
    <x v="9"/>
    <n v="25.742965396435419"/>
    <n v="1.872691165622572"/>
    <x v="1"/>
  </r>
  <r>
    <s v="REDMOSS"/>
    <s v="SHETL"/>
    <s v="REDM"/>
    <n v="132"/>
    <n v="5"/>
    <x v="17"/>
    <n v="1"/>
    <x v="0"/>
    <n v="29.150567027256187"/>
    <n v="-0.90515121681770272"/>
    <x v="1"/>
  </r>
  <r>
    <s v="RHIGOS"/>
    <s v="NGET"/>
    <s v="RHIG"/>
    <n v="400"/>
    <n v="21"/>
    <x v="34"/>
    <n v="10"/>
    <x v="3"/>
    <n v="-4.9037856618729592"/>
    <n v="6.2181825202412684"/>
    <x v="0"/>
  </r>
  <r>
    <s v="RICHBOROUGH"/>
    <s v="NGET"/>
    <s v="RICH"/>
    <n v="400"/>
    <n v="24"/>
    <x v="30"/>
    <n v="11"/>
    <x v="10"/>
    <n v="4.3301557746705495"/>
    <n v="-4.5646152200921488"/>
    <x v="0"/>
  </r>
  <r>
    <s v="ROCHDALE"/>
    <s v="NGET"/>
    <s v="ROCH"/>
    <n v="275"/>
    <n v="15"/>
    <x v="40"/>
    <n v="4"/>
    <x v="5"/>
    <n v="1.2567293611954633"/>
    <n v="1.099771121872019"/>
    <x v="1"/>
  </r>
  <r>
    <s v="ROCHDALE"/>
    <s v="NGET"/>
    <s v="ROCH"/>
    <n v="400"/>
    <n v="15"/>
    <x v="40"/>
    <n v="4"/>
    <x v="5"/>
    <n v="1.7808677815611329"/>
    <n v="1.0987387172476293"/>
    <x v="1"/>
  </r>
  <r>
    <s v="ROCKSAVAGE"/>
    <s v="NGET"/>
    <s v="ROCK"/>
    <n v="400"/>
    <n v="16"/>
    <x v="6"/>
    <n v="6"/>
    <x v="5"/>
    <n v="0.34779530778161588"/>
    <n v="2.1798323157068666"/>
    <x v="0"/>
  </r>
  <r>
    <s v="ROTHIENORMAN"/>
    <s v="SHETL"/>
    <s v="ROTI"/>
    <n v="275"/>
    <n v="1"/>
    <x v="7"/>
    <n v="1"/>
    <x v="0"/>
    <n v="31.060751444891512"/>
    <n v="1.8657767618516841"/>
    <x v="1"/>
  </r>
  <r>
    <s v="ROWDOWN"/>
    <s v="NGET"/>
    <s v="ROWD"/>
    <n v="400"/>
    <n v="24"/>
    <x v="8"/>
    <n v="12"/>
    <x v="10"/>
    <n v="0.61319326514535955"/>
    <n v="-4.8700446257835415"/>
    <x v="1"/>
  </r>
  <r>
    <s v="RUGELEY"/>
    <s v="NGET"/>
    <s v="RUGE"/>
    <n v="400"/>
    <n v="18"/>
    <x v="32"/>
    <n v="8"/>
    <x v="3"/>
    <n v="-2.3201869324350382"/>
    <n v="1.6063117616459224"/>
    <x v="1"/>
  </r>
  <r>
    <s v="RYEHOUSE"/>
    <s v="NGET"/>
    <s v="RYEH"/>
    <n v="400"/>
    <n v="24"/>
    <x v="26"/>
    <n v="9"/>
    <x v="10"/>
    <n v="-0.1734253731600614"/>
    <n v="-1.6694046072603885"/>
    <x v="0"/>
  </r>
  <r>
    <s v="RYHALL (NETWORK RAIL)"/>
    <s v="NGET"/>
    <s v="RYHA"/>
    <n v="400"/>
    <n v="16"/>
    <x v="29"/>
    <n v="7"/>
    <x v="14"/>
    <n v="-0.2680808474304181"/>
    <n v="2.3589895112264632"/>
    <x v="1"/>
  </r>
  <r>
    <s v="SALTCOATS"/>
    <s v="SPT"/>
    <s v="SACO (SACO1R)"/>
    <n v="132"/>
    <n v="11"/>
    <x v="19"/>
    <n v="2"/>
    <x v="9"/>
    <n v="21.237042479123936"/>
    <n v="1.6500310475791542"/>
    <x v="1"/>
  </r>
  <r>
    <s v="SALTCOATS"/>
    <s v="SPT"/>
    <s v="SACO (SACO1Q)"/>
    <n v="132"/>
    <n v="11"/>
    <x v="12"/>
    <n v="2"/>
    <x v="9"/>
    <n v="21.237042479123936"/>
    <n v="1.6500310475791542"/>
    <x v="1"/>
  </r>
  <r>
    <s v="SALTEND NORTH S/STN"/>
    <s v="NGET"/>
    <s v="SAEN"/>
    <n v="275"/>
    <n v="15"/>
    <x v="38"/>
    <n v="5"/>
    <x v="5"/>
    <n v="2.3643361087625547"/>
    <n v="4.8607857188835144"/>
    <x v="1"/>
  </r>
  <r>
    <s v="SALT END SOUTH"/>
    <s v="NGET"/>
    <s v="SAES"/>
    <n v="275"/>
    <n v="15"/>
    <x v="38"/>
    <n v="5"/>
    <x v="5"/>
    <n v="2.3643361087625481"/>
    <n v="4.8586604555319148"/>
    <x v="0"/>
  </r>
  <r>
    <s v="SALTHOLME"/>
    <s v="NGET"/>
    <s v="SALH"/>
    <n v="275"/>
    <n v="13"/>
    <x v="44"/>
    <n v="3"/>
    <x v="20"/>
    <n v="8.3482633199431788"/>
    <n v="4.013881309980456"/>
    <x v="1"/>
  </r>
  <r>
    <s v="ST ANDREWS CROSS"/>
    <s v="SPT"/>
    <s v="SANX"/>
    <n v="132"/>
    <n v="11"/>
    <x v="19"/>
    <n v="2"/>
    <x v="12"/>
    <n v="20.228789205278662"/>
    <n v="2.4746580562807967"/>
    <x v="1"/>
  </r>
  <r>
    <s v="STOKE BARDOLPH"/>
    <s v="NGET"/>
    <s v="SBAR"/>
    <n v="400"/>
    <n v="18"/>
    <x v="32"/>
    <n v="7"/>
    <x v="3"/>
    <n v="-1.2736325529355179"/>
    <n v="3.6724837886647581"/>
    <x v="1"/>
  </r>
  <r>
    <s v="SEABANK"/>
    <s v="NGET"/>
    <s v="SEAB"/>
    <n v="400"/>
    <n v="22"/>
    <x v="47"/>
    <n v="14"/>
    <x v="3"/>
    <n v="-5.0377283762422058"/>
    <n v="2.8186690295727628"/>
    <x v="0"/>
  </r>
  <r>
    <s v="SELLINDGE"/>
    <s v="NGET"/>
    <s v="SELL"/>
    <n v="400"/>
    <n v="24"/>
    <x v="41"/>
    <n v="11"/>
    <x v="10"/>
    <n v="4.1430041331932923"/>
    <n v="-4.3815445464955136"/>
    <x v="0"/>
  </r>
  <r>
    <s v="SELLINDGE WEST"/>
    <s v="NGET"/>
    <s v="SELW"/>
    <n v="400"/>
    <n v="24"/>
    <x v="41"/>
    <n v="11"/>
    <x v="10"/>
    <n v="4.02447402607178"/>
    <n v="-4.3815445464955136"/>
    <x v="1"/>
  </r>
  <r>
    <s v="ST FERGUS"/>
    <s v="SHETL"/>
    <s v="SFEG"/>
    <n v="132"/>
    <n v="2"/>
    <x v="43"/>
    <n v="1"/>
    <x v="0"/>
    <n v="31.304826766760989"/>
    <n v="2.5111812982468313"/>
    <x v="1"/>
  </r>
  <r>
    <s v="ST FERGUS"/>
    <s v="SHETL"/>
    <s v="SFEM"/>
    <n v="132"/>
    <n v="2"/>
    <x v="43"/>
    <n v="1"/>
    <x v="0"/>
    <n v="30.338342576961011"/>
    <n v="2.5111812982468313"/>
    <x v="1"/>
  </r>
  <r>
    <s v="ST FERGUS"/>
    <s v="SHETL"/>
    <s v="SFER"/>
    <n v="132"/>
    <n v="2"/>
    <x v="43"/>
    <n v="1"/>
    <x v="0"/>
    <n v="31.154120011325205"/>
    <n v="2.511181298246846"/>
    <x v="1"/>
  </r>
  <r>
    <s v="ST FILLANS"/>
    <s v="SHETL"/>
    <s v="SFIL"/>
    <n v="132"/>
    <n v="5"/>
    <x v="42"/>
    <n v="1"/>
    <x v="0"/>
    <n v="32.467361922633359"/>
    <n v="5.0976662977386358"/>
    <x v="1"/>
  </r>
  <r>
    <s v="SOUTH HUMBER BANK"/>
    <s v="NGET"/>
    <s v="SHBA"/>
    <n v="400"/>
    <n v="15"/>
    <x v="38"/>
    <n v="5"/>
    <x v="5"/>
    <n v="1.5636158855649938"/>
    <n v="5.284439651185056"/>
    <x v="0"/>
  </r>
  <r>
    <s v="SHEFFIELD CITY"/>
    <s v="NGET"/>
    <s v="SHEC"/>
    <n v="275"/>
    <n v="16"/>
    <x v="6"/>
    <n v="5"/>
    <x v="5"/>
    <n v="0.5920649322791699"/>
    <n v="1.7824992127430466"/>
    <x v="1"/>
  </r>
  <r>
    <s v="SHIN"/>
    <s v="SHETL"/>
    <s v="SHIN"/>
    <n v="132"/>
    <n v="1"/>
    <x v="7"/>
    <n v="1"/>
    <x v="15"/>
    <n v="47.109654084081598"/>
    <n v="4.4990328111676661"/>
    <x v="1"/>
  </r>
  <r>
    <s v="SHREWSBURY"/>
    <s v="NGET"/>
    <s v="SHRE"/>
    <n v="400"/>
    <n v="18"/>
    <x v="32"/>
    <n v="8"/>
    <x v="14"/>
    <n v="-1.4659068554099017"/>
    <n v="1.9455962785405216"/>
    <x v="1"/>
  </r>
  <r>
    <s v="SHRUBHILL"/>
    <s v="SPT"/>
    <s v="SHRU"/>
    <n v="275"/>
    <n v="11"/>
    <x v="19"/>
    <n v="2"/>
    <x v="12"/>
    <n v="17.875775246359641"/>
    <n v="2.6129262583442756"/>
    <x v="1"/>
  </r>
  <r>
    <s v="SIGHTHILL"/>
    <s v="SPT"/>
    <s v="SIGH"/>
    <n v="275"/>
    <n v="11"/>
    <x v="19"/>
    <n v="2"/>
    <x v="12"/>
    <n v="20.388012813739412"/>
    <n v="2.5940321354697233"/>
    <x v="1"/>
  </r>
  <r>
    <s v="SINGLEWELL"/>
    <s v="NGET"/>
    <s v="SING"/>
    <n v="400"/>
    <n v="18"/>
    <x v="16"/>
    <n v="11"/>
    <x v="10"/>
    <n v="1.8780691540182559"/>
    <n v="-4.8041288427746167"/>
    <x v="1"/>
  </r>
  <r>
    <s v="SIZEWELL"/>
    <s v="NGET"/>
    <s v="SIZE"/>
    <n v="132"/>
    <n v="18"/>
    <x v="29"/>
    <n v="9"/>
    <x v="5"/>
    <n v="3.0466370600158266"/>
    <n v="-2.2831832482779624"/>
    <x v="1"/>
  </r>
  <r>
    <s v="SIZEWELL"/>
    <s v="NGET"/>
    <s v="SIZE"/>
    <n v="400"/>
    <n v="18"/>
    <x v="29"/>
    <n v="9"/>
    <x v="5"/>
    <n v="3.0466370600159443"/>
    <n v="-2.2831832482779224"/>
    <x v="0"/>
  </r>
  <r>
    <s v="ST JOHNS WOOD"/>
    <s v="NGET"/>
    <s v="SJOW"/>
    <n v="275"/>
    <n v="23"/>
    <x v="35"/>
    <n v="12"/>
    <x v="3"/>
    <n v="-0.59283001012161762"/>
    <n v="-7.4575101913817177"/>
    <x v="1"/>
  </r>
  <r>
    <s v="ST JOHNS WOOD"/>
    <s v="NGET"/>
    <s v="SJOW"/>
    <n v="400"/>
    <n v="23"/>
    <x v="35"/>
    <n v="12"/>
    <x v="3"/>
    <n v="-2.6737347689979352"/>
    <n v="-4.8638891913840299"/>
    <x v="1"/>
  </r>
  <r>
    <s v="SKELTON GRANGE"/>
    <s v="NGET"/>
    <s v="SKLG"/>
    <n v="275"/>
    <n v="15"/>
    <x v="6"/>
    <n v="5"/>
    <x v="5"/>
    <n v="1.9757637026861607"/>
    <n v="2.5486430517066636"/>
    <x v="1"/>
  </r>
  <r>
    <s v="SLOY"/>
    <s v="SHETL"/>
    <s v="SLOY"/>
    <n v="132"/>
    <n v="8"/>
    <x v="46"/>
    <n v="1"/>
    <x v="6"/>
    <n v="29.463255493771605"/>
    <n v="4.7894621535167863"/>
    <x v="0"/>
  </r>
  <r>
    <s v="SOUTH MANCHESTER"/>
    <s v="NGET"/>
    <s v="SMAN"/>
    <n v="275"/>
    <n v="16"/>
    <x v="6"/>
    <n v="4"/>
    <x v="14"/>
    <n v="1.4299806484432733"/>
    <n v="1.0930021737165223"/>
    <x v="1"/>
  </r>
  <r>
    <s v="SMEATON"/>
    <s v="SPT"/>
    <s v="SMEA"/>
    <n v="132"/>
    <n v="11"/>
    <x v="19"/>
    <n v="2"/>
    <x v="12"/>
    <n v="20.339733682356378"/>
    <n v="2.0386375514216266"/>
    <x v="1"/>
  </r>
  <r>
    <s v="SMEATON"/>
    <s v="SPT"/>
    <s v="SMEA"/>
    <n v="275"/>
    <n v="11"/>
    <x v="19"/>
    <n v="2"/>
    <x v="12"/>
    <n v="19.765733683181995"/>
    <n v="2.6129262583443107"/>
    <x v="1"/>
  </r>
  <r>
    <s v="SMEATON"/>
    <s v="SPT"/>
    <s v="SMEA"/>
    <n v="400"/>
    <n v="11"/>
    <x v="19"/>
    <n v="2"/>
    <x v="12"/>
    <n v="18.91945442149818"/>
    <n v="2.5765713993670309"/>
    <x v="1"/>
  </r>
  <r>
    <s v="SPANGO VALLEY"/>
    <s v="SPT"/>
    <s v="SPAV"/>
    <n v="132"/>
    <n v="9"/>
    <x v="15"/>
    <n v="2"/>
    <x v="9"/>
    <n v="23.970679557331749"/>
    <n v="4.8253424738948949"/>
    <x v="1"/>
  </r>
  <r>
    <s v="SPENNYMOOR"/>
    <s v="NGET"/>
    <s v="SPEN"/>
    <n v="400"/>
    <n v="13"/>
    <x v="44"/>
    <n v="3"/>
    <x v="13"/>
    <n v="9.2380957328002733"/>
    <n v="3.4611327337241375"/>
    <x v="1"/>
  </r>
  <r>
    <s v="SPITTAL"/>
    <s v="SHETL"/>
    <s v="SPIT"/>
    <n v="132"/>
    <n v="1"/>
    <x v="7"/>
    <n v="1"/>
    <x v="18"/>
    <n v="61.306613943926422"/>
    <n v="3.8079295870735232"/>
    <x v="1"/>
  </r>
  <r>
    <s v="SPITTAL"/>
    <s v="SHETL"/>
    <s v="SPIT"/>
    <n v="275"/>
    <n v="1"/>
    <x v="7"/>
    <n v="1"/>
    <x v="18"/>
    <n v="62.562399952289283"/>
    <n v="3.8356775147419415"/>
    <x v="1"/>
  </r>
  <r>
    <s v="SPALDING"/>
    <s v="NGET"/>
    <s v="SPLN"/>
    <n v="400"/>
    <n v="17"/>
    <x v="21"/>
    <n v="7"/>
    <x v="14"/>
    <n v="0.43777835058635356"/>
    <n v="1.9876535375513424"/>
    <x v="0"/>
  </r>
  <r>
    <s v="SOUTH SHIELDS"/>
    <s v="NGET"/>
    <s v="SSHI"/>
    <n v="275"/>
    <n v="13"/>
    <x v="44"/>
    <n v="3"/>
    <x v="20"/>
    <n v="9.7970857238176752"/>
    <n v="3.2931522755362543"/>
    <x v="1"/>
  </r>
  <r>
    <s v="STANAH"/>
    <s v="NGET"/>
    <s v="STAH"/>
    <n v="400"/>
    <n v="14"/>
    <x v="45"/>
    <n v="4"/>
    <x v="20"/>
    <n v="6.0747801055589346"/>
    <n v="1.5159969129308086"/>
    <x v="0"/>
  </r>
  <r>
    <s v="STALYBRIDGE"/>
    <s v="NGET"/>
    <s v="STAL"/>
    <n v="275"/>
    <n v="16"/>
    <x v="40"/>
    <n v="4"/>
    <x v="5"/>
    <n v="0.69954297316000469"/>
    <n v="1.6900708376176843"/>
    <x v="1"/>
  </r>
  <r>
    <s v="STALYBRIDGE"/>
    <s v="NGET"/>
    <s v="STAL"/>
    <n v="400"/>
    <n v="16"/>
    <x v="40"/>
    <n v="4"/>
    <x v="5"/>
    <n v="0.90031027808054898"/>
    <n v="1.4232709098925083"/>
    <x v="1"/>
  </r>
  <r>
    <s v="STAYTHORPE"/>
    <s v="NGET"/>
    <s v="STAY"/>
    <n v="400"/>
    <n v="16"/>
    <x v="6"/>
    <n v="7"/>
    <x v="14"/>
    <n v="-0.87916598300806004"/>
    <n v="4.195880638841297"/>
    <x v="0"/>
  </r>
  <r>
    <s v="STELLA WEST"/>
    <s v="NGET"/>
    <s v="STEW"/>
    <n v="275"/>
    <n v="13"/>
    <x v="23"/>
    <n v="3"/>
    <x v="13"/>
    <n v="10.81317674501158"/>
    <n v="2.6975675587889087"/>
    <x v="1"/>
  </r>
  <r>
    <s v="STELLA WEST"/>
    <s v="NGET"/>
    <s v="STEW"/>
    <n v="400"/>
    <n v="13"/>
    <x v="23"/>
    <n v="3"/>
    <x v="13"/>
    <n v="10.757391659148754"/>
    <n v="3.17572163177593"/>
    <x v="1"/>
  </r>
  <r>
    <s v="STRATHAVEN"/>
    <s v="SPT"/>
    <s v="STHA"/>
    <n v="275"/>
    <n v="11"/>
    <x v="12"/>
    <n v="2"/>
    <x v="9"/>
    <n v="23.359113215709225"/>
    <n v="2.4722130123383801"/>
    <x v="1"/>
  </r>
  <r>
    <s v="STRATHAVEN"/>
    <s v="SPT"/>
    <s v="STHA"/>
    <n v="400"/>
    <n v="11"/>
    <x v="12"/>
    <n v="2"/>
    <x v="7"/>
    <n v="20.932090731159342"/>
    <n v="2.3093788013561745"/>
    <x v="1"/>
  </r>
  <r>
    <s v="STIRLING"/>
    <s v="SPT"/>
    <s v="STIR"/>
    <n v="132"/>
    <n v="9"/>
    <x v="15"/>
    <n v="2"/>
    <x v="9"/>
    <n v="16.701606691124709"/>
    <n v="2.6034654493956855"/>
    <x v="1"/>
  </r>
  <r>
    <s v="STRATHLEVEN"/>
    <s v="SPT"/>
    <s v="STLE (STLE10_SHEPD)"/>
    <n v="132"/>
    <n v="8"/>
    <x v="39"/>
    <n v="1"/>
    <x v="9"/>
    <n v="26.746493807005407"/>
    <n v="4.3089776280523822"/>
    <x v="1"/>
  </r>
  <r>
    <s v="STRATHLEVEN"/>
    <s v="SPT"/>
    <s v="STLE (STLE10_SPD)"/>
    <n v="132"/>
    <n v="8"/>
    <x v="39"/>
    <n v="2"/>
    <x v="9"/>
    <n v="26.746493807005407"/>
    <n v="4.3089776280523822"/>
    <x v="1"/>
  </r>
  <r>
    <s v="STRATH BRORA"/>
    <s v="SHETL"/>
    <s v="STRB"/>
    <n v="275"/>
    <n v="1"/>
    <x v="31"/>
    <n v="1"/>
    <x v="15"/>
    <n v="49.47532288626708"/>
    <n v="3.5008333129705163"/>
    <x v="0"/>
  </r>
  <r>
    <s v="STRICHEN"/>
    <s v="SHETL"/>
    <s v="STRI"/>
    <n v="132"/>
    <n v="2"/>
    <x v="43"/>
    <n v="1"/>
    <x v="0"/>
    <n v="30.135055284092562"/>
    <n v="2.5111812982468855"/>
    <x v="1"/>
  </r>
  <r>
    <s v="STRONELAIRG"/>
    <s v="SHETL"/>
    <s v="STRL"/>
    <n v="132"/>
    <n v="5"/>
    <x v="0"/>
    <n v="1"/>
    <x v="0"/>
    <n v="33.175786412347513"/>
    <n v="3.7232838472838612"/>
    <x v="0"/>
  </r>
  <r>
    <s v="STRATHY"/>
    <s v="SHETL"/>
    <s v="STRW (STRW1C)"/>
    <n v="132"/>
    <n v="1"/>
    <x v="7"/>
    <n v="1"/>
    <x v="18"/>
    <n v="57.129782657063686"/>
    <n v="3.1522710688410895"/>
    <x v="1"/>
  </r>
  <r>
    <s v="STRATHY"/>
    <s v="SHETL"/>
    <s v="STRW (STRW10)"/>
    <n v="132"/>
    <n v="1"/>
    <x v="31"/>
    <n v="1"/>
    <x v="18"/>
    <n v="57.129782657063686"/>
    <n v="3.1522710688410895"/>
    <x v="0"/>
  </r>
  <r>
    <s v="STOCKSBRIDGE"/>
    <s v="NGET"/>
    <s v="STSB"/>
    <n v="400"/>
    <n v="16"/>
    <x v="6"/>
    <n v="5"/>
    <x v="5"/>
    <n v="1.1872944674788868"/>
    <n v="3.351046868697098"/>
    <x v="1"/>
  </r>
  <r>
    <s v="STELLA WEST BORDER NODE"/>
    <s v="SPT"/>
    <s v="STWB"/>
    <n v="400"/>
    <n v="11"/>
    <x v="19"/>
    <n v="3"/>
    <x v="12"/>
    <n v="14.94549765656576"/>
    <n v="2.8974163220499412"/>
    <x v="1"/>
  </r>
  <r>
    <s v="SUNDON"/>
    <s v="NGET"/>
    <s v="SUND"/>
    <n v="400"/>
    <n v="18"/>
    <x v="29"/>
    <n v="9"/>
    <x v="3"/>
    <n v="-1.5082264749643848"/>
    <n v="1.0568346209224078E-2"/>
    <x v="0"/>
  </r>
  <r>
    <s v="SUTTON BRIDGE"/>
    <s v="NGET"/>
    <s v="SUTB"/>
    <n v="400"/>
    <n v="17"/>
    <x v="29"/>
    <n v="7"/>
    <x v="5"/>
    <n v="0.51664462285464574"/>
    <n v="1.6498311269943362"/>
    <x v="1"/>
  </r>
  <r>
    <s v="SWANSEA NORTH"/>
    <s v="NGET"/>
    <s v="SWAN (SWAN20_SPM)"/>
    <n v="275"/>
    <n v="21"/>
    <x v="34"/>
    <n v="6"/>
    <x v="3"/>
    <n v="-4.8967529587698264"/>
    <n v="7.4057989069333621"/>
    <x v="1"/>
  </r>
  <r>
    <s v="SWANSEA NORTH"/>
    <s v="NGET"/>
    <s v="SWAN (SWAN20_SWA, SWAN20A)"/>
    <n v="275"/>
    <n v="21"/>
    <x v="34"/>
    <n v="10"/>
    <x v="3"/>
    <n v="-4.8967529587698264"/>
    <n v="7.4057989069333621"/>
    <x v="1"/>
  </r>
  <r>
    <s v="SWANSEA NORTH"/>
    <s v="NGET"/>
    <s v="SWAN"/>
    <n v="400"/>
    <n v="21"/>
    <x v="34"/>
    <n v="10"/>
    <x v="3"/>
    <n v="-4.8685789741896537"/>
    <n v="7.3469349905529189"/>
    <x v="1"/>
  </r>
  <r>
    <s v="TARLAND"/>
    <s v="SHETL"/>
    <s v="TARL"/>
    <n v="132"/>
    <n v="5"/>
    <x v="17"/>
    <n v="1"/>
    <x v="0"/>
    <n v="33.207210143197656"/>
    <n v="0.88420267347781945"/>
    <x v="1"/>
  </r>
  <r>
    <s v="TAUNTON"/>
    <s v="NGET"/>
    <s v="TAUN"/>
    <n v="400"/>
    <n v="26"/>
    <x v="13"/>
    <n v="14"/>
    <x v="2"/>
    <n v="-4.865064419990305"/>
    <n v="-0.56177629067032087"/>
    <x v="1"/>
  </r>
  <r>
    <s v="TAYNUILT"/>
    <s v="SHETL"/>
    <s v="TAYN"/>
    <n v="132"/>
    <n v="7"/>
    <x v="5"/>
    <n v="1"/>
    <x v="19"/>
    <n v="33.316159726400748"/>
    <n v="5.5082070741487623"/>
    <x v="1"/>
  </r>
  <r>
    <s v="TEALING"/>
    <s v="SHETL"/>
    <s v="TEAL"/>
    <n v="132"/>
    <n v="5"/>
    <x v="3"/>
    <n v="1"/>
    <x v="0"/>
    <n v="27.569122983569653"/>
    <n v="1.1809974849889897"/>
    <x v="1"/>
  </r>
  <r>
    <s v="TEALING"/>
    <s v="SHETL"/>
    <s v="TEAL"/>
    <n v="275"/>
    <n v="5"/>
    <x v="3"/>
    <n v="1"/>
    <x v="0"/>
    <n v="27.476148543916654"/>
    <n v="2.1082205346603962"/>
    <x v="0"/>
  </r>
  <r>
    <s v="TELFORD ROAD"/>
    <s v="SPT"/>
    <s v="TELR"/>
    <n v="132"/>
    <n v="9"/>
    <x v="15"/>
    <n v="2"/>
    <x v="12"/>
    <n v="15.506498159003614"/>
    <n v="2.5940321354697349"/>
    <x v="1"/>
  </r>
  <r>
    <s v="TEMPLEBOROUGH"/>
    <s v="NGET"/>
    <s v="TEMP"/>
    <n v="275"/>
    <n v="16"/>
    <x v="6"/>
    <n v="5"/>
    <x v="5"/>
    <n v="0.62131840755000578"/>
    <n v="3.8978294855911848"/>
    <x v="0"/>
  </r>
  <r>
    <s v="THORPE MARSH"/>
    <s v="NGET"/>
    <s v="THOM"/>
    <n v="275"/>
    <n v="16"/>
    <x v="6"/>
    <n v="5"/>
    <x v="5"/>
    <n v="1.6400354318139172"/>
    <n v="3.8372736079146748"/>
    <x v="1"/>
  </r>
  <r>
    <s v="THORPE MARSH"/>
    <s v="NGET"/>
    <s v="THOM"/>
    <n v="400"/>
    <n v="16"/>
    <x v="6"/>
    <n v="5"/>
    <x v="5"/>
    <n v="1.5765151500941845"/>
    <n v="3.8762281838077848"/>
    <x v="1"/>
  </r>
  <r>
    <s v="THURSO"/>
    <s v="SHETL"/>
    <s v="THSO"/>
    <n v="132"/>
    <n v="1"/>
    <x v="7"/>
    <n v="1"/>
    <x v="18"/>
    <n v="61.193317211919108"/>
    <n v="3.5079378209449663"/>
    <x v="1"/>
  </r>
  <r>
    <s v="THURSO"/>
    <s v="SHETL"/>
    <s v="THSO"/>
    <n v="275"/>
    <n v="1"/>
    <x v="7"/>
    <n v="1"/>
    <x v="18"/>
    <n v="61.193317211919144"/>
    <n v="3.5079378209449645"/>
    <x v="1"/>
  </r>
  <r>
    <s v="THORNTON"/>
    <s v="NGET"/>
    <s v="THTO"/>
    <n v="400"/>
    <n v="15"/>
    <x v="6"/>
    <n v="5"/>
    <x v="5"/>
    <n v="3.2315831887029458"/>
    <n v="4.0182594875410764"/>
    <x v="1"/>
  </r>
  <r>
    <s v="THURCROFT"/>
    <s v="NGET"/>
    <s v="THUR"/>
    <n v="275"/>
    <n v="16"/>
    <x v="6"/>
    <n v="5"/>
    <x v="5"/>
    <n v="0.29344873386904408"/>
    <n v="3.8609724348675867"/>
    <x v="1"/>
  </r>
  <r>
    <s v="TILBURY"/>
    <s v="NGET"/>
    <s v="TILB"/>
    <n v="275"/>
    <n v="24"/>
    <x v="16"/>
    <n v="9"/>
    <x v="10"/>
    <n v="1.0693795798133687"/>
    <n v="-3.4096719740698136"/>
    <x v="1"/>
  </r>
  <r>
    <s v="TILBURY"/>
    <s v="NGET"/>
    <s v="TILB"/>
    <n v="400"/>
    <n v="24"/>
    <x v="16"/>
    <n v="9"/>
    <x v="10"/>
    <n v="1.4674957310768724"/>
    <n v="-4.552993912175622"/>
    <x v="1"/>
  </r>
  <r>
    <s v="TINSLEY PARK"/>
    <s v="NGET"/>
    <s v="TINP"/>
    <n v="275"/>
    <n v="16"/>
    <x v="6"/>
    <n v="5"/>
    <x v="5"/>
    <n v="0.32853739779994473"/>
    <n v="3.8812249441797739"/>
    <x v="1"/>
  </r>
  <r>
    <s v="TOD POINT"/>
    <s v="NGET"/>
    <s v="TODP"/>
    <n v="275"/>
    <n v="13"/>
    <x v="44"/>
    <n v="3"/>
    <x v="20"/>
    <n v="7.7005472293251733"/>
    <n v="4.0558378362288314"/>
    <x v="1"/>
  </r>
  <r>
    <s v="TOMATIN"/>
    <s v="SHETL"/>
    <s v="TOMT"/>
    <n v="132"/>
    <n v="1"/>
    <x v="17"/>
    <n v="1"/>
    <x v="1"/>
    <n v="36.240612891436278"/>
    <n v="4.0643839079867705"/>
    <x v="1"/>
  </r>
  <r>
    <s v="TOMATIN"/>
    <s v="SHETL"/>
    <s v="TOMT"/>
    <n v="275"/>
    <n v="1"/>
    <x v="17"/>
    <n v="1"/>
    <x v="1"/>
    <n v="37.222089773619047"/>
    <n v="4.0802096505037699"/>
    <x v="1"/>
  </r>
  <r>
    <s v="TONGLAND"/>
    <s v="SPT"/>
    <s v="TONG"/>
    <n v="132"/>
    <n v="10"/>
    <x v="14"/>
    <n v="2"/>
    <x v="7"/>
    <n v="14.63105329493866"/>
    <n v="1.9717465149347888"/>
    <x v="1"/>
  </r>
  <r>
    <s v="TORNESS"/>
    <s v="SPT"/>
    <s v="TORN"/>
    <n v="132"/>
    <n v="11"/>
    <x v="19"/>
    <n v="2"/>
    <x v="12"/>
    <n v="16.926121047221248"/>
    <n v="2.7592093777541988"/>
    <x v="1"/>
  </r>
  <r>
    <s v="TORNESS"/>
    <s v="SPT"/>
    <s v="TORN"/>
    <n v="400"/>
    <n v="11"/>
    <x v="37"/>
    <n v="2"/>
    <x v="12"/>
    <n v="16.926121047221237"/>
    <n v="2.7592093777541988"/>
    <x v="0"/>
  </r>
  <r>
    <s v="TOTTENHAM"/>
    <s v="NGET"/>
    <s v="TOTT"/>
    <n v="275"/>
    <n v="24"/>
    <x v="16"/>
    <n v="9"/>
    <x v="10"/>
    <n v="-0.30001079523541518"/>
    <n v="-2.6143977702225611"/>
    <x v="1"/>
  </r>
  <r>
    <s v="TRAWSFYNYDD"/>
    <s v="NGET"/>
    <s v="TRAW"/>
    <n v="275"/>
    <n v="16"/>
    <x v="24"/>
    <n v="6"/>
    <x v="5"/>
    <n v="-0.6499407956924762"/>
    <n v="3.4799860598828749"/>
    <x v="1"/>
  </r>
  <r>
    <s v="TRAWSFYNYDD"/>
    <s v="NGET"/>
    <s v="TRAW"/>
    <n v="400"/>
    <n v="16"/>
    <x v="24"/>
    <n v="6"/>
    <x v="5"/>
    <n v="-0.64994079569246932"/>
    <n v="3.4799860598828802"/>
    <x v="1"/>
  </r>
  <r>
    <s v="TREMORFA"/>
    <s v="NGET"/>
    <s v="TREM"/>
    <n v="275"/>
    <n v="21"/>
    <x v="4"/>
    <n v="10"/>
    <x v="3"/>
    <n v="-5.028835742040541"/>
    <n v="5.2753296182587377"/>
    <x v="1"/>
  </r>
  <r>
    <s v="TREUDDYN (PRON. TRITHIN)"/>
    <s v="NGET"/>
    <s v="TREU"/>
    <n v="400"/>
    <n v="16"/>
    <x v="6"/>
    <n v="6"/>
    <x v="5"/>
    <n v="-0.70758910214820814"/>
    <n v="2.3219176343824492"/>
    <x v="1"/>
  </r>
  <r>
    <s v="TUMMEL BRIDGE"/>
    <s v="SHETL"/>
    <s v="TUMB"/>
    <n v="132"/>
    <n v="5"/>
    <x v="3"/>
    <n v="1"/>
    <x v="0"/>
    <n v="31.343832520514958"/>
    <n v="5.1889722759620796"/>
    <x v="1"/>
  </r>
  <r>
    <s v="TUMMEL"/>
    <s v="SHETL"/>
    <s v="TUMM"/>
    <n v="132"/>
    <n v="5"/>
    <x v="3"/>
    <n v="1"/>
    <x v="0"/>
    <n v="31.31144269092222"/>
    <n v="4.9634069816649236"/>
    <x v="1"/>
  </r>
  <r>
    <s v="TUMMEL"/>
    <s v="SHETL"/>
    <s v="TUMM"/>
    <n v="275"/>
    <n v="5"/>
    <x v="3"/>
    <n v="1"/>
    <x v="0"/>
    <n v="31.057742930563592"/>
    <n v="3.94283459619282"/>
    <x v="1"/>
  </r>
  <r>
    <s v="TUMMEL"/>
    <s v="SHETL"/>
    <s v="TUMM"/>
    <n v="400"/>
    <n v="5"/>
    <x v="3"/>
    <n v="1"/>
    <x v="0"/>
    <n v="31.40663280574892"/>
    <n v="3.5820326545327603"/>
    <x v="1"/>
  </r>
  <r>
    <s v="TYNEMOUTH"/>
    <s v="NGET"/>
    <s v="TYNE"/>
    <n v="275"/>
    <n v="13"/>
    <x v="44"/>
    <n v="3"/>
    <x v="20"/>
    <n v="10.153073761166674"/>
    <n v="3.3041055058104107"/>
    <x v="1"/>
  </r>
  <r>
    <s v="UPPER BOAT"/>
    <s v="NGET"/>
    <s v="UPPB"/>
    <n v="275"/>
    <n v="21"/>
    <x v="4"/>
    <n v="10"/>
    <x v="3"/>
    <n v="-5.0305799965997018"/>
    <n v="5.9147991631338046"/>
    <x v="1"/>
  </r>
  <r>
    <s v="USKMOUTH"/>
    <s v="NGET"/>
    <s v="USKM"/>
    <n v="275"/>
    <n v="21"/>
    <x v="4"/>
    <n v="10"/>
    <x v="3"/>
    <n v="-5.0273731674473163"/>
    <n v="4.729545585735127"/>
    <x v="0"/>
  </r>
  <r>
    <s v="WALHAM"/>
    <s v="NGET"/>
    <s v="WALH"/>
    <n v="400"/>
    <n v="21"/>
    <x v="47"/>
    <n v="8"/>
    <x v="3"/>
    <n v="-4.6501837391315402"/>
    <n v="2.1506366789642541"/>
    <x v="1"/>
  </r>
  <r>
    <s v="WALPOLE"/>
    <s v="NGET"/>
    <s v="WALP (WALP40_EME)"/>
    <n v="400"/>
    <n v="17"/>
    <x v="29"/>
    <n v="7"/>
    <x v="5"/>
    <n v="0.41015099014110729"/>
    <n v="1.6498311269943362"/>
    <x v="0"/>
  </r>
  <r>
    <s v="WALPOLE"/>
    <s v="NGET"/>
    <s v="WALP (WALP40_EPN)"/>
    <n v="400"/>
    <n v="17"/>
    <x v="29"/>
    <n v="9"/>
    <x v="5"/>
    <n v="0.41015099014110729"/>
    <n v="1.6498311269943362"/>
    <x v="0"/>
  </r>
  <r>
    <s v="WALTHAM CROSS"/>
    <s v="NGET"/>
    <s v="WALX"/>
    <n v="275"/>
    <n v="24"/>
    <x v="26"/>
    <n v="9"/>
    <x v="10"/>
    <n v="-0.26907313839339109"/>
    <n v="-2.007503039913205"/>
    <x v="1"/>
  </r>
  <r>
    <s v="WALTHAM CROSS"/>
    <s v="NGET"/>
    <s v="WALX"/>
    <n v="400"/>
    <n v="24"/>
    <x v="26"/>
    <n v="9"/>
    <x v="10"/>
    <n v="-0.18321603206310799"/>
    <n v="-1.8406633996164863"/>
    <x v="1"/>
  </r>
  <r>
    <s v="WARLEY"/>
    <s v="NGET"/>
    <s v="WARL"/>
    <n v="275"/>
    <n v="18"/>
    <x v="26"/>
    <n v="9"/>
    <x v="10"/>
    <n v="0.52341401802359622"/>
    <n v="-3.0722550094046985"/>
    <x v="1"/>
  </r>
  <r>
    <s v="WASHWAY FARM"/>
    <s v="NGET"/>
    <s v="WASF"/>
    <n v="275"/>
    <n v="15"/>
    <x v="40"/>
    <n v="4"/>
    <x v="5"/>
    <n v="3.8789273007105378"/>
    <n v="1.6558092748602955"/>
    <x v="1"/>
  </r>
  <r>
    <s v="WATFORD SOUTH"/>
    <s v="NGET"/>
    <s v="WATS"/>
    <n v="275"/>
    <n v="25"/>
    <x v="8"/>
    <n v="9"/>
    <x v="3"/>
    <n v="-2.4081259721055388"/>
    <n v="-1.5756527562427929"/>
    <x v="1"/>
  </r>
  <r>
    <s v="WEST BOLDON"/>
    <s v="NGET"/>
    <s v="WBOL"/>
    <n v="275"/>
    <n v="13"/>
    <x v="44"/>
    <n v="3"/>
    <x v="20"/>
    <n v="9.5991436207311995"/>
    <n v="3.2773086401921763"/>
    <x v="1"/>
  </r>
  <r>
    <s v="WEST BURTON"/>
    <s v="NGET"/>
    <s v="WBUR"/>
    <n v="400"/>
    <n v="16"/>
    <x v="6"/>
    <n v="7"/>
    <x v="5"/>
    <n v="0.25429143043492097"/>
    <n v="4.4038235202245781"/>
    <x v="0"/>
  </r>
  <r>
    <s v="AIKENGAL WINDFARM"/>
    <s v="SPT"/>
    <s v="WDOD"/>
    <n v="132"/>
    <n v="11"/>
    <x v="19"/>
    <n v="2"/>
    <x v="12"/>
    <n v="17.559448855753534"/>
    <n v="2.7278676246250106"/>
    <x v="0"/>
  </r>
  <r>
    <s v="WESTFIELD BOUNDARY"/>
    <s v="SPT"/>
    <s v="WFIB"/>
    <n v="275"/>
    <n v="9"/>
    <x v="15"/>
    <n v="2"/>
    <x v="9"/>
    <n v="26.674647981463803"/>
    <n v="2.278733103067125"/>
    <x v="1"/>
  </r>
  <r>
    <s v="WESTFIELD"/>
    <s v="SPT"/>
    <s v="WFIE"/>
    <n v="132"/>
    <n v="9"/>
    <x v="15"/>
    <n v="2"/>
    <x v="9"/>
    <n v="31.840152603294133"/>
    <n v="2.4790752410036236"/>
    <x v="1"/>
  </r>
  <r>
    <s v="WESTFIELD"/>
    <s v="SPT"/>
    <s v="WFIE"/>
    <n v="275"/>
    <n v="9"/>
    <x v="15"/>
    <n v="2"/>
    <x v="9"/>
    <n v="26.21388237232394"/>
    <n v="2.3787943707547852"/>
    <x v="1"/>
  </r>
  <r>
    <s v="WEST GEORGE STREET"/>
    <s v="SPT"/>
    <s v="WGEO"/>
    <n v="275"/>
    <n v="9"/>
    <x v="15"/>
    <n v="2"/>
    <x v="9"/>
    <n v="25.668531127302376"/>
    <n v="3.5953153964952693"/>
    <x v="1"/>
  </r>
  <r>
    <s v="WEST HAM"/>
    <s v="NGET"/>
    <s v="WHAM"/>
    <n v="400"/>
    <n v="24"/>
    <x v="16"/>
    <n v="12"/>
    <x v="10"/>
    <n v="1.424213422304961"/>
    <n v="-5.2030041283290869"/>
    <x v="1"/>
  </r>
  <r>
    <s v="WHITEGATE"/>
    <s v="NGET"/>
    <s v="WHGA"/>
    <n v="275"/>
    <n v="15"/>
    <x v="40"/>
    <n v="4"/>
    <x v="5"/>
    <n v="1.2793830644129909"/>
    <n v="0.72259693308733464"/>
    <x v="1"/>
  </r>
  <r>
    <s v="WHITEHOUSE"/>
    <s v="SPT"/>
    <s v="WHHO"/>
    <n v="275"/>
    <n v="11"/>
    <x v="19"/>
    <n v="2"/>
    <x v="12"/>
    <n v="18.310041992727726"/>
    <n v="2.6079703648587116"/>
    <x v="1"/>
  </r>
  <r>
    <s v="WHITE BRIDGE"/>
    <s v="SHETL"/>
    <s v="WHIB"/>
    <n v="132"/>
    <n v="5"/>
    <x v="3"/>
    <n v="1"/>
    <x v="0"/>
    <n v="31.486239381063683"/>
    <n v="4.8639559243523758"/>
    <x v="1"/>
  </r>
  <r>
    <s v="WHITSON"/>
    <s v="NGET"/>
    <s v="WHSO"/>
    <n v="275"/>
    <n v="21"/>
    <x v="4"/>
    <n v="10"/>
    <x v="3"/>
    <n v="-5.0235857777840991"/>
    <n v="4.5267020212590259"/>
    <x v="1"/>
  </r>
  <r>
    <s v="WHITSON"/>
    <s v="NGET"/>
    <s v="WHSO"/>
    <n v="400"/>
    <n v="21"/>
    <x v="4"/>
    <n v="10"/>
    <x v="3"/>
    <n v="-4.9911545934908492"/>
    <n v="4.7219787486427371"/>
    <x v="1"/>
  </r>
  <r>
    <s v="WHISTLEFIELD BOUNDARY"/>
    <s v="SPT"/>
    <s v="WHTB"/>
    <n v="132"/>
    <n v="9"/>
    <x v="39"/>
    <n v="1"/>
    <x v="9"/>
    <n v="27.945066278482319"/>
    <n v="4.5693617719203585"/>
    <x v="1"/>
  </r>
  <r>
    <s v="WHISTLEFIELD"/>
    <s v="SPT"/>
    <s v="WHTL"/>
    <n v="132"/>
    <n v="9"/>
    <x v="15"/>
    <n v="2"/>
    <x v="9"/>
    <n v="28.107647777647429"/>
    <n v="4.5693617719203585"/>
    <x v="1"/>
  </r>
  <r>
    <s v="WINCOBANK"/>
    <s v="NGET"/>
    <s v="WIBA"/>
    <n v="275"/>
    <n v="16"/>
    <x v="6"/>
    <n v="5"/>
    <x v="5"/>
    <n v="0.78641848876407794"/>
    <n v="2.6618487852921868"/>
    <x v="1"/>
  </r>
  <r>
    <s v="WILLENHALL"/>
    <s v="NGET"/>
    <s v="WIEN"/>
    <n v="275"/>
    <n v="18"/>
    <x v="20"/>
    <n v="8"/>
    <x v="3"/>
    <n v="-3.5103428528772782"/>
    <n v="1.1983716605452037"/>
    <x v="1"/>
  </r>
  <r>
    <s v="WILLINGTON EAST"/>
    <s v="NGET"/>
    <s v="WILE"/>
    <n v="275"/>
    <n v="18"/>
    <x v="32"/>
    <n v="7"/>
    <x v="3"/>
    <n v="-2.1379867120755391"/>
    <n v="2.8795807637835562"/>
    <x v="1"/>
  </r>
  <r>
    <s v="WILLINGTON EAST"/>
    <s v="NGET"/>
    <s v="WILE"/>
    <n v="400"/>
    <n v="18"/>
    <x v="32"/>
    <n v="7"/>
    <x v="3"/>
    <n v="-2.1379867120755391"/>
    <n v="2.8795807637835562"/>
    <x v="0"/>
  </r>
  <r>
    <s v="WIMBLEDON"/>
    <s v="NGET"/>
    <s v="WIMB"/>
    <n v="275"/>
    <n v="23"/>
    <x v="35"/>
    <n v="12"/>
    <x v="3"/>
    <n v="-3.6187795886478318"/>
    <n v="-4.6135714742590936"/>
    <x v="1"/>
  </r>
  <r>
    <s v="WIMBLEDON"/>
    <s v="NGET"/>
    <s v="WIMB"/>
    <n v="400"/>
    <n v="23"/>
    <x v="35"/>
    <n v="12"/>
    <x v="3"/>
    <n v="-4.3184525592163485"/>
    <n v="-8.4348241141807794"/>
    <x v="1"/>
  </r>
  <r>
    <s v="WILLOWDALE"/>
    <s v="SHETL"/>
    <s v="WIOW"/>
    <n v="132"/>
    <n v="5"/>
    <x v="17"/>
    <n v="1"/>
    <x v="0"/>
    <n v="28.91287407328014"/>
    <n v="1.5549416200460413"/>
    <x v="1"/>
  </r>
  <r>
    <s v="WILLESDEN"/>
    <s v="NGET"/>
    <s v="WISD (WISD20_EPN)"/>
    <n v="275"/>
    <n v="23"/>
    <x v="35"/>
    <n v="9"/>
    <x v="3"/>
    <n v="-4.2947439484335206"/>
    <n v="-5.9280252086075569"/>
    <x v="1"/>
  </r>
  <r>
    <s v="WILLESDEN"/>
    <s v="NGET"/>
    <s v="WISD (WISD20_LPN)"/>
    <n v="275"/>
    <n v="23"/>
    <x v="35"/>
    <n v="12"/>
    <x v="3"/>
    <n v="-4.2947439484335206"/>
    <n v="-5.9280252086075569"/>
    <x v="0"/>
  </r>
  <r>
    <s v="WILLESDEN"/>
    <s v="NGET"/>
    <s v="WISD (WISD20_SEP)"/>
    <n v="275"/>
    <n v="23"/>
    <x v="35"/>
    <n v="13"/>
    <x v="3"/>
    <n v="-4.2947439484335206"/>
    <n v="-5.9280252086075569"/>
    <x v="1"/>
  </r>
  <r>
    <s v="WILLESDEN"/>
    <s v="NGET"/>
    <s v="WISD"/>
    <n v="400"/>
    <n v="23"/>
    <x v="35"/>
    <n v="12"/>
    <x v="3"/>
    <n v="-5.1635743453042169"/>
    <n v="-4.8823138527741143"/>
    <x v="1"/>
  </r>
  <r>
    <s v="WISHAW (GOWKTHRAPPLE)"/>
    <s v="SPT"/>
    <s v="WISH"/>
    <n v="132"/>
    <n v="11"/>
    <x v="12"/>
    <n v="2"/>
    <x v="7"/>
    <n v="21.649546186627717"/>
    <n v="2.4055860262820152"/>
    <x v="1"/>
  </r>
  <r>
    <s v="WISHAW (GOWKTHRAPPLE)"/>
    <s v="SPT"/>
    <s v="WISH"/>
    <n v="275"/>
    <n v="11"/>
    <x v="12"/>
    <n v="2"/>
    <x v="7"/>
    <n v="21.649546186627717"/>
    <n v="2.4055860262820152"/>
    <x v="1"/>
  </r>
  <r>
    <s v="WISHAW (GOWKTHRAPPLE)"/>
    <s v="SPT"/>
    <s v="WISH"/>
    <n v="400"/>
    <n v="11"/>
    <x v="12"/>
    <n v="2"/>
    <x v="7"/>
    <n v="21.308526051880932"/>
    <n v="2.3642306550350716"/>
    <x v="1"/>
  </r>
  <r>
    <s v="WINDYHILL"/>
    <s v="SPT"/>
    <s v="WIYH"/>
    <n v="132"/>
    <n v="9"/>
    <x v="15"/>
    <n v="2"/>
    <x v="9"/>
    <n v="25.699037498794027"/>
    <n v="4.1550264637709127"/>
    <x v="1"/>
  </r>
  <r>
    <s v="WINDYHILL"/>
    <s v="SPT"/>
    <s v="WIYH"/>
    <n v="275"/>
    <n v="9"/>
    <x v="15"/>
    <n v="2"/>
    <x v="9"/>
    <n v="26.247870079158414"/>
    <n v="3.5976007457350025"/>
    <x v="1"/>
  </r>
  <r>
    <s v="WINDYHILL"/>
    <s v="SPT"/>
    <s v="WIYH"/>
    <n v="400"/>
    <n v="9"/>
    <x v="15"/>
    <n v="2"/>
    <x v="9"/>
    <n v="26.18229934598531"/>
    <n v="3.8039667063761597"/>
    <x v="1"/>
  </r>
  <r>
    <s v="WHITELEE"/>
    <s v="SPT"/>
    <s v="WLEE"/>
    <n v="275"/>
    <n v="10"/>
    <x v="11"/>
    <n v="2"/>
    <x v="9"/>
    <n v="23.281771590917739"/>
    <n v="2.4693699379868206"/>
    <x v="0"/>
  </r>
  <r>
    <s v="WHITELEE EXTENSION"/>
    <s v="SPT"/>
    <s v="WLEX"/>
    <n v="275"/>
    <n v="10"/>
    <x v="11"/>
    <n v="2"/>
    <x v="9"/>
    <n v="23.281771590917739"/>
    <n v="2.4693699379868206"/>
    <x v="0"/>
  </r>
  <r>
    <s v="WEST MELTON"/>
    <s v="NGET"/>
    <s v="WMEL"/>
    <n v="275"/>
    <n v="16"/>
    <x v="6"/>
    <n v="5"/>
    <x v="5"/>
    <n v="0.71082954727533876"/>
    <n v="3.7763515178387865"/>
    <x v="1"/>
  </r>
  <r>
    <s v="WOODHILL"/>
    <s v="SHETL"/>
    <s v="WOHI"/>
    <n v="132"/>
    <n v="5"/>
    <x v="17"/>
    <n v="1"/>
    <x v="0"/>
    <n v="28.699006911949581"/>
    <n v="1.02636871016433"/>
    <x v="1"/>
  </r>
  <r>
    <s v="WEST THURROCK"/>
    <s v="NGET"/>
    <s v="WTHU"/>
    <n v="400"/>
    <n v="24"/>
    <x v="16"/>
    <n v="9"/>
    <x v="10"/>
    <n v="1.6166761085611048"/>
    <n v="-4.8744976703979912"/>
    <x v="1"/>
  </r>
  <r>
    <s v="WEST WEYBRIDGE"/>
    <s v="NGET"/>
    <s v="WWEY"/>
    <n v="275"/>
    <n v="25"/>
    <x v="8"/>
    <n v="11"/>
    <x v="3"/>
    <n v="-3.972698959283588"/>
    <n v="-3.040343265940904"/>
    <x v="1"/>
  </r>
  <r>
    <s v="WEST WEYBRIDGE"/>
    <s v="NGET"/>
    <s v="WWEY"/>
    <n v="400"/>
    <n v="25"/>
    <x v="8"/>
    <n v="11"/>
    <x v="3"/>
    <n v="-4.0468108643449474"/>
    <n v="-3.0781750631132763"/>
    <x v="1"/>
  </r>
  <r>
    <s v="WYLFA"/>
    <s v="NGET"/>
    <s v="WYLF"/>
    <n v="400"/>
    <n v="19"/>
    <x v="24"/>
    <n v="6"/>
    <x v="5"/>
    <n v="-0.55995319537131805"/>
    <n v="6.5152761953305207"/>
    <x v="0"/>
  </r>
  <r>
    <s v="WYMONDLEY"/>
    <s v="NGET"/>
    <s v="WYMO"/>
    <n v="400"/>
    <n v="18"/>
    <x v="29"/>
    <n v="9"/>
    <x v="5"/>
    <n v="-0.5855119771900209"/>
    <n v="-0.10657451713446067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7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F3:G24" firstHeaderRow="1" firstDataRow="1" firstDataCol="1" rowPageCount="1" colPageCount="1"/>
  <pivotFields count="11">
    <pivotField subtotalTop="0" showAll="0"/>
    <pivotField subtotalTop="0" showAll="0"/>
    <pivotField subtotalTop="0" showAll="0"/>
    <pivotField subtotalTop="0" showAll="0"/>
    <pivotField subtotalTop="0" showAll="0"/>
    <pivotField subtotalTop="0" showAll="0">
      <items count="49">
        <item x="7"/>
        <item x="22"/>
        <item x="31"/>
        <item x="10"/>
        <item x="43"/>
        <item x="17"/>
        <item x="18"/>
        <item x="0"/>
        <item x="1"/>
        <item x="3"/>
        <item x="36"/>
        <item x="42"/>
        <item x="46"/>
        <item x="39"/>
        <item x="5"/>
        <item x="15"/>
        <item x="11"/>
        <item x="14"/>
        <item x="9"/>
        <item x="37"/>
        <item x="19"/>
        <item x="12"/>
        <item x="33"/>
        <item x="40"/>
        <item x="23"/>
        <item x="44"/>
        <item x="45"/>
        <item x="38"/>
        <item x="6"/>
        <item x="21"/>
        <item x="24"/>
        <item x="32"/>
        <item x="20"/>
        <item x="29"/>
        <item x="27"/>
        <item x="34"/>
        <item x="35"/>
        <item x="26"/>
        <item x="30"/>
        <item x="16"/>
        <item x="41"/>
        <item x="8"/>
        <item x="28"/>
        <item x="25"/>
        <item x="13"/>
        <item x="2"/>
        <item x="47"/>
        <item x="4"/>
        <item t="default"/>
      </items>
    </pivotField>
    <pivotField subtotalTop="0" showAll="0"/>
    <pivotField axis="axisRow" subtotalTop="0" showAll="0">
      <items count="22">
        <item x="18"/>
        <item x="15"/>
        <item x="0"/>
        <item x="11"/>
        <item x="8"/>
        <item x="1"/>
        <item x="4"/>
        <item x="6"/>
        <item x="19"/>
        <item x="9"/>
        <item x="16"/>
        <item x="7"/>
        <item x="12"/>
        <item x="17"/>
        <item x="13"/>
        <item x="20"/>
        <item x="14"/>
        <item x="5"/>
        <item x="2"/>
        <item x="3"/>
        <item x="10"/>
        <item t="default"/>
      </items>
    </pivotField>
    <pivotField dataField="1" numFmtId="166" subtotalTop="0" showAll="0"/>
    <pivotField numFmtId="166" subtotalTop="0" showAll="0"/>
    <pivotField axis="axisPage" subtotalTop="0" showAll="0">
      <items count="3">
        <item x="1"/>
        <item x="0"/>
        <item t="default"/>
      </items>
    </pivotField>
  </pivotFields>
  <rowFields count="1">
    <field x="7"/>
  </rowFields>
  <rowItems count="2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 t="grand">
      <x/>
    </i>
  </rowItems>
  <colItems count="1">
    <i/>
  </colItems>
  <pageFields count="1">
    <pageField fld="10" item="1" hier="-1"/>
  </pageFields>
  <dataFields count="1">
    <dataField name="Max of YR Price" fld="8" subtotal="max" baseField="4" baseItem="0" numFmtId="2"/>
  </dataFields>
  <formats count="6">
    <format dxfId="5">
      <pivotArea outline="0" collapsedLevelsAreSubtotals="1" fieldPosition="0"/>
    </format>
    <format dxfId="4">
      <pivotArea outline="0" collapsedLevelsAreSubtotals="1" fieldPosition="0"/>
    </format>
    <format dxfId="3">
      <pivotArea outline="0" collapsedLevelsAreSubtotals="1" fieldPosition="0"/>
    </format>
    <format dxfId="2">
      <pivotArea outline="0" collapsedLevelsAreSubtotals="1" fieldPosition="0"/>
    </format>
    <format dxfId="1">
      <pivotArea outline="0" collapsedLevelsAreSubtotals="1" fieldPosition="0"/>
    </format>
    <format dxfId="0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SubtotalsOnTopDefault="0"/>
    </ext>
  </extLst>
</pivotTableDefinition>
</file>

<file path=xl/pivotTables/pivotTable2.xml><?xml version="1.0" encoding="utf-8"?>
<pivotTableDefinition xmlns="http://schemas.openxmlformats.org/spreadsheetml/2006/main" name="PivotTable1" cacheId="7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B24" firstHeaderRow="1" firstDataRow="1" firstDataCol="1" rowPageCount="1" colPageCount="1"/>
  <pivotFields count="11">
    <pivotField subtotalTop="0" showAll="0"/>
    <pivotField subtotalTop="0" showAll="0"/>
    <pivotField subtotalTop="0" showAll="0"/>
    <pivotField subtotalTop="0" showAll="0"/>
    <pivotField subtotalTop="0" showAll="0"/>
    <pivotField subtotalTop="0" showAll="0">
      <items count="49">
        <item x="7"/>
        <item x="22"/>
        <item x="31"/>
        <item x="10"/>
        <item x="43"/>
        <item x="17"/>
        <item x="18"/>
        <item x="0"/>
        <item x="1"/>
        <item x="3"/>
        <item x="36"/>
        <item x="42"/>
        <item x="46"/>
        <item x="39"/>
        <item x="5"/>
        <item x="15"/>
        <item x="11"/>
        <item x="14"/>
        <item x="9"/>
        <item x="37"/>
        <item x="19"/>
        <item x="12"/>
        <item x="33"/>
        <item x="40"/>
        <item x="23"/>
        <item x="44"/>
        <item x="45"/>
        <item x="38"/>
        <item x="6"/>
        <item x="21"/>
        <item x="24"/>
        <item x="32"/>
        <item x="20"/>
        <item x="29"/>
        <item x="27"/>
        <item x="34"/>
        <item x="35"/>
        <item x="26"/>
        <item x="30"/>
        <item x="16"/>
        <item x="41"/>
        <item x="8"/>
        <item x="28"/>
        <item x="25"/>
        <item x="13"/>
        <item x="2"/>
        <item x="47"/>
        <item x="4"/>
        <item t="default"/>
      </items>
    </pivotField>
    <pivotField subtotalTop="0" showAll="0"/>
    <pivotField axis="axisRow" subtotalTop="0" showAll="0">
      <items count="22">
        <item x="18"/>
        <item x="15"/>
        <item x="0"/>
        <item x="11"/>
        <item x="8"/>
        <item x="1"/>
        <item x="4"/>
        <item x="6"/>
        <item x="19"/>
        <item x="9"/>
        <item x="16"/>
        <item x="7"/>
        <item x="12"/>
        <item x="17"/>
        <item x="13"/>
        <item x="20"/>
        <item x="14"/>
        <item x="5"/>
        <item x="2"/>
        <item x="3"/>
        <item x="10"/>
        <item t="default"/>
      </items>
    </pivotField>
    <pivotField dataField="1" numFmtId="166" subtotalTop="0" showAll="0"/>
    <pivotField numFmtId="166" subtotalTop="0" showAll="0"/>
    <pivotField axis="axisPage" subtotalTop="0" showAll="0">
      <items count="3">
        <item x="1"/>
        <item x="0"/>
        <item t="default"/>
      </items>
    </pivotField>
  </pivotFields>
  <rowFields count="1">
    <field x="7"/>
  </rowFields>
  <rowItems count="2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 t="grand">
      <x/>
    </i>
  </rowItems>
  <colItems count="1">
    <i/>
  </colItems>
  <pageFields count="1">
    <pageField fld="10" item="1" hier="-1"/>
  </pageFields>
  <dataFields count="1">
    <dataField name="Min of YR Price" fld="8" subtotal="min" baseField="4" baseItem="0" numFmtId="2"/>
  </dataFields>
  <formats count="6">
    <format dxfId="11">
      <pivotArea outline="0" collapsedLevelsAreSubtotals="1" fieldPosition="0"/>
    </format>
    <format dxfId="10">
      <pivotArea outline="0" collapsedLevelsAreSubtotals="1" fieldPosition="0"/>
    </format>
    <format dxfId="9">
      <pivotArea outline="0" collapsedLevelsAreSubtotals="1" fieldPosition="0"/>
    </format>
    <format dxfId="8">
      <pivotArea outline="0" collapsedLevelsAreSubtotals="1" fieldPosition="0"/>
    </format>
    <format dxfId="7">
      <pivotArea outline="0" collapsedLevelsAreSubtotals="1" fieldPosition="0"/>
    </format>
    <format dxfId="6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SubtotalsOnTopDefault="0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nationalgrideso.com/research-publications/electricity-ten-year-statement-etys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B2:X23"/>
  <sheetViews>
    <sheetView showGridLines="0" topLeftCell="A7" workbookViewId="0">
      <selection activeCell="J23" sqref="J23"/>
    </sheetView>
  </sheetViews>
  <sheetFormatPr defaultRowHeight="15" x14ac:dyDescent="0.25"/>
  <cols>
    <col min="1" max="1" width="3" customWidth="1"/>
    <col min="2" max="2" width="8" style="7" customWidth="1"/>
    <col min="3" max="3" width="39.28515625" style="45" customWidth="1"/>
    <col min="4" max="7" width="9.5703125" customWidth="1"/>
    <col min="8" max="8" width="8.5703125" style="7" customWidth="1"/>
    <col min="9" max="9" width="8.5703125" style="19" customWidth="1"/>
    <col min="10" max="10" width="3.28515625" customWidth="1"/>
    <col min="11" max="14" width="9.5703125" customWidth="1"/>
  </cols>
  <sheetData>
    <row r="2" spans="2:24" x14ac:dyDescent="0.25">
      <c r="D2" s="138" t="s">
        <v>38</v>
      </c>
      <c r="E2" s="138"/>
      <c r="F2" s="138"/>
      <c r="G2" s="138"/>
      <c r="H2" s="138"/>
      <c r="I2" s="138"/>
      <c r="K2" s="138" t="s">
        <v>39</v>
      </c>
      <c r="L2" s="138"/>
      <c r="M2" s="138"/>
      <c r="N2" s="138"/>
      <c r="R2" s="137" t="s">
        <v>104</v>
      </c>
      <c r="S2" s="137"/>
      <c r="T2" s="137"/>
      <c r="U2" s="137"/>
      <c r="V2" s="137"/>
      <c r="W2" s="137"/>
      <c r="X2" s="137"/>
    </row>
    <row r="3" spans="2:24" x14ac:dyDescent="0.25">
      <c r="B3" s="44"/>
      <c r="C3" s="46"/>
      <c r="D3" s="136" t="s">
        <v>29</v>
      </c>
      <c r="E3" s="136" t="s">
        <v>40</v>
      </c>
      <c r="F3" s="136" t="s">
        <v>37</v>
      </c>
      <c r="G3" s="136" t="s">
        <v>31</v>
      </c>
      <c r="H3" s="140" t="s">
        <v>33</v>
      </c>
      <c r="I3" s="142" t="s">
        <v>34</v>
      </c>
      <c r="K3" s="135" t="s">
        <v>35</v>
      </c>
      <c r="L3" s="135" t="s">
        <v>36</v>
      </c>
      <c r="M3" s="135" t="s">
        <v>37</v>
      </c>
      <c r="N3" s="135" t="s">
        <v>31</v>
      </c>
    </row>
    <row r="4" spans="2:24" x14ac:dyDescent="0.25">
      <c r="B4" s="44"/>
      <c r="C4" s="46"/>
      <c r="D4" s="139"/>
      <c r="E4" s="139"/>
      <c r="F4" s="139"/>
      <c r="G4" s="139"/>
      <c r="H4" s="141"/>
      <c r="I4" s="143"/>
      <c r="K4" s="135"/>
      <c r="L4" s="135"/>
      <c r="M4" s="135"/>
      <c r="N4" s="135"/>
    </row>
    <row r="5" spans="2:24" x14ac:dyDescent="0.25">
      <c r="B5" s="44"/>
      <c r="C5" s="46"/>
      <c r="D5" s="139"/>
      <c r="E5" s="139"/>
      <c r="F5" s="139"/>
      <c r="G5" s="139"/>
      <c r="H5" s="141"/>
      <c r="I5" s="143"/>
      <c r="K5" s="136"/>
      <c r="L5" s="136"/>
      <c r="M5" s="136"/>
      <c r="N5" s="136"/>
    </row>
    <row r="6" spans="2:24" x14ac:dyDescent="0.25">
      <c r="B6" s="4" t="s">
        <v>0</v>
      </c>
      <c r="C6" s="43" t="s">
        <v>1</v>
      </c>
      <c r="D6" s="5" t="s">
        <v>30</v>
      </c>
      <c r="E6" s="5" t="s">
        <v>30</v>
      </c>
      <c r="F6" s="5" t="s">
        <v>30</v>
      </c>
      <c r="G6" s="5" t="s">
        <v>30</v>
      </c>
      <c r="H6" s="141"/>
      <c r="I6" s="143"/>
      <c r="K6" s="5" t="s">
        <v>32</v>
      </c>
      <c r="L6" s="5" t="s">
        <v>32</v>
      </c>
      <c r="M6" s="5" t="s">
        <v>32</v>
      </c>
      <c r="N6" s="5" t="s">
        <v>32</v>
      </c>
    </row>
    <row r="7" spans="2:24" ht="9.75" customHeight="1" x14ac:dyDescent="0.25">
      <c r="B7" s="6"/>
      <c r="C7" s="47"/>
      <c r="D7" s="6"/>
      <c r="E7" s="6"/>
      <c r="F7" s="6"/>
      <c r="G7" s="6"/>
      <c r="H7" s="14"/>
      <c r="I7" s="20"/>
      <c r="K7" s="15"/>
      <c r="L7" s="15"/>
      <c r="M7" s="15"/>
      <c r="N7" s="15"/>
    </row>
    <row r="8" spans="2:24" x14ac:dyDescent="0.25">
      <c r="B8" s="22">
        <v>1</v>
      </c>
      <c r="C8" s="23" t="s">
        <v>89</v>
      </c>
      <c r="D8" s="24">
        <v>7.1732622667855992</v>
      </c>
      <c r="E8" s="24">
        <v>45.089150642245329</v>
      </c>
      <c r="F8" s="24">
        <v>92.196022759940007</v>
      </c>
      <c r="G8" s="24">
        <v>-1.3410148720669435</v>
      </c>
      <c r="H8" s="51">
        <f>SUM(D8:G8)</f>
        <v>143.11742079690399</v>
      </c>
      <c r="I8" s="11">
        <f t="shared" ref="I8:I21" si="0">H8/$H$23</f>
        <v>0.38172148490099855</v>
      </c>
      <c r="J8" s="42"/>
      <c r="K8" s="26">
        <v>3.3388858065470113</v>
      </c>
      <c r="L8" s="26">
        <v>16.57932912496868</v>
      </c>
      <c r="M8" s="26">
        <v>16.503310159074076</v>
      </c>
      <c r="N8" s="26">
        <v>-0.20553558547364523</v>
      </c>
    </row>
    <row r="9" spans="2:24" x14ac:dyDescent="0.25">
      <c r="B9" s="27">
        <v>2</v>
      </c>
      <c r="C9" s="28" t="s">
        <v>90</v>
      </c>
      <c r="D9" s="29">
        <v>9.5283994133986578</v>
      </c>
      <c r="E9" s="29">
        <v>36.202823752702685</v>
      </c>
      <c r="F9" s="29">
        <v>56.311738220064711</v>
      </c>
      <c r="G9" s="29">
        <v>-1.2378894474113971</v>
      </c>
      <c r="H9" s="52">
        <f t="shared" ref="H9:H21" si="1">SUM(D9:G9)</f>
        <v>100.80507193875466</v>
      </c>
      <c r="I9" s="12">
        <f t="shared" si="0"/>
        <v>0.26886637232387733</v>
      </c>
      <c r="J9" s="42"/>
      <c r="K9" s="30">
        <v>3.3908894709603765</v>
      </c>
      <c r="L9" s="30">
        <v>11.266904783372945</v>
      </c>
      <c r="M9" s="30">
        <v>10.105930829984603</v>
      </c>
      <c r="N9" s="30">
        <v>-0.20553558547364523</v>
      </c>
    </row>
    <row r="10" spans="2:24" x14ac:dyDescent="0.25">
      <c r="B10" s="27">
        <v>3</v>
      </c>
      <c r="C10" s="28" t="s">
        <v>91</v>
      </c>
      <c r="D10" s="29">
        <v>7.3892479536289599</v>
      </c>
      <c r="E10" s="29">
        <v>7.5117499434728758</v>
      </c>
      <c r="F10" s="29">
        <v>5.1862850615867622</v>
      </c>
      <c r="G10" s="29">
        <v>-0.39830741108937712</v>
      </c>
      <c r="H10" s="16">
        <f t="shared" si="1"/>
        <v>19.68897554759922</v>
      </c>
      <c r="I10" s="12">
        <f t="shared" si="0"/>
        <v>5.2514256757564562E-2</v>
      </c>
      <c r="J10" s="42"/>
      <c r="K10" s="30">
        <v>3.8130181916656998</v>
      </c>
      <c r="L10" s="30">
        <v>6.528988333740612</v>
      </c>
      <c r="M10" s="30">
        <v>3.4743338141698854</v>
      </c>
      <c r="N10" s="30">
        <v>-0.20553558547364523</v>
      </c>
    </row>
    <row r="11" spans="2:24" x14ac:dyDescent="0.25">
      <c r="B11" s="27">
        <v>4</v>
      </c>
      <c r="C11" s="28" t="s">
        <v>92</v>
      </c>
      <c r="D11" s="29">
        <v>5.4388562662157858</v>
      </c>
      <c r="E11" s="29">
        <v>12.937615514865778</v>
      </c>
      <c r="F11" s="29">
        <v>5.417804102293089</v>
      </c>
      <c r="G11" s="29">
        <v>-0.79562825136848059</v>
      </c>
      <c r="H11" s="16">
        <f t="shared" si="1"/>
        <v>22.998647632006172</v>
      </c>
      <c r="I11" s="12">
        <f t="shared" si="0"/>
        <v>6.1341784081355842E-2</v>
      </c>
      <c r="J11" s="42"/>
      <c r="K11" s="30">
        <v>1.57511041593275</v>
      </c>
      <c r="L11" s="30">
        <v>4.9748457050397068</v>
      </c>
      <c r="M11" s="30">
        <v>1.6001071308076118</v>
      </c>
      <c r="N11" s="30">
        <v>-0.20553558547364523</v>
      </c>
    </row>
    <row r="12" spans="2:24" x14ac:dyDescent="0.25">
      <c r="B12" s="27">
        <v>5</v>
      </c>
      <c r="C12" s="28" t="s">
        <v>93</v>
      </c>
      <c r="D12" s="29">
        <v>41.265922616465097</v>
      </c>
      <c r="E12" s="29">
        <v>10.849438086480053</v>
      </c>
      <c r="F12" s="29">
        <v>0.96401354574437859</v>
      </c>
      <c r="G12" s="29">
        <v>-2.3213189023393492</v>
      </c>
      <c r="H12" s="16">
        <f t="shared" si="1"/>
        <v>50.758055346350183</v>
      </c>
      <c r="I12" s="12">
        <f t="shared" si="0"/>
        <v>0.13538142421523436</v>
      </c>
      <c r="J12" s="42"/>
      <c r="K12" s="30">
        <v>4.5881612871319879</v>
      </c>
      <c r="L12" s="30">
        <v>1.7781215022649308</v>
      </c>
      <c r="M12" s="30">
        <v>0.13245509018206683</v>
      </c>
      <c r="N12" s="30">
        <v>-0.20553558547364523</v>
      </c>
    </row>
    <row r="13" spans="2:24" x14ac:dyDescent="0.25">
      <c r="B13" s="27">
        <v>6</v>
      </c>
      <c r="C13" s="28" t="s">
        <v>94</v>
      </c>
      <c r="D13" s="29">
        <v>17.749924321625091</v>
      </c>
      <c r="E13" s="29">
        <v>-0.50446908975085325</v>
      </c>
      <c r="F13" s="29">
        <v>0</v>
      </c>
      <c r="G13" s="29">
        <v>-1.1145783729064831</v>
      </c>
      <c r="H13" s="16">
        <f t="shared" si="1"/>
        <v>16.130876858967756</v>
      </c>
      <c r="I13" s="12">
        <f t="shared" si="0"/>
        <v>4.3024128251293439E-2</v>
      </c>
      <c r="J13" s="42"/>
      <c r="K13" s="30">
        <v>3.8630461220564745</v>
      </c>
      <c r="L13" s="30">
        <v>-0.3797821251045701</v>
      </c>
      <c r="M13" s="30">
        <v>0</v>
      </c>
      <c r="N13" s="30">
        <v>-0.20553558547364523</v>
      </c>
    </row>
    <row r="14" spans="2:24" x14ac:dyDescent="0.25">
      <c r="B14" s="27">
        <v>7</v>
      </c>
      <c r="C14" s="28" t="s">
        <v>95</v>
      </c>
      <c r="D14" s="29">
        <v>26.623982652307323</v>
      </c>
      <c r="E14" s="29">
        <v>-1.5357909232584488</v>
      </c>
      <c r="F14" s="29">
        <v>0</v>
      </c>
      <c r="G14" s="29">
        <v>-2.0543076232505362</v>
      </c>
      <c r="H14" s="16">
        <f t="shared" si="1"/>
        <v>23.033884105798336</v>
      </c>
      <c r="I14" s="12">
        <f t="shared" si="0"/>
        <v>6.1435766484222838E-2</v>
      </c>
      <c r="J14" s="42"/>
      <c r="K14" s="30">
        <v>3.3812955018869082</v>
      </c>
      <c r="L14" s="30">
        <v>-0.44159176860962879</v>
      </c>
      <c r="M14" s="30">
        <v>0</v>
      </c>
      <c r="N14" s="30">
        <v>-0.20553558547364523</v>
      </c>
    </row>
    <row r="15" spans="2:24" x14ac:dyDescent="0.25">
      <c r="B15" s="27">
        <v>8</v>
      </c>
      <c r="C15" s="28" t="s">
        <v>96</v>
      </c>
      <c r="D15" s="29">
        <v>0.18755344973785371</v>
      </c>
      <c r="E15" s="29">
        <v>-2.4831836036903036E-2</v>
      </c>
      <c r="F15" s="29">
        <v>0</v>
      </c>
      <c r="G15" s="29">
        <v>-2.0512451430269793E-2</v>
      </c>
      <c r="H15" s="16">
        <f t="shared" si="1"/>
        <v>0.14220916227068087</v>
      </c>
      <c r="I15" s="12">
        <f t="shared" si="0"/>
        <v>3.7929898600901616E-4</v>
      </c>
      <c r="J15" s="42"/>
      <c r="K15" s="30">
        <v>1.8792930835456283</v>
      </c>
      <c r="L15" s="30">
        <v>-2.418201358243397</v>
      </c>
      <c r="M15" s="30">
        <v>0</v>
      </c>
      <c r="N15" s="30">
        <v>-0.20553558547364523</v>
      </c>
    </row>
    <row r="16" spans="2:24" x14ac:dyDescent="0.25">
      <c r="B16" s="27">
        <v>9</v>
      </c>
      <c r="C16" s="28" t="s">
        <v>97</v>
      </c>
      <c r="D16" s="29">
        <v>-6.1882335012119567</v>
      </c>
      <c r="E16" s="29">
        <v>5.6238387486540367</v>
      </c>
      <c r="F16" s="29">
        <v>0</v>
      </c>
      <c r="G16" s="29">
        <v>-1.3870959503301348</v>
      </c>
      <c r="H16" s="16">
        <f t="shared" si="1"/>
        <v>-1.9514907028880548</v>
      </c>
      <c r="I16" s="12">
        <f t="shared" si="0"/>
        <v>-5.2049982785396624E-3</v>
      </c>
      <c r="J16" s="42"/>
      <c r="K16" s="30">
        <v>-1.3189465666081155</v>
      </c>
      <c r="L16" s="30">
        <v>1.8274789504711824</v>
      </c>
      <c r="M16" s="30">
        <v>0</v>
      </c>
      <c r="N16" s="30">
        <v>-0.20553558547364523</v>
      </c>
    </row>
    <row r="17" spans="2:14" x14ac:dyDescent="0.25">
      <c r="B17" s="27">
        <v>10</v>
      </c>
      <c r="C17" s="28" t="s">
        <v>98</v>
      </c>
      <c r="D17" s="29">
        <v>41.669504571363127</v>
      </c>
      <c r="E17" s="29">
        <v>-1.2089017105313393</v>
      </c>
      <c r="F17" s="29">
        <v>-12.997638354164891</v>
      </c>
      <c r="G17" s="29">
        <v>-1.1651812340500949</v>
      </c>
      <c r="H17" s="16">
        <f t="shared" si="1"/>
        <v>26.297783272616805</v>
      </c>
      <c r="I17" s="12">
        <f t="shared" si="0"/>
        <v>7.0141208697949695E-2</v>
      </c>
      <c r="J17" s="42"/>
      <c r="K17" s="30">
        <v>7.6584275999564646</v>
      </c>
      <c r="L17" s="30">
        <v>-0.44159176860962879</v>
      </c>
      <c r="M17" s="30">
        <v>-4.4936314765463194</v>
      </c>
      <c r="N17" s="30">
        <v>-0.20553558547364523</v>
      </c>
    </row>
    <row r="18" spans="2:14" x14ac:dyDescent="0.25">
      <c r="B18" s="27">
        <v>11</v>
      </c>
      <c r="C18" s="28" t="s">
        <v>99</v>
      </c>
      <c r="D18" s="29">
        <v>-21.13213097665146</v>
      </c>
      <c r="E18" s="29">
        <v>9.7962206155499452</v>
      </c>
      <c r="F18" s="29">
        <v>0</v>
      </c>
      <c r="G18" s="29">
        <v>-1.238721866532565</v>
      </c>
      <c r="H18" s="16">
        <f t="shared" si="1"/>
        <v>-12.57463222763408</v>
      </c>
      <c r="I18" s="12">
        <f t="shared" si="0"/>
        <v>-3.3538944869807699E-2</v>
      </c>
      <c r="J18" s="42"/>
      <c r="K18" s="30">
        <v>-4.4992614070540506</v>
      </c>
      <c r="L18" s="30">
        <v>3.2864794511958935</v>
      </c>
      <c r="M18" s="30">
        <v>0</v>
      </c>
      <c r="N18" s="30">
        <v>-0.20553558547364523</v>
      </c>
    </row>
    <row r="19" spans="2:14" x14ac:dyDescent="0.25">
      <c r="B19" s="27">
        <v>12</v>
      </c>
      <c r="C19" s="28" t="s">
        <v>100</v>
      </c>
      <c r="D19" s="29">
        <v>-0.53076097374714393</v>
      </c>
      <c r="E19" s="29">
        <v>-2.3076526007294535E-4</v>
      </c>
      <c r="F19" s="29">
        <v>-7.4409965774355354E-4</v>
      </c>
      <c r="G19" s="29">
        <v>-2.9597124308204912E-2</v>
      </c>
      <c r="H19" s="16">
        <f t="shared" si="1"/>
        <v>-0.56133296297316537</v>
      </c>
      <c r="I19" s="12">
        <f t="shared" si="0"/>
        <v>-1.4971821805960692E-3</v>
      </c>
      <c r="J19" s="42"/>
      <c r="K19" s="30">
        <v>-3.6858400954662773</v>
      </c>
      <c r="L19" s="30">
        <v>-0.44159176860962879</v>
      </c>
      <c r="M19" s="30">
        <v>-1.4239070637448978</v>
      </c>
      <c r="N19" s="30">
        <v>-0.20553558547364523</v>
      </c>
    </row>
    <row r="20" spans="2:14" x14ac:dyDescent="0.25">
      <c r="B20" s="27">
        <v>13</v>
      </c>
      <c r="C20" s="28" t="s">
        <v>101</v>
      </c>
      <c r="D20" s="29">
        <v>-3.4753491003125481</v>
      </c>
      <c r="E20" s="29">
        <v>-3.7640577128382628</v>
      </c>
      <c r="F20" s="29">
        <v>0</v>
      </c>
      <c r="G20" s="29">
        <v>-0.55862516775882032</v>
      </c>
      <c r="H20" s="16">
        <f t="shared" si="1"/>
        <v>-7.7980319809096317</v>
      </c>
      <c r="I20" s="12">
        <f t="shared" si="0"/>
        <v>-2.0798840074699652E-2</v>
      </c>
      <c r="J20" s="42"/>
      <c r="K20" s="30">
        <v>-1.278689098315813</v>
      </c>
      <c r="L20" s="30">
        <v>-2.6892416835213551</v>
      </c>
      <c r="M20" s="30">
        <v>0</v>
      </c>
      <c r="N20" s="30">
        <v>-0.20553558547364523</v>
      </c>
    </row>
    <row r="21" spans="2:14" x14ac:dyDescent="0.25">
      <c r="B21" s="31">
        <v>14</v>
      </c>
      <c r="C21" s="32" t="s">
        <v>102</v>
      </c>
      <c r="D21" s="33">
        <v>3.350693006938338</v>
      </c>
      <c r="E21" s="33">
        <v>-7.8048367849109956</v>
      </c>
      <c r="F21" s="33">
        <v>0</v>
      </c>
      <c r="G21" s="33">
        <v>-0.70700130691224494</v>
      </c>
      <c r="H21" s="17">
        <f t="shared" si="1"/>
        <v>-5.1611450848849021</v>
      </c>
      <c r="I21" s="13">
        <f t="shared" si="0"/>
        <v>-1.3765759294862685E-2</v>
      </c>
      <c r="J21" s="42"/>
      <c r="K21" s="34">
        <v>0.97409529825522934</v>
      </c>
      <c r="L21" s="34">
        <v>-5.143217126441745</v>
      </c>
      <c r="M21" s="34">
        <v>0</v>
      </c>
      <c r="N21" s="34">
        <v>-0.20553558547364523</v>
      </c>
    </row>
    <row r="22" spans="2:14" x14ac:dyDescent="0.25">
      <c r="C22" s="48"/>
      <c r="D22" s="8"/>
      <c r="E22" s="8"/>
      <c r="F22" s="8"/>
      <c r="G22" s="8"/>
      <c r="H22" s="9"/>
      <c r="J22" s="1"/>
    </row>
    <row r="23" spans="2:14" x14ac:dyDescent="0.25">
      <c r="C23" s="10" t="s">
        <v>33</v>
      </c>
      <c r="D23" s="21">
        <f>SUM(D8:D22)</f>
        <v>129.05087196654273</v>
      </c>
      <c r="E23" s="21">
        <f t="shared" ref="E23:H23" si="2">SUM(E8:E22)</f>
        <v>113.16771848138383</v>
      </c>
      <c r="F23" s="21">
        <f t="shared" si="2"/>
        <v>147.07748123580629</v>
      </c>
      <c r="G23" s="21">
        <f t="shared" si="2"/>
        <v>-14.369779981754901</v>
      </c>
      <c r="H23" s="18">
        <f t="shared" si="2"/>
        <v>374.92629170197802</v>
      </c>
    </row>
  </sheetData>
  <autoFilter ref="B7:I21"/>
  <mergeCells count="13">
    <mergeCell ref="M3:M5"/>
    <mergeCell ref="N3:N5"/>
    <mergeCell ref="R2:X2"/>
    <mergeCell ref="D2:I2"/>
    <mergeCell ref="K2:N2"/>
    <mergeCell ref="D3:D5"/>
    <mergeCell ref="E3:E5"/>
    <mergeCell ref="F3:F5"/>
    <mergeCell ref="G3:G5"/>
    <mergeCell ref="H3:H6"/>
    <mergeCell ref="I3:I6"/>
    <mergeCell ref="K3:K5"/>
    <mergeCell ref="L3:L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B2:X84"/>
  <sheetViews>
    <sheetView showGridLines="0" workbookViewId="0">
      <selection activeCell="D12" sqref="D12"/>
    </sheetView>
  </sheetViews>
  <sheetFormatPr defaultRowHeight="15" x14ac:dyDescent="0.25"/>
  <cols>
    <col min="1" max="1" width="3" customWidth="1"/>
    <col min="2" max="2" width="8" style="7" customWidth="1"/>
    <col min="3" max="3" width="39.28515625" customWidth="1"/>
    <col min="4" max="7" width="9.5703125" customWidth="1"/>
    <col min="8" max="8" width="8.5703125" style="7" customWidth="1"/>
    <col min="9" max="9" width="8.5703125" style="19" customWidth="1"/>
    <col min="10" max="10" width="3.28515625" customWidth="1"/>
    <col min="11" max="14" width="9.5703125" customWidth="1"/>
  </cols>
  <sheetData>
    <row r="2" spans="2:24" x14ac:dyDescent="0.25">
      <c r="D2" s="138" t="s">
        <v>38</v>
      </c>
      <c r="E2" s="138"/>
      <c r="F2" s="138"/>
      <c r="G2" s="138"/>
      <c r="H2" s="138"/>
      <c r="I2" s="138"/>
      <c r="K2" s="138" t="s">
        <v>39</v>
      </c>
      <c r="L2" s="138"/>
      <c r="M2" s="138"/>
      <c r="N2" s="138"/>
      <c r="P2" s="49"/>
      <c r="Q2" s="49"/>
      <c r="R2" s="137" t="s">
        <v>104</v>
      </c>
      <c r="S2" s="137"/>
      <c r="T2" s="137"/>
      <c r="U2" s="137"/>
      <c r="V2" s="137"/>
      <c r="W2" s="137"/>
      <c r="X2" s="137"/>
    </row>
    <row r="3" spans="2:24" x14ac:dyDescent="0.25">
      <c r="B3" s="44"/>
      <c r="C3" s="2"/>
      <c r="D3" s="136" t="s">
        <v>29</v>
      </c>
      <c r="E3" s="136" t="s">
        <v>40</v>
      </c>
      <c r="F3" s="136" t="s">
        <v>37</v>
      </c>
      <c r="G3" s="136" t="s">
        <v>31</v>
      </c>
      <c r="H3" s="140" t="s">
        <v>33</v>
      </c>
      <c r="I3" s="142" t="s">
        <v>34</v>
      </c>
      <c r="K3" s="135" t="s">
        <v>35</v>
      </c>
      <c r="L3" s="135" t="s">
        <v>36</v>
      </c>
      <c r="M3" s="135" t="s">
        <v>37</v>
      </c>
      <c r="N3" s="135" t="s">
        <v>31</v>
      </c>
      <c r="P3" s="49"/>
      <c r="Q3" s="49"/>
      <c r="R3" s="49"/>
      <c r="S3" s="49"/>
      <c r="T3" s="49"/>
      <c r="U3" s="49"/>
      <c r="V3" s="49"/>
      <c r="W3" s="49"/>
      <c r="X3" s="49"/>
    </row>
    <row r="4" spans="2:24" x14ac:dyDescent="0.25">
      <c r="B4" s="44"/>
      <c r="C4" s="2"/>
      <c r="D4" s="139"/>
      <c r="E4" s="139"/>
      <c r="F4" s="139"/>
      <c r="G4" s="139"/>
      <c r="H4" s="141"/>
      <c r="I4" s="143"/>
      <c r="K4" s="135"/>
      <c r="L4" s="135"/>
      <c r="M4" s="135"/>
      <c r="N4" s="135"/>
      <c r="P4" s="49"/>
      <c r="Q4" s="49"/>
      <c r="R4" s="49"/>
      <c r="S4" s="49"/>
      <c r="T4" s="49"/>
      <c r="U4" s="49"/>
      <c r="V4" s="49"/>
      <c r="W4" s="49"/>
      <c r="X4" s="49"/>
    </row>
    <row r="5" spans="2:24" x14ac:dyDescent="0.25">
      <c r="B5" s="44"/>
      <c r="C5" s="2"/>
      <c r="D5" s="139"/>
      <c r="E5" s="139"/>
      <c r="F5" s="139"/>
      <c r="G5" s="139"/>
      <c r="H5" s="141"/>
      <c r="I5" s="143"/>
      <c r="K5" s="136"/>
      <c r="L5" s="136"/>
      <c r="M5" s="136"/>
      <c r="N5" s="136"/>
      <c r="P5" s="49"/>
      <c r="Q5" s="49"/>
      <c r="R5" s="49"/>
      <c r="S5" s="49"/>
      <c r="T5" s="49"/>
      <c r="U5" s="49"/>
      <c r="V5" s="49"/>
      <c r="W5" s="49"/>
      <c r="X5" s="49"/>
    </row>
    <row r="6" spans="2:24" x14ac:dyDescent="0.25">
      <c r="B6" s="4" t="s">
        <v>0</v>
      </c>
      <c r="C6" s="43" t="s">
        <v>1</v>
      </c>
      <c r="D6" s="5" t="s">
        <v>30</v>
      </c>
      <c r="E6" s="5" t="s">
        <v>30</v>
      </c>
      <c r="F6" s="5" t="s">
        <v>30</v>
      </c>
      <c r="G6" s="5" t="s">
        <v>30</v>
      </c>
      <c r="H6" s="141"/>
      <c r="I6" s="143"/>
      <c r="K6" s="5" t="s">
        <v>32</v>
      </c>
      <c r="L6" s="5" t="s">
        <v>32</v>
      </c>
      <c r="M6" s="5" t="s">
        <v>32</v>
      </c>
      <c r="N6" s="5" t="s">
        <v>32</v>
      </c>
      <c r="P6" s="49"/>
      <c r="Q6" s="49"/>
      <c r="R6" s="49"/>
      <c r="S6" s="49"/>
      <c r="T6" s="49"/>
      <c r="U6" s="49"/>
      <c r="V6" s="49"/>
      <c r="W6" s="49"/>
      <c r="X6" s="49"/>
    </row>
    <row r="7" spans="2:24" ht="9.75" customHeight="1" x14ac:dyDescent="0.25">
      <c r="B7" s="6"/>
      <c r="C7" s="3"/>
      <c r="D7" s="6"/>
      <c r="E7" s="6"/>
      <c r="F7" s="6"/>
      <c r="G7" s="6"/>
      <c r="H7" s="14"/>
      <c r="I7" s="20"/>
      <c r="K7" s="15"/>
      <c r="L7" s="15"/>
      <c r="M7" s="15"/>
      <c r="N7" s="15"/>
      <c r="P7" s="49"/>
      <c r="Q7" s="49"/>
      <c r="R7" s="49"/>
      <c r="S7" s="49"/>
      <c r="T7" s="49"/>
      <c r="U7" s="49"/>
      <c r="V7" s="49"/>
      <c r="W7" s="49"/>
      <c r="X7" s="49"/>
    </row>
    <row r="8" spans="2:24" x14ac:dyDescent="0.25">
      <c r="B8" s="22">
        <v>1</v>
      </c>
      <c r="C8" s="23" t="s">
        <v>2</v>
      </c>
      <c r="D8" s="24">
        <v>1.9634205859857417</v>
      </c>
      <c r="E8" s="24">
        <v>15.455620719929916</v>
      </c>
      <c r="F8" s="24">
        <v>32.307989312106827</v>
      </c>
      <c r="G8" s="24">
        <v>-0.75320037936167872</v>
      </c>
      <c r="H8" s="51">
        <f>SUM(D8:G8)</f>
        <v>48.973830238660803</v>
      </c>
      <c r="I8" s="11">
        <f>H8/$H$36</f>
        <v>0.13062255521303692</v>
      </c>
      <c r="J8" s="25"/>
      <c r="K8" s="26">
        <v>4.1971369999999997</v>
      </c>
      <c r="L8" s="26">
        <v>19.172483</v>
      </c>
      <c r="M8" s="26">
        <v>17.950319</v>
      </c>
      <c r="N8" s="26">
        <v>-0.36597099999999999</v>
      </c>
      <c r="P8" s="49"/>
      <c r="Q8" s="49"/>
      <c r="R8" s="49"/>
      <c r="S8" s="49"/>
      <c r="T8" s="49"/>
      <c r="U8" s="49"/>
      <c r="V8" s="49"/>
      <c r="W8" s="49"/>
      <c r="X8" s="49"/>
    </row>
    <row r="9" spans="2:24" x14ac:dyDescent="0.25">
      <c r="B9" s="27">
        <v>2</v>
      </c>
      <c r="C9" s="28" t="s">
        <v>3</v>
      </c>
      <c r="D9" s="29">
        <v>2.9631939319311047</v>
      </c>
      <c r="E9" s="29">
        <v>12.19920159710629</v>
      </c>
      <c r="F9" s="29">
        <v>23.699106082481855</v>
      </c>
      <c r="G9" s="29">
        <v>-0.73194114869775251</v>
      </c>
      <c r="H9" s="52">
        <f t="shared" ref="H9:H34" si="0">SUM(D9:G9)</f>
        <v>38.129560462821502</v>
      </c>
      <c r="I9" s="12">
        <f t="shared" ref="I9:I34" si="1">H9/$H$36</f>
        <v>0.10169881735882634</v>
      </c>
      <c r="J9" s="25"/>
      <c r="K9" s="30">
        <v>2.5111810000000001</v>
      </c>
      <c r="L9" s="30">
        <v>13.607765000000001</v>
      </c>
      <c r="M9" s="30">
        <v>17.950319</v>
      </c>
      <c r="N9" s="30">
        <v>-0.36597099999999999</v>
      </c>
      <c r="P9" s="49"/>
      <c r="Q9" s="49"/>
      <c r="R9" s="49"/>
      <c r="S9" s="49"/>
      <c r="T9" s="49"/>
      <c r="U9" s="49"/>
      <c r="V9" s="49"/>
      <c r="W9" s="49"/>
      <c r="X9" s="49"/>
    </row>
    <row r="10" spans="2:24" x14ac:dyDescent="0.25">
      <c r="B10" s="27">
        <v>3</v>
      </c>
      <c r="C10" s="28" t="s">
        <v>4</v>
      </c>
      <c r="D10" s="29">
        <v>0.81333466435861579</v>
      </c>
      <c r="E10" s="29">
        <v>3.3144469319827756</v>
      </c>
      <c r="F10" s="29">
        <v>8.4321981235218235</v>
      </c>
      <c r="G10" s="29">
        <v>-0.17855704322481672</v>
      </c>
      <c r="H10" s="52">
        <f t="shared" si="0"/>
        <v>12.381422676638397</v>
      </c>
      <c r="I10" s="12">
        <f t="shared" si="1"/>
        <v>3.3023618110196877E-2</v>
      </c>
      <c r="J10" s="25"/>
      <c r="K10" s="30">
        <v>3.9501439999999999</v>
      </c>
      <c r="L10" s="30">
        <v>17.372717000000002</v>
      </c>
      <c r="M10" s="30">
        <v>17.282636</v>
      </c>
      <c r="N10" s="30">
        <v>-0.36597099999999999</v>
      </c>
      <c r="P10" s="49"/>
      <c r="Q10" s="49"/>
      <c r="R10" s="49"/>
      <c r="S10" s="49"/>
      <c r="T10" s="49"/>
      <c r="U10" s="49"/>
      <c r="V10" s="49"/>
      <c r="W10" s="49"/>
      <c r="X10" s="49"/>
    </row>
    <row r="11" spans="2:24" x14ac:dyDescent="0.25">
      <c r="B11" s="27">
        <v>4</v>
      </c>
      <c r="C11" s="28" t="s">
        <v>5</v>
      </c>
      <c r="D11" s="29">
        <v>0</v>
      </c>
      <c r="E11" s="29">
        <v>0.24474838034118876</v>
      </c>
      <c r="F11" s="29">
        <v>0.7917440801153357</v>
      </c>
      <c r="G11" s="29">
        <v>-1.5151181778043477E-2</v>
      </c>
      <c r="H11" s="52">
        <f t="shared" si="0"/>
        <v>1.021341278678481</v>
      </c>
      <c r="I11" s="12">
        <f t="shared" si="1"/>
        <v>2.7241121822694859E-3</v>
      </c>
      <c r="J11" s="25"/>
      <c r="K11" s="30">
        <v>-0.68131699999999995</v>
      </c>
      <c r="L11" s="30">
        <v>17.372717000000002</v>
      </c>
      <c r="M11" s="30">
        <v>19.124253</v>
      </c>
      <c r="N11" s="30">
        <v>-0.36597099999999999</v>
      </c>
      <c r="P11" s="49"/>
      <c r="Q11" s="49"/>
      <c r="R11" s="49"/>
      <c r="S11" s="49"/>
      <c r="T11" s="49"/>
      <c r="U11" s="49"/>
      <c r="V11" s="49"/>
      <c r="W11" s="49"/>
      <c r="X11" s="49"/>
    </row>
    <row r="12" spans="2:24" x14ac:dyDescent="0.25">
      <c r="B12" s="27">
        <v>5</v>
      </c>
      <c r="C12" s="28" t="s">
        <v>6</v>
      </c>
      <c r="D12" s="29">
        <v>0.66008381568898111</v>
      </c>
      <c r="E12" s="29">
        <v>9.5606973783963731</v>
      </c>
      <c r="F12" s="29">
        <v>24.725099581868587</v>
      </c>
      <c r="G12" s="29">
        <v>-0.595653706810231</v>
      </c>
      <c r="H12" s="52">
        <f t="shared" si="0"/>
        <v>34.350227069143706</v>
      </c>
      <c r="I12" s="12">
        <f t="shared" si="1"/>
        <v>9.1618613656595932E-2</v>
      </c>
      <c r="J12" s="25"/>
      <c r="K12" s="30">
        <v>4.8464299999999998</v>
      </c>
      <c r="L12" s="30">
        <v>13.568642000000001</v>
      </c>
      <c r="M12" s="30">
        <v>15.191140000000001</v>
      </c>
      <c r="N12" s="30">
        <v>-0.36597099999999999</v>
      </c>
      <c r="P12" s="49"/>
      <c r="Q12" s="49"/>
      <c r="R12" s="49"/>
      <c r="S12" s="49"/>
      <c r="T12" s="49"/>
      <c r="U12" s="49"/>
      <c r="V12" s="49"/>
      <c r="W12" s="49"/>
      <c r="X12" s="49"/>
    </row>
    <row r="13" spans="2:24" x14ac:dyDescent="0.25">
      <c r="B13" s="27">
        <v>6</v>
      </c>
      <c r="C13" s="28" t="s">
        <v>7</v>
      </c>
      <c r="D13" s="29">
        <v>0.32370180990640329</v>
      </c>
      <c r="E13" s="29">
        <v>0.41635429720000261</v>
      </c>
      <c r="F13" s="29">
        <v>1.0363881167993343</v>
      </c>
      <c r="G13" s="29">
        <v>-2.3239131471153644E-2</v>
      </c>
      <c r="H13" s="52">
        <f t="shared" si="0"/>
        <v>1.7532050924345866</v>
      </c>
      <c r="I13" s="12">
        <f t="shared" si="1"/>
        <v>4.6761326992457953E-3</v>
      </c>
      <c r="J13" s="25"/>
      <c r="K13" s="30">
        <v>5.0976660000000003</v>
      </c>
      <c r="L13" s="30">
        <v>14.596163000000001</v>
      </c>
      <c r="M13" s="30">
        <v>16.321072999999998</v>
      </c>
      <c r="N13" s="30">
        <v>-0.36597099999999999</v>
      </c>
      <c r="P13" s="49"/>
      <c r="Q13" s="49"/>
      <c r="R13" s="49"/>
      <c r="S13" s="49"/>
      <c r="T13" s="49"/>
      <c r="U13" s="49"/>
      <c r="V13" s="49"/>
      <c r="W13" s="49"/>
      <c r="X13" s="49"/>
    </row>
    <row r="14" spans="2:24" x14ac:dyDescent="0.25">
      <c r="B14" s="27">
        <v>7</v>
      </c>
      <c r="C14" s="28" t="s">
        <v>8</v>
      </c>
      <c r="D14" s="29">
        <v>6.6370486633408499E-2</v>
      </c>
      <c r="E14" s="29">
        <v>0.87392923339748174</v>
      </c>
      <c r="F14" s="29">
        <v>4.2638050806057466</v>
      </c>
      <c r="G14" s="29">
        <v>-6.0751115341913464E-2</v>
      </c>
      <c r="H14" s="52">
        <f t="shared" si="0"/>
        <v>5.1433536852947235</v>
      </c>
      <c r="I14" s="12">
        <f t="shared" si="1"/>
        <v>1.3718306235464226E-2</v>
      </c>
      <c r="J14" s="25"/>
      <c r="K14" s="30">
        <v>4.4246990000000004</v>
      </c>
      <c r="L14" s="30">
        <v>12.589821000000001</v>
      </c>
      <c r="M14" s="30">
        <v>25.685573000000002</v>
      </c>
      <c r="N14" s="30">
        <v>-0.36597099999999999</v>
      </c>
      <c r="P14" s="49"/>
      <c r="Q14" s="49"/>
      <c r="R14" s="49"/>
      <c r="S14" s="49"/>
      <c r="T14" s="49"/>
      <c r="U14" s="49"/>
      <c r="V14" s="49"/>
      <c r="W14" s="49"/>
      <c r="X14" s="49"/>
    </row>
    <row r="15" spans="2:24" x14ac:dyDescent="0.25">
      <c r="B15" s="27">
        <v>8</v>
      </c>
      <c r="C15" s="28" t="s">
        <v>9</v>
      </c>
      <c r="D15" s="29">
        <v>2.3881505345166389</v>
      </c>
      <c r="E15" s="29">
        <v>0.58384994168823212</v>
      </c>
      <c r="F15" s="29">
        <v>1.6439771092959532</v>
      </c>
      <c r="G15" s="29">
        <v>-0.19030469866141567</v>
      </c>
      <c r="H15" s="52">
        <f t="shared" si="0"/>
        <v>4.4256728868394077</v>
      </c>
      <c r="I15" s="12">
        <f t="shared" si="1"/>
        <v>1.180411452808248E-2</v>
      </c>
      <c r="J15" s="25"/>
      <c r="K15" s="30">
        <v>4.5925969999999996</v>
      </c>
      <c r="L15" s="30">
        <v>12.589821000000001</v>
      </c>
      <c r="M15" s="30">
        <v>14.071719999999999</v>
      </c>
      <c r="N15" s="30">
        <v>-0.36597099999999999</v>
      </c>
      <c r="P15" s="49"/>
      <c r="Q15" s="49"/>
      <c r="R15" s="49"/>
      <c r="S15" s="49"/>
      <c r="T15" s="49"/>
      <c r="U15" s="49"/>
      <c r="V15" s="49"/>
      <c r="W15" s="49"/>
      <c r="X15" s="49"/>
    </row>
    <row r="16" spans="2:24" x14ac:dyDescent="0.25">
      <c r="B16" s="27">
        <v>9</v>
      </c>
      <c r="C16" s="28" t="s">
        <v>10</v>
      </c>
      <c r="D16" s="29">
        <v>0.30421597410856571</v>
      </c>
      <c r="E16" s="29">
        <v>0.79460415439991716</v>
      </c>
      <c r="F16" s="29">
        <v>0.92432206238699699</v>
      </c>
      <c r="G16" s="29">
        <v>-4.3916468921865147E-2</v>
      </c>
      <c r="H16" s="52">
        <f t="shared" si="0"/>
        <v>1.9792257219736147</v>
      </c>
      <c r="I16" s="12">
        <f t="shared" si="1"/>
        <v>5.2789728695443556E-3</v>
      </c>
      <c r="J16" s="25"/>
      <c r="K16" s="30">
        <v>2.5351330000000001</v>
      </c>
      <c r="L16" s="30">
        <v>10.949612</v>
      </c>
      <c r="M16" s="30">
        <v>12.737119</v>
      </c>
      <c r="N16" s="30">
        <v>-0.36597099999999999</v>
      </c>
      <c r="P16" s="49"/>
      <c r="Q16" s="49"/>
      <c r="R16" s="49"/>
      <c r="S16" s="49"/>
      <c r="T16" s="49"/>
      <c r="U16" s="49"/>
      <c r="V16" s="49"/>
      <c r="W16" s="49"/>
      <c r="X16" s="49"/>
    </row>
    <row r="17" spans="2:24" x14ac:dyDescent="0.25">
      <c r="B17" s="27">
        <v>10</v>
      </c>
      <c r="C17" s="28" t="s">
        <v>11</v>
      </c>
      <c r="D17" s="29">
        <v>3.7701781548620481</v>
      </c>
      <c r="E17" s="29">
        <v>14.912024820356217</v>
      </c>
      <c r="F17" s="29">
        <v>25.488793888855874</v>
      </c>
      <c r="G17" s="29">
        <v>-0.93121212643071571</v>
      </c>
      <c r="H17" s="52">
        <f t="shared" si="0"/>
        <v>43.239784737643426</v>
      </c>
      <c r="I17" s="12">
        <f t="shared" si="1"/>
        <v>0.1153287611315718</v>
      </c>
      <c r="J17" s="25"/>
      <c r="K17" s="30">
        <v>3.770178</v>
      </c>
      <c r="L17" s="30">
        <v>11.448876</v>
      </c>
      <c r="M17" s="30">
        <v>13.104778</v>
      </c>
      <c r="N17" s="30">
        <v>-0.36597099999999999</v>
      </c>
      <c r="P17" s="49"/>
      <c r="Q17" s="49"/>
      <c r="R17" s="49"/>
      <c r="S17" s="49"/>
      <c r="T17" s="49"/>
      <c r="U17" s="49"/>
      <c r="V17" s="49"/>
      <c r="W17" s="49"/>
      <c r="X17" s="49"/>
    </row>
    <row r="18" spans="2:24" x14ac:dyDescent="0.25">
      <c r="B18" s="27">
        <v>11</v>
      </c>
      <c r="C18" s="28" t="s">
        <v>12</v>
      </c>
      <c r="D18" s="29">
        <v>3.4490117221927488</v>
      </c>
      <c r="E18" s="29">
        <v>21.911574555310452</v>
      </c>
      <c r="F18" s="29">
        <v>20.81007192043764</v>
      </c>
      <c r="G18" s="29">
        <v>-1.2013899029437736</v>
      </c>
      <c r="H18" s="52">
        <f t="shared" si="0"/>
        <v>44.969268294997065</v>
      </c>
      <c r="I18" s="12">
        <f t="shared" si="1"/>
        <v>0.11994162396789797</v>
      </c>
      <c r="J18" s="25"/>
      <c r="K18" s="30">
        <v>2.7592089999999998</v>
      </c>
      <c r="L18" s="30">
        <v>11.448876</v>
      </c>
      <c r="M18" s="30">
        <v>6.3392189999999999</v>
      </c>
      <c r="N18" s="30">
        <v>-0.36597099999999999</v>
      </c>
      <c r="P18" s="49"/>
      <c r="Q18" s="49"/>
      <c r="R18" s="49"/>
      <c r="S18" s="49"/>
      <c r="T18" s="49"/>
      <c r="U18" s="49"/>
      <c r="V18" s="49"/>
      <c r="W18" s="49"/>
      <c r="X18" s="49"/>
    </row>
    <row r="19" spans="2:24" x14ac:dyDescent="0.25">
      <c r="B19" s="27">
        <v>12</v>
      </c>
      <c r="C19" s="28" t="s">
        <v>13</v>
      </c>
      <c r="D19" s="29">
        <v>0</v>
      </c>
      <c r="E19" s="29">
        <v>1.1740736466285362</v>
      </c>
      <c r="F19" s="29">
        <v>3.0257166717811423</v>
      </c>
      <c r="G19" s="29">
        <v>-0.1511458472060859</v>
      </c>
      <c r="H19" s="52">
        <f t="shared" si="0"/>
        <v>4.0486444712035921</v>
      </c>
      <c r="I19" s="12">
        <f t="shared" si="1"/>
        <v>1.0798507762218461E-2</v>
      </c>
      <c r="J19" s="25"/>
      <c r="K19" s="30">
        <v>2.0306700000000002</v>
      </c>
      <c r="L19" s="30">
        <v>7.3681739999999998</v>
      </c>
      <c r="M19" s="30">
        <v>7.3261900000000004</v>
      </c>
      <c r="N19" s="30">
        <v>-0.36597099999999999</v>
      </c>
      <c r="P19" s="49"/>
      <c r="Q19" s="49"/>
      <c r="R19" s="49"/>
      <c r="S19" s="49"/>
      <c r="T19" s="49"/>
      <c r="U19" s="49"/>
      <c r="V19" s="49"/>
      <c r="W19" s="49"/>
      <c r="X19" s="49"/>
    </row>
    <row r="20" spans="2:24" x14ac:dyDescent="0.25">
      <c r="B20" s="27">
        <v>13</v>
      </c>
      <c r="C20" s="28" t="s">
        <v>14</v>
      </c>
      <c r="D20" s="29">
        <v>7.7294530638730059</v>
      </c>
      <c r="E20" s="29">
        <v>6.4661039574461139</v>
      </c>
      <c r="F20" s="29">
        <v>6.7721841658892927</v>
      </c>
      <c r="G20" s="29">
        <v>-0.75646117717912731</v>
      </c>
      <c r="H20" s="16">
        <f t="shared" si="0"/>
        <v>20.211280010029284</v>
      </c>
      <c r="I20" s="12">
        <f>H20/$H$36</f>
        <v>5.3907342475984214E-2</v>
      </c>
      <c r="J20" s="25"/>
      <c r="K20" s="30">
        <v>3.8094890000000001</v>
      </c>
      <c r="L20" s="30">
        <v>5.5051490000000003</v>
      </c>
      <c r="M20" s="30">
        <v>4.5523980000000002</v>
      </c>
      <c r="N20" s="30">
        <v>-0.36597099999999999</v>
      </c>
      <c r="P20" s="49"/>
      <c r="Q20" s="49"/>
      <c r="R20" s="49"/>
      <c r="S20" s="49"/>
      <c r="T20" s="49"/>
      <c r="U20" s="49"/>
      <c r="V20" s="49"/>
      <c r="W20" s="49"/>
      <c r="X20" s="49"/>
    </row>
    <row r="21" spans="2:24" x14ac:dyDescent="0.25">
      <c r="B21" s="27">
        <v>14</v>
      </c>
      <c r="C21" s="28" t="s">
        <v>15</v>
      </c>
      <c r="D21" s="29">
        <v>4.3967262240342233</v>
      </c>
      <c r="E21" s="29">
        <v>14.631651479587479</v>
      </c>
      <c r="F21" s="29">
        <v>3.6174190168963825</v>
      </c>
      <c r="G21" s="29">
        <v>-1.5330507359474426</v>
      </c>
      <c r="H21" s="16">
        <f t="shared" si="0"/>
        <v>21.11274598457064</v>
      </c>
      <c r="I21" s="12">
        <f>H21/$H$36</f>
        <v>5.6311724335813655E-2</v>
      </c>
      <c r="J21" s="25"/>
      <c r="K21" s="30">
        <v>1.728953</v>
      </c>
      <c r="L21" s="30">
        <v>5.5051490000000003</v>
      </c>
      <c r="M21" s="30">
        <v>1.362447</v>
      </c>
      <c r="N21" s="30">
        <v>-0.36597099999999999</v>
      </c>
      <c r="P21" s="49"/>
      <c r="Q21" s="49"/>
      <c r="R21" s="49"/>
      <c r="S21" s="49"/>
      <c r="T21" s="49"/>
      <c r="U21" s="49"/>
      <c r="V21" s="49"/>
      <c r="W21" s="49"/>
      <c r="X21" s="49"/>
    </row>
    <row r="22" spans="2:24" x14ac:dyDescent="0.25">
      <c r="B22" s="27">
        <v>15</v>
      </c>
      <c r="C22" s="28" t="s">
        <v>16</v>
      </c>
      <c r="D22" s="29">
        <v>38.289614810422414</v>
      </c>
      <c r="E22" s="29">
        <v>9.7214324942961134</v>
      </c>
      <c r="F22" s="29">
        <v>2.3432686683472062</v>
      </c>
      <c r="G22" s="29">
        <v>-3.9873226016458769</v>
      </c>
      <c r="H22" s="16">
        <f t="shared" si="0"/>
        <v>46.366993371419859</v>
      </c>
      <c r="I22" s="12">
        <f t="shared" si="1"/>
        <v>0.12366962359704593</v>
      </c>
      <c r="J22" s="25"/>
      <c r="K22" s="30">
        <v>4.5644280000000004</v>
      </c>
      <c r="L22" s="30">
        <v>1.6290720000000001</v>
      </c>
      <c r="M22" s="30">
        <v>0.33368199999999998</v>
      </c>
      <c r="N22" s="30">
        <v>-0.36597099999999999</v>
      </c>
      <c r="P22" s="49"/>
      <c r="Q22" s="49"/>
      <c r="R22" s="49"/>
      <c r="S22" s="49"/>
      <c r="T22" s="49"/>
      <c r="U22" s="49"/>
      <c r="V22" s="49"/>
      <c r="W22" s="49"/>
      <c r="X22" s="49"/>
    </row>
    <row r="23" spans="2:24" x14ac:dyDescent="0.25">
      <c r="B23" s="27">
        <v>16</v>
      </c>
      <c r="C23" s="28" t="s">
        <v>17</v>
      </c>
      <c r="D23" s="29">
        <v>34.824851284483316</v>
      </c>
      <c r="E23" s="29">
        <v>-0.13193023495124487</v>
      </c>
      <c r="F23" s="29">
        <v>6.4643673922977623E-16</v>
      </c>
      <c r="G23" s="29">
        <v>-3.865381206272831</v>
      </c>
      <c r="H23" s="16">
        <f t="shared" si="0"/>
        <v>30.827539843259238</v>
      </c>
      <c r="I23" s="12">
        <f t="shared" si="1"/>
        <v>8.2222934282142807E-2</v>
      </c>
      <c r="J23" s="25"/>
      <c r="K23" s="30">
        <v>3.5776509999999999</v>
      </c>
      <c r="L23" s="30">
        <v>-3.1238999999999999E-2</v>
      </c>
      <c r="M23" s="30">
        <v>0</v>
      </c>
      <c r="N23" s="30">
        <v>-0.36597099999999999</v>
      </c>
      <c r="P23" s="49"/>
      <c r="Q23" s="49"/>
      <c r="R23" s="49"/>
      <c r="S23" s="49"/>
      <c r="T23" s="49"/>
      <c r="U23" s="49"/>
      <c r="V23" s="49"/>
      <c r="W23" s="49"/>
      <c r="X23" s="49"/>
    </row>
    <row r="24" spans="2:24" x14ac:dyDescent="0.25">
      <c r="B24" s="27">
        <v>17</v>
      </c>
      <c r="C24" s="28" t="s">
        <v>18</v>
      </c>
      <c r="D24" s="29">
        <v>6.011277279909061</v>
      </c>
      <c r="E24" s="29">
        <v>0.82026981012596711</v>
      </c>
      <c r="F24" s="29">
        <v>0</v>
      </c>
      <c r="G24" s="29">
        <v>-1.9747772191865363</v>
      </c>
      <c r="H24" s="16">
        <f t="shared" si="0"/>
        <v>4.8567698708484919</v>
      </c>
      <c r="I24" s="12">
        <f t="shared" si="1"/>
        <v>1.2953932488439752E-2</v>
      </c>
      <c r="J24" s="25"/>
      <c r="K24" s="30">
        <v>1.8355049999999999</v>
      </c>
      <c r="L24" s="30">
        <v>0.48452800000000001</v>
      </c>
      <c r="M24" s="30">
        <v>0</v>
      </c>
      <c r="N24" s="30">
        <v>-0.36597099999999999</v>
      </c>
      <c r="P24" s="49"/>
      <c r="Q24" s="49"/>
      <c r="R24" s="49"/>
      <c r="S24" s="49"/>
      <c r="T24" s="49"/>
      <c r="U24" s="49"/>
      <c r="V24" s="49"/>
      <c r="W24" s="49"/>
      <c r="X24" s="49"/>
    </row>
    <row r="25" spans="2:24" x14ac:dyDescent="0.25">
      <c r="B25" s="27">
        <v>18</v>
      </c>
      <c r="C25" s="28" t="s">
        <v>19</v>
      </c>
      <c r="D25" s="29">
        <v>9.0685442263556038</v>
      </c>
      <c r="E25" s="29">
        <v>3.2947575386979722</v>
      </c>
      <c r="F25" s="29">
        <v>0</v>
      </c>
      <c r="G25" s="29">
        <v>-3.0834448174132785</v>
      </c>
      <c r="H25" s="16">
        <f t="shared" si="0"/>
        <v>9.2798569476402974</v>
      </c>
      <c r="I25" s="12">
        <f t="shared" si="1"/>
        <v>2.4751150167448607E-2</v>
      </c>
      <c r="J25" s="25"/>
      <c r="K25" s="30">
        <v>1.423969</v>
      </c>
      <c r="L25" s="30">
        <v>0.86982099999999996</v>
      </c>
      <c r="M25" s="30">
        <v>0</v>
      </c>
      <c r="N25" s="30">
        <v>-0.36597099999999999</v>
      </c>
      <c r="P25" s="49"/>
      <c r="Q25" s="49"/>
      <c r="R25" s="49"/>
      <c r="S25" s="49"/>
      <c r="T25" s="49"/>
      <c r="U25" s="49"/>
      <c r="V25" s="49"/>
      <c r="W25" s="49"/>
      <c r="X25" s="49"/>
    </row>
    <row r="26" spans="2:24" x14ac:dyDescent="0.25">
      <c r="B26" s="27">
        <v>19</v>
      </c>
      <c r="C26" s="28" t="s">
        <v>20</v>
      </c>
      <c r="D26" s="29">
        <v>11.06318737721331</v>
      </c>
      <c r="E26" s="29">
        <v>-0.20392437735828001</v>
      </c>
      <c r="F26" s="29">
        <v>0</v>
      </c>
      <c r="G26" s="29">
        <v>-0.71144679653421539</v>
      </c>
      <c r="H26" s="16">
        <f t="shared" si="0"/>
        <v>10.147816203320815</v>
      </c>
      <c r="I26" s="12">
        <f t="shared" si="1"/>
        <v>2.7066163211053571E-2</v>
      </c>
      <c r="J26" s="25"/>
      <c r="K26" s="30">
        <v>5.6909400000000003</v>
      </c>
      <c r="L26" s="30">
        <v>-0.55995300000000003</v>
      </c>
      <c r="M26" s="30">
        <v>0</v>
      </c>
      <c r="N26" s="30">
        <v>-0.36597099999999999</v>
      </c>
      <c r="P26" s="49"/>
      <c r="Q26" s="49"/>
      <c r="R26" s="49"/>
      <c r="S26" s="49"/>
      <c r="T26" s="49"/>
      <c r="U26" s="49"/>
      <c r="V26" s="49"/>
      <c r="W26" s="49"/>
      <c r="X26" s="49"/>
    </row>
    <row r="27" spans="2:24" x14ac:dyDescent="0.25">
      <c r="B27" s="27">
        <v>20</v>
      </c>
      <c r="C27" s="28" t="s">
        <v>21</v>
      </c>
      <c r="D27" s="29">
        <v>21.337306979257036</v>
      </c>
      <c r="E27" s="29">
        <v>-7.4099529315189567</v>
      </c>
      <c r="F27" s="29">
        <v>0</v>
      </c>
      <c r="G27" s="29">
        <v>-0.80476929299317879</v>
      </c>
      <c r="H27" s="16">
        <f t="shared" si="0"/>
        <v>13.122584754744901</v>
      </c>
      <c r="I27" s="12">
        <f t="shared" si="1"/>
        <v>3.5000438873398092E-2</v>
      </c>
      <c r="J27" s="25"/>
      <c r="K27" s="30">
        <v>9.7031860000000005</v>
      </c>
      <c r="L27" s="30">
        <v>-4.8520240000000001</v>
      </c>
      <c r="M27" s="30">
        <v>0</v>
      </c>
      <c r="N27" s="30">
        <v>-0.36597099999999999</v>
      </c>
      <c r="P27" s="49"/>
      <c r="Q27" s="49"/>
      <c r="R27" s="49"/>
      <c r="S27" s="49"/>
      <c r="T27" s="49"/>
      <c r="U27" s="49"/>
      <c r="V27" s="49"/>
      <c r="W27" s="49"/>
      <c r="X27" s="49"/>
    </row>
    <row r="28" spans="2:24" x14ac:dyDescent="0.25">
      <c r="B28" s="27">
        <v>21</v>
      </c>
      <c r="C28" s="28" t="s">
        <v>22</v>
      </c>
      <c r="D28" s="29">
        <v>20.332211461355996</v>
      </c>
      <c r="E28" s="29">
        <v>-6.0342746526494482</v>
      </c>
      <c r="F28" s="29">
        <v>0</v>
      </c>
      <c r="G28" s="29">
        <v>-1.2699178929906008</v>
      </c>
      <c r="H28" s="16">
        <f t="shared" si="0"/>
        <v>13.028018915715949</v>
      </c>
      <c r="I28" s="12">
        <f t="shared" si="1"/>
        <v>3.4748213726424081E-2</v>
      </c>
      <c r="J28" s="25"/>
      <c r="K28" s="30">
        <v>6.271503</v>
      </c>
      <c r="L28" s="30">
        <v>-4.9853050000000003</v>
      </c>
      <c r="M28" s="30">
        <v>0</v>
      </c>
      <c r="N28" s="30">
        <v>-0.36597099999999999</v>
      </c>
      <c r="P28" s="49"/>
      <c r="Q28" s="49"/>
      <c r="R28" s="49"/>
      <c r="S28" s="49"/>
      <c r="T28" s="49"/>
      <c r="U28" s="49"/>
      <c r="V28" s="49"/>
      <c r="W28" s="49"/>
      <c r="X28" s="49"/>
    </row>
    <row r="29" spans="2:24" x14ac:dyDescent="0.25">
      <c r="B29" s="27">
        <v>22</v>
      </c>
      <c r="C29" s="28" t="s">
        <v>23</v>
      </c>
      <c r="D29" s="29">
        <v>3.6188891670684704</v>
      </c>
      <c r="E29" s="29">
        <v>1.3606138952395692</v>
      </c>
      <c r="F29" s="29">
        <v>-3.4912066180070855</v>
      </c>
      <c r="G29" s="29">
        <v>-0.46986962040652225</v>
      </c>
      <c r="H29" s="16">
        <f t="shared" si="0"/>
        <v>1.0184268238944321</v>
      </c>
      <c r="I29" s="12">
        <f t="shared" si="1"/>
        <v>2.716338774939691E-3</v>
      </c>
      <c r="J29" s="25"/>
      <c r="K29" s="30">
        <v>2.8186689999999999</v>
      </c>
      <c r="L29" s="30">
        <v>3.2171340000000002</v>
      </c>
      <c r="M29" s="30">
        <v>-8.2548630000000003</v>
      </c>
      <c r="N29" s="30">
        <v>-0.36597099999999999</v>
      </c>
      <c r="P29" s="49"/>
      <c r="Q29" s="49"/>
      <c r="R29" s="49"/>
      <c r="S29" s="49"/>
      <c r="T29" s="49"/>
      <c r="U29" s="49"/>
      <c r="V29" s="49"/>
      <c r="W29" s="49"/>
      <c r="X29" s="49"/>
    </row>
    <row r="30" spans="2:24" x14ac:dyDescent="0.25">
      <c r="B30" s="27">
        <v>23</v>
      </c>
      <c r="C30" s="28" t="s">
        <v>24</v>
      </c>
      <c r="D30" s="29">
        <v>-0.85363563003948795</v>
      </c>
      <c r="E30" s="29">
        <v>1.6811972478849152E-3</v>
      </c>
      <c r="F30" s="29">
        <v>-3.9255273614815104E-3</v>
      </c>
      <c r="G30" s="29">
        <v>-5.2699762706238176E-2</v>
      </c>
      <c r="H30" s="16">
        <f t="shared" si="0"/>
        <v>-0.90857972285932276</v>
      </c>
      <c r="I30" s="12">
        <f t="shared" si="1"/>
        <v>-2.4233555847332686E-3</v>
      </c>
      <c r="J30" s="25"/>
      <c r="K30" s="30">
        <v>-5.9280249999999999</v>
      </c>
      <c r="L30" s="30">
        <v>3.2171340000000002</v>
      </c>
      <c r="M30" s="30">
        <v>-7.5118780000000003</v>
      </c>
      <c r="N30" s="30">
        <v>-0.36597099999999999</v>
      </c>
      <c r="P30" s="49"/>
      <c r="Q30" s="49"/>
      <c r="R30" s="49"/>
      <c r="S30" s="49"/>
      <c r="T30" s="49"/>
      <c r="U30" s="49"/>
      <c r="V30" s="49"/>
      <c r="W30" s="49"/>
      <c r="X30" s="49"/>
    </row>
    <row r="31" spans="2:24" x14ac:dyDescent="0.25">
      <c r="B31" s="27">
        <v>24</v>
      </c>
      <c r="C31" s="28" t="s">
        <v>25</v>
      </c>
      <c r="D31" s="29">
        <v>-25.134252437120036</v>
      </c>
      <c r="E31" s="29">
        <v>9.6678959654069576</v>
      </c>
      <c r="F31" s="29">
        <v>0</v>
      </c>
      <c r="G31" s="29">
        <v>-2.6217400005204796</v>
      </c>
      <c r="H31" s="16">
        <f t="shared" si="0"/>
        <v>-18.088096472233559</v>
      </c>
      <c r="I31" s="12">
        <f t="shared" si="1"/>
        <v>-4.8244406627560424E-2</v>
      </c>
      <c r="J31" s="25"/>
      <c r="K31" s="30">
        <v>-4.0319310000000002</v>
      </c>
      <c r="L31" s="30">
        <v>3.2171340000000002</v>
      </c>
      <c r="M31" s="30">
        <v>0</v>
      </c>
      <c r="N31" s="30">
        <v>-0.36597099999999999</v>
      </c>
      <c r="P31" s="49"/>
      <c r="Q31" s="49"/>
      <c r="R31" s="49"/>
      <c r="S31" s="49"/>
      <c r="T31" s="49"/>
      <c r="U31" s="49"/>
      <c r="V31" s="49"/>
      <c r="W31" s="49"/>
      <c r="X31" s="49"/>
    </row>
    <row r="32" spans="2:24" x14ac:dyDescent="0.25">
      <c r="B32" s="27">
        <v>25</v>
      </c>
      <c r="C32" s="28" t="s">
        <v>26</v>
      </c>
      <c r="D32" s="29">
        <v>-1.3913888787979427</v>
      </c>
      <c r="E32" s="29">
        <v>-2.3641121204699438</v>
      </c>
      <c r="F32" s="29">
        <v>0</v>
      </c>
      <c r="G32" s="29">
        <v>-0.84901513543195806</v>
      </c>
      <c r="H32" s="16">
        <f t="shared" si="0"/>
        <v>-4.6045161346998444</v>
      </c>
      <c r="I32" s="12">
        <f t="shared" si="1"/>
        <v>-1.228112361445137E-2</v>
      </c>
      <c r="J32" s="25"/>
      <c r="K32" s="30">
        <v>-0.724719</v>
      </c>
      <c r="L32" s="30">
        <v>-2.360703</v>
      </c>
      <c r="M32" s="30">
        <v>0</v>
      </c>
      <c r="N32" s="30">
        <v>-0.36597099999999999</v>
      </c>
      <c r="P32" s="49"/>
      <c r="Q32" s="49"/>
      <c r="R32" s="49"/>
      <c r="S32" s="49"/>
      <c r="T32" s="49"/>
      <c r="U32" s="49"/>
      <c r="V32" s="49"/>
      <c r="W32" s="49"/>
      <c r="X32" s="49"/>
    </row>
    <row r="33" spans="2:24" x14ac:dyDescent="0.25">
      <c r="B33" s="27">
        <v>26</v>
      </c>
      <c r="C33" s="28" t="s">
        <v>27</v>
      </c>
      <c r="D33" s="29">
        <v>-3.7764734348498776</v>
      </c>
      <c r="E33" s="29">
        <v>-4.9550635666873282</v>
      </c>
      <c r="F33" s="29">
        <v>0</v>
      </c>
      <c r="G33" s="29">
        <v>-0.85230887060109795</v>
      </c>
      <c r="H33" s="16">
        <f t="shared" si="0"/>
        <v>-9.5838458721383031</v>
      </c>
      <c r="I33" s="12">
        <f t="shared" si="1"/>
        <v>-2.5561946665923142E-2</v>
      </c>
      <c r="J33" s="25"/>
      <c r="K33" s="30">
        <v>-1.62157</v>
      </c>
      <c r="L33" s="30">
        <v>-3.2436759999999998</v>
      </c>
      <c r="M33" s="30">
        <v>0</v>
      </c>
      <c r="N33" s="30">
        <v>-0.36597099999999999</v>
      </c>
      <c r="P33" s="49"/>
      <c r="Q33" s="49"/>
      <c r="R33" s="49"/>
      <c r="S33" s="49"/>
      <c r="T33" s="49"/>
      <c r="U33" s="49"/>
      <c r="V33" s="49"/>
      <c r="W33" s="49"/>
      <c r="X33" s="49"/>
    </row>
    <row r="34" spans="2:24" x14ac:dyDescent="0.25">
      <c r="B34" s="31">
        <v>27</v>
      </c>
      <c r="C34" s="32" t="s">
        <v>28</v>
      </c>
      <c r="D34" s="33">
        <v>-9.3296516266803492E-2</v>
      </c>
      <c r="E34" s="33">
        <v>-1.8005036714028602</v>
      </c>
      <c r="F34" s="33">
        <v>0</v>
      </c>
      <c r="G34" s="33">
        <v>-0.38243925019457564</v>
      </c>
      <c r="H34" s="17">
        <f t="shared" si="0"/>
        <v>-2.2762394378642394</v>
      </c>
      <c r="I34" s="13">
        <f t="shared" si="1"/>
        <v>-6.0711651549728617E-3</v>
      </c>
      <c r="J34" s="25"/>
      <c r="K34" s="34">
        <v>-8.9278999999999997E-2</v>
      </c>
      <c r="L34" s="34">
        <v>-5.8633009999999999</v>
      </c>
      <c r="M34" s="34">
        <v>0</v>
      </c>
      <c r="N34" s="34">
        <v>-0.36597099999999999</v>
      </c>
      <c r="P34" s="49"/>
      <c r="Q34" s="49"/>
      <c r="R34" s="49"/>
      <c r="S34" s="49"/>
      <c r="T34" s="49"/>
      <c r="U34" s="49"/>
      <c r="V34" s="49"/>
      <c r="W34" s="49"/>
      <c r="X34" s="49"/>
    </row>
    <row r="35" spans="2:24" x14ac:dyDescent="0.25">
      <c r="D35" s="8"/>
      <c r="E35" s="8"/>
      <c r="F35" s="8"/>
      <c r="G35" s="8"/>
      <c r="H35" s="9"/>
      <c r="P35" s="49"/>
      <c r="Q35" s="49"/>
      <c r="R35" s="49"/>
      <c r="S35" s="49"/>
      <c r="T35" s="49"/>
      <c r="U35" s="49"/>
      <c r="V35" s="49"/>
      <c r="W35" s="49"/>
      <c r="X35" s="49"/>
    </row>
    <row r="36" spans="2:24" x14ac:dyDescent="0.25">
      <c r="C36" s="10" t="s">
        <v>33</v>
      </c>
      <c r="D36" s="21">
        <f>SUM(D8:D35)</f>
        <v>142.12467665708252</v>
      </c>
      <c r="E36" s="21">
        <f t="shared" ref="E36:H36" si="2">SUM(E8:E35)</f>
        <v>104.50577043974738</v>
      </c>
      <c r="F36" s="21">
        <f t="shared" si="2"/>
        <v>156.38695173602144</v>
      </c>
      <c r="G36" s="21">
        <f t="shared" si="2"/>
        <v>-28.091107130873407</v>
      </c>
      <c r="H36" s="18">
        <f t="shared" si="2"/>
        <v>374.92629170197796</v>
      </c>
      <c r="P36" s="49"/>
      <c r="Q36" s="49"/>
      <c r="R36" s="49"/>
      <c r="S36" s="49"/>
      <c r="T36" s="49"/>
      <c r="U36" s="49"/>
      <c r="V36" s="49"/>
      <c r="W36" s="49"/>
      <c r="X36" s="49"/>
    </row>
    <row r="37" spans="2:24" x14ac:dyDescent="0.25">
      <c r="P37" s="49"/>
      <c r="Q37" s="49"/>
      <c r="R37" s="49"/>
      <c r="S37" s="49"/>
      <c r="T37" s="49"/>
      <c r="U37" s="49"/>
      <c r="V37" s="49"/>
      <c r="W37" s="49"/>
      <c r="X37" s="49"/>
    </row>
    <row r="38" spans="2:24" x14ac:dyDescent="0.25">
      <c r="P38" s="49"/>
      <c r="Q38" s="49"/>
      <c r="R38" s="49"/>
      <c r="S38" s="49"/>
      <c r="T38" s="49"/>
      <c r="U38" s="49"/>
      <c r="V38" s="49"/>
      <c r="W38" s="49"/>
      <c r="X38" s="49"/>
    </row>
    <row r="39" spans="2:24" x14ac:dyDescent="0.25">
      <c r="P39" s="49"/>
      <c r="Q39" s="49"/>
      <c r="R39" s="49"/>
      <c r="S39" s="49"/>
      <c r="T39" s="49"/>
      <c r="U39" s="49"/>
      <c r="V39" s="49"/>
      <c r="W39" s="49"/>
      <c r="X39" s="49"/>
    </row>
    <row r="40" spans="2:24" x14ac:dyDescent="0.25">
      <c r="P40" s="49"/>
      <c r="Q40" s="49"/>
      <c r="R40" s="49"/>
      <c r="S40" s="49"/>
      <c r="T40" s="49"/>
      <c r="U40" s="49"/>
      <c r="V40" s="49"/>
      <c r="W40" s="49"/>
      <c r="X40" s="49"/>
    </row>
    <row r="41" spans="2:24" x14ac:dyDescent="0.25">
      <c r="P41" s="49"/>
      <c r="Q41" s="49"/>
      <c r="R41" s="49"/>
      <c r="S41" s="49"/>
      <c r="T41" s="49"/>
      <c r="U41" s="49"/>
      <c r="V41" s="49"/>
      <c r="W41" s="49"/>
      <c r="X41" s="49"/>
    </row>
    <row r="42" spans="2:24" x14ac:dyDescent="0.25">
      <c r="P42" s="49"/>
      <c r="Q42" s="49"/>
      <c r="R42" s="49"/>
      <c r="S42" s="49"/>
      <c r="T42" s="49"/>
      <c r="U42" s="49"/>
      <c r="V42" s="49"/>
      <c r="W42" s="49"/>
      <c r="X42" s="49"/>
    </row>
    <row r="43" spans="2:24" x14ac:dyDescent="0.25">
      <c r="P43" s="49"/>
      <c r="Q43" s="49"/>
      <c r="R43" s="49"/>
      <c r="S43" s="49"/>
      <c r="T43" s="49"/>
      <c r="U43" s="49"/>
      <c r="V43" s="49"/>
      <c r="W43" s="49"/>
      <c r="X43" s="49"/>
    </row>
    <row r="44" spans="2:24" x14ac:dyDescent="0.25">
      <c r="P44" s="49"/>
      <c r="Q44" s="49"/>
      <c r="R44" s="49"/>
      <c r="S44" s="49"/>
      <c r="T44" s="49"/>
      <c r="U44" s="49"/>
      <c r="V44" s="49"/>
      <c r="W44" s="49"/>
      <c r="X44" s="49"/>
    </row>
    <row r="45" spans="2:24" x14ac:dyDescent="0.25">
      <c r="P45" s="49"/>
      <c r="Q45" s="49"/>
      <c r="R45" s="49"/>
      <c r="S45" s="49"/>
      <c r="T45" s="49"/>
      <c r="U45" s="49"/>
      <c r="V45" s="49"/>
      <c r="W45" s="49"/>
      <c r="X45" s="49"/>
    </row>
    <row r="46" spans="2:24" x14ac:dyDescent="0.25">
      <c r="P46" s="49"/>
      <c r="Q46" s="49"/>
      <c r="R46" s="49"/>
      <c r="S46" s="49"/>
      <c r="T46" s="49"/>
      <c r="U46" s="49"/>
      <c r="V46" s="49"/>
      <c r="W46" s="49"/>
      <c r="X46" s="49"/>
    </row>
    <row r="47" spans="2:24" x14ac:dyDescent="0.25">
      <c r="P47" s="49"/>
      <c r="Q47" s="49"/>
      <c r="R47" s="49"/>
      <c r="S47" s="49"/>
      <c r="T47" s="49"/>
      <c r="U47" s="49"/>
      <c r="V47" s="49"/>
      <c r="W47" s="49"/>
      <c r="X47" s="49"/>
    </row>
    <row r="48" spans="2:24" x14ac:dyDescent="0.25">
      <c r="P48" s="49"/>
      <c r="Q48" s="49"/>
      <c r="R48" s="49"/>
      <c r="S48" s="49"/>
      <c r="T48" s="49"/>
      <c r="U48" s="49"/>
      <c r="V48" s="49"/>
      <c r="W48" s="49"/>
      <c r="X48" s="49"/>
    </row>
    <row r="49" spans="16:24" x14ac:dyDescent="0.25">
      <c r="P49" s="49"/>
      <c r="Q49" s="49"/>
      <c r="R49" s="49"/>
      <c r="S49" s="49"/>
      <c r="T49" s="49"/>
      <c r="U49" s="49"/>
      <c r="V49" s="49"/>
      <c r="W49" s="49"/>
      <c r="X49" s="49"/>
    </row>
    <row r="50" spans="16:24" x14ac:dyDescent="0.25">
      <c r="P50" s="49"/>
      <c r="Q50" s="49"/>
      <c r="R50" s="49"/>
      <c r="S50" s="49"/>
      <c r="T50" s="49"/>
      <c r="U50" s="49"/>
      <c r="V50" s="49"/>
      <c r="W50" s="49"/>
      <c r="X50" s="49"/>
    </row>
    <row r="51" spans="16:24" x14ac:dyDescent="0.25">
      <c r="P51" s="49"/>
      <c r="Q51" s="49"/>
      <c r="R51" s="49"/>
      <c r="S51" s="49"/>
      <c r="T51" s="49"/>
      <c r="U51" s="49"/>
      <c r="V51" s="49"/>
      <c r="W51" s="49"/>
      <c r="X51" s="49"/>
    </row>
    <row r="52" spans="16:24" x14ac:dyDescent="0.25">
      <c r="P52" s="49"/>
      <c r="Q52" s="49"/>
      <c r="R52" s="49"/>
      <c r="S52" s="49"/>
      <c r="T52" s="49"/>
      <c r="U52" s="49"/>
      <c r="V52" s="49"/>
      <c r="W52" s="49"/>
      <c r="X52" s="49"/>
    </row>
    <row r="53" spans="16:24" x14ac:dyDescent="0.25">
      <c r="P53" s="49"/>
      <c r="Q53" s="49"/>
      <c r="R53" s="49"/>
      <c r="S53" s="49"/>
      <c r="T53" s="49"/>
      <c r="U53" s="49"/>
      <c r="V53" s="49"/>
      <c r="W53" s="49"/>
      <c r="X53" s="49"/>
    </row>
    <row r="54" spans="16:24" x14ac:dyDescent="0.25">
      <c r="P54" s="49"/>
      <c r="Q54" s="49"/>
      <c r="R54" s="49"/>
      <c r="S54" s="49"/>
      <c r="T54" s="49"/>
      <c r="U54" s="49"/>
      <c r="V54" s="49"/>
      <c r="W54" s="49"/>
      <c r="X54" s="49"/>
    </row>
    <row r="55" spans="16:24" x14ac:dyDescent="0.25">
      <c r="P55" s="49"/>
      <c r="Q55" s="49"/>
      <c r="R55" s="49"/>
      <c r="S55" s="49"/>
      <c r="T55" s="49"/>
      <c r="U55" s="49"/>
      <c r="V55" s="49"/>
      <c r="W55" s="49"/>
      <c r="X55" s="49"/>
    </row>
    <row r="56" spans="16:24" x14ac:dyDescent="0.25">
      <c r="P56" s="49"/>
      <c r="Q56" s="49"/>
      <c r="R56" s="49"/>
      <c r="S56" s="49"/>
      <c r="T56" s="49"/>
      <c r="U56" s="49"/>
      <c r="V56" s="49"/>
      <c r="W56" s="49"/>
      <c r="X56" s="49"/>
    </row>
    <row r="57" spans="16:24" x14ac:dyDescent="0.25">
      <c r="P57" s="49"/>
      <c r="Q57" s="49"/>
      <c r="R57" s="49"/>
      <c r="S57" s="49"/>
      <c r="T57" s="49"/>
      <c r="U57" s="49"/>
      <c r="V57" s="49"/>
      <c r="W57" s="49"/>
      <c r="X57" s="49"/>
    </row>
    <row r="58" spans="16:24" x14ac:dyDescent="0.25">
      <c r="P58" s="49"/>
      <c r="Q58" s="49"/>
      <c r="R58" s="49"/>
      <c r="S58" s="49"/>
      <c r="T58" s="49"/>
      <c r="U58" s="49"/>
      <c r="V58" s="49"/>
      <c r="W58" s="49"/>
      <c r="X58" s="49"/>
    </row>
    <row r="59" spans="16:24" x14ac:dyDescent="0.25">
      <c r="P59" s="49"/>
      <c r="Q59" s="49"/>
      <c r="R59" s="49"/>
      <c r="S59" s="49"/>
      <c r="T59" s="49"/>
      <c r="U59" s="49"/>
      <c r="V59" s="49"/>
      <c r="W59" s="49"/>
      <c r="X59" s="49"/>
    </row>
    <row r="60" spans="16:24" x14ac:dyDescent="0.25">
      <c r="P60" s="49"/>
      <c r="Q60" s="49"/>
      <c r="R60" s="49"/>
      <c r="S60" s="49"/>
      <c r="T60" s="49"/>
      <c r="U60" s="49"/>
      <c r="V60" s="49"/>
      <c r="W60" s="49"/>
      <c r="X60" s="49"/>
    </row>
    <row r="61" spans="16:24" x14ac:dyDescent="0.25">
      <c r="P61" s="49"/>
      <c r="Q61" s="49"/>
      <c r="R61" s="49"/>
      <c r="S61" s="49"/>
      <c r="T61" s="49"/>
      <c r="U61" s="49"/>
      <c r="V61" s="49"/>
      <c r="W61" s="49"/>
      <c r="X61" s="49"/>
    </row>
    <row r="62" spans="16:24" x14ac:dyDescent="0.25">
      <c r="P62" s="49"/>
      <c r="Q62" s="49"/>
      <c r="R62" s="49"/>
      <c r="S62" s="49"/>
      <c r="T62" s="49"/>
      <c r="U62" s="49"/>
      <c r="V62" s="49"/>
      <c r="W62" s="49"/>
      <c r="X62" s="49"/>
    </row>
    <row r="63" spans="16:24" x14ac:dyDescent="0.25">
      <c r="P63" s="49"/>
      <c r="Q63" s="49"/>
      <c r="R63" s="49"/>
      <c r="S63" s="49"/>
      <c r="T63" s="49"/>
      <c r="U63" s="49"/>
      <c r="V63" s="49"/>
      <c r="W63" s="49"/>
      <c r="X63" s="49"/>
    </row>
    <row r="64" spans="16:24" x14ac:dyDescent="0.25">
      <c r="P64" s="49"/>
      <c r="Q64" s="49"/>
      <c r="R64" s="49"/>
      <c r="S64" s="49"/>
      <c r="T64" s="49"/>
      <c r="U64" s="50" t="s">
        <v>103</v>
      </c>
      <c r="V64" s="49"/>
      <c r="W64" s="49"/>
      <c r="X64" s="49"/>
    </row>
    <row r="65" spans="16:24" x14ac:dyDescent="0.25">
      <c r="P65" s="49"/>
      <c r="Q65" s="49"/>
      <c r="R65" s="49"/>
      <c r="S65" s="49"/>
      <c r="T65" s="49"/>
      <c r="U65" s="49"/>
      <c r="V65" s="49"/>
      <c r="W65" s="49"/>
      <c r="X65" s="49"/>
    </row>
    <row r="66" spans="16:24" x14ac:dyDescent="0.25">
      <c r="P66" s="49"/>
      <c r="Q66" s="49"/>
      <c r="R66" s="49"/>
      <c r="S66" s="49"/>
      <c r="T66" s="49"/>
      <c r="U66" s="49"/>
      <c r="V66" s="49"/>
      <c r="W66" s="49"/>
      <c r="X66" s="49"/>
    </row>
    <row r="67" spans="16:24" x14ac:dyDescent="0.25">
      <c r="P67" s="49"/>
      <c r="Q67" s="49"/>
      <c r="R67" s="49"/>
      <c r="S67" s="49"/>
      <c r="T67" s="49"/>
      <c r="U67" s="49"/>
      <c r="V67" s="49"/>
      <c r="W67" s="49"/>
      <c r="X67" s="49"/>
    </row>
    <row r="68" spans="16:24" x14ac:dyDescent="0.25">
      <c r="P68" s="49"/>
      <c r="Q68" s="49"/>
      <c r="R68" s="49"/>
      <c r="S68" s="49"/>
      <c r="T68" s="49"/>
      <c r="U68" s="49"/>
      <c r="V68" s="49"/>
      <c r="W68" s="49"/>
      <c r="X68" s="49"/>
    </row>
    <row r="69" spans="16:24" x14ac:dyDescent="0.25">
      <c r="P69" s="49"/>
      <c r="Q69" s="49"/>
      <c r="R69" s="49"/>
      <c r="S69" s="49"/>
      <c r="T69" s="49"/>
      <c r="U69" s="49"/>
      <c r="V69" s="49"/>
      <c r="W69" s="49"/>
      <c r="X69" s="49"/>
    </row>
    <row r="70" spans="16:24" x14ac:dyDescent="0.25">
      <c r="P70" s="49"/>
      <c r="Q70" s="49"/>
      <c r="R70" s="49"/>
      <c r="S70" s="49"/>
      <c r="T70" s="49"/>
      <c r="U70" s="49"/>
      <c r="V70" s="49"/>
      <c r="W70" s="49"/>
      <c r="X70" s="49"/>
    </row>
    <row r="71" spans="16:24" x14ac:dyDescent="0.25">
      <c r="P71" s="49"/>
      <c r="Q71" s="49"/>
      <c r="R71" s="49"/>
      <c r="S71" s="49"/>
      <c r="T71" s="49"/>
      <c r="U71" s="49"/>
      <c r="V71" s="49"/>
      <c r="W71" s="49"/>
      <c r="X71" s="49"/>
    </row>
    <row r="72" spans="16:24" x14ac:dyDescent="0.25">
      <c r="P72" s="49"/>
      <c r="Q72" s="49"/>
      <c r="R72" s="49"/>
      <c r="S72" s="49"/>
      <c r="T72" s="49"/>
      <c r="U72" s="49"/>
      <c r="V72" s="49"/>
      <c r="W72" s="49"/>
      <c r="X72" s="49"/>
    </row>
    <row r="73" spans="16:24" x14ac:dyDescent="0.25">
      <c r="P73" s="49"/>
      <c r="Q73" s="49"/>
      <c r="R73" s="49"/>
      <c r="S73" s="49"/>
      <c r="T73" s="49"/>
      <c r="U73" s="49"/>
      <c r="V73" s="49"/>
      <c r="W73" s="49"/>
      <c r="X73" s="49"/>
    </row>
    <row r="74" spans="16:24" x14ac:dyDescent="0.25">
      <c r="P74" s="49"/>
      <c r="Q74" s="49"/>
      <c r="R74" s="49"/>
      <c r="S74" s="49"/>
      <c r="T74" s="49"/>
      <c r="U74" s="49"/>
      <c r="V74" s="49"/>
      <c r="W74" s="49"/>
      <c r="X74" s="49"/>
    </row>
    <row r="75" spans="16:24" x14ac:dyDescent="0.25">
      <c r="P75" s="49"/>
      <c r="Q75" s="49"/>
      <c r="R75" s="49"/>
      <c r="S75" s="49"/>
      <c r="T75" s="49"/>
      <c r="U75" s="49"/>
      <c r="V75" s="49"/>
      <c r="W75" s="49"/>
      <c r="X75" s="49"/>
    </row>
    <row r="76" spans="16:24" x14ac:dyDescent="0.25">
      <c r="P76" s="49"/>
      <c r="Q76" s="49"/>
      <c r="R76" s="49"/>
      <c r="S76" s="49"/>
      <c r="T76" s="49"/>
      <c r="U76" s="49"/>
      <c r="V76" s="49"/>
      <c r="W76" s="49"/>
      <c r="X76" s="49"/>
    </row>
    <row r="77" spans="16:24" x14ac:dyDescent="0.25">
      <c r="P77" s="49"/>
      <c r="Q77" s="49"/>
      <c r="R77" s="49"/>
      <c r="S77" s="49"/>
      <c r="T77" s="49"/>
      <c r="U77" s="49"/>
      <c r="V77" s="49"/>
      <c r="W77" s="49"/>
      <c r="X77" s="49"/>
    </row>
    <row r="78" spans="16:24" x14ac:dyDescent="0.25">
      <c r="P78" s="49"/>
      <c r="Q78" s="49"/>
      <c r="R78" s="49"/>
      <c r="S78" s="49"/>
      <c r="T78" s="49"/>
      <c r="U78" s="49"/>
      <c r="V78" s="49"/>
      <c r="W78" s="49"/>
      <c r="X78" s="49"/>
    </row>
    <row r="79" spans="16:24" x14ac:dyDescent="0.25">
      <c r="P79" s="49"/>
      <c r="Q79" s="49"/>
      <c r="R79" s="49"/>
      <c r="S79" s="49"/>
      <c r="T79" s="49"/>
      <c r="U79" s="49"/>
      <c r="V79" s="49"/>
      <c r="W79" s="49"/>
      <c r="X79" s="49"/>
    </row>
    <row r="80" spans="16:24" x14ac:dyDescent="0.25">
      <c r="P80" s="49"/>
      <c r="Q80" s="49"/>
      <c r="R80" s="49"/>
      <c r="S80" s="49"/>
      <c r="T80" s="49"/>
      <c r="U80" s="49"/>
      <c r="V80" s="49"/>
      <c r="W80" s="49"/>
      <c r="X80" s="49"/>
    </row>
    <row r="81" spans="16:24" x14ac:dyDescent="0.25">
      <c r="P81" s="49"/>
      <c r="Q81" s="49"/>
      <c r="R81" s="49"/>
      <c r="S81" s="49"/>
      <c r="T81" s="49"/>
      <c r="U81" s="49"/>
      <c r="V81" s="49"/>
      <c r="W81" s="49"/>
      <c r="X81" s="49"/>
    </row>
    <row r="82" spans="16:24" x14ac:dyDescent="0.25">
      <c r="P82" s="49"/>
      <c r="Q82" s="49"/>
      <c r="R82" s="49"/>
      <c r="S82" s="49"/>
      <c r="T82" s="49"/>
      <c r="U82" s="49"/>
      <c r="V82" s="49"/>
      <c r="W82" s="49"/>
      <c r="X82" s="49"/>
    </row>
    <row r="83" spans="16:24" x14ac:dyDescent="0.25">
      <c r="P83" s="49"/>
      <c r="Q83" s="49"/>
      <c r="R83" s="49"/>
      <c r="S83" s="49"/>
      <c r="T83" s="49"/>
      <c r="U83" s="49"/>
      <c r="V83" s="49"/>
      <c r="W83" s="49"/>
      <c r="X83" s="49"/>
    </row>
    <row r="84" spans="16:24" x14ac:dyDescent="0.25">
      <c r="P84" s="49"/>
      <c r="Q84" s="49"/>
      <c r="R84" s="49"/>
      <c r="S84" s="49"/>
      <c r="T84" s="49"/>
      <c r="U84" s="49"/>
      <c r="V84" s="49"/>
      <c r="W84" s="49"/>
      <c r="X84" s="49"/>
    </row>
  </sheetData>
  <autoFilter ref="B7:I34"/>
  <mergeCells count="13">
    <mergeCell ref="R2:X2"/>
    <mergeCell ref="D2:I2"/>
    <mergeCell ref="K2:N2"/>
    <mergeCell ref="D3:D5"/>
    <mergeCell ref="E3:E5"/>
    <mergeCell ref="F3:F5"/>
    <mergeCell ref="G3:G5"/>
    <mergeCell ref="H3:H6"/>
    <mergeCell ref="I3:I6"/>
    <mergeCell ref="K3:K5"/>
    <mergeCell ref="L3:L5"/>
    <mergeCell ref="M3:M5"/>
    <mergeCell ref="N3:N5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2:AA88"/>
  <sheetViews>
    <sheetView showGridLines="0" tabSelected="1" zoomScaleNormal="100" workbookViewId="0">
      <selection activeCell="E34" sqref="E34"/>
    </sheetView>
  </sheetViews>
  <sheetFormatPr defaultRowHeight="15" x14ac:dyDescent="0.25"/>
  <cols>
    <col min="1" max="1" width="3" customWidth="1"/>
    <col min="2" max="2" width="8" style="7" customWidth="1"/>
    <col min="3" max="3" width="39.28515625" customWidth="1"/>
    <col min="4" max="7" width="9.5703125" customWidth="1"/>
    <col min="8" max="8" width="8.5703125" style="7" customWidth="1"/>
    <col min="9" max="9" width="8.5703125" style="19" customWidth="1"/>
    <col min="10" max="10" width="3.28515625" customWidth="1"/>
    <col min="11" max="14" width="9.5703125" customWidth="1"/>
  </cols>
  <sheetData>
    <row r="2" spans="2:27" x14ac:dyDescent="0.25">
      <c r="D2" s="138" t="s">
        <v>38</v>
      </c>
      <c r="E2" s="138"/>
      <c r="F2" s="138"/>
      <c r="G2" s="138"/>
      <c r="H2" s="138"/>
      <c r="I2" s="138"/>
      <c r="K2" s="144" t="s">
        <v>39</v>
      </c>
      <c r="L2" s="145"/>
      <c r="M2" s="145"/>
      <c r="N2" s="146"/>
      <c r="R2" s="137" t="s">
        <v>104</v>
      </c>
      <c r="S2" s="137"/>
      <c r="T2" s="137"/>
      <c r="U2" s="137"/>
      <c r="V2" s="137"/>
      <c r="W2" s="137"/>
      <c r="X2" s="137"/>
    </row>
    <row r="3" spans="2:27" x14ac:dyDescent="0.25">
      <c r="B3" s="44"/>
      <c r="C3" s="2"/>
      <c r="D3" s="136" t="s">
        <v>29</v>
      </c>
      <c r="E3" s="136" t="s">
        <v>40</v>
      </c>
      <c r="F3" s="136" t="s">
        <v>37</v>
      </c>
      <c r="G3" s="136" t="s">
        <v>31</v>
      </c>
      <c r="H3" s="140" t="s">
        <v>33</v>
      </c>
      <c r="I3" s="142" t="s">
        <v>34</v>
      </c>
      <c r="K3" s="135" t="s">
        <v>35</v>
      </c>
      <c r="L3" s="135" t="s">
        <v>36</v>
      </c>
      <c r="M3" s="135" t="s">
        <v>37</v>
      </c>
      <c r="N3" s="135" t="s">
        <v>31</v>
      </c>
    </row>
    <row r="4" spans="2:27" x14ac:dyDescent="0.25">
      <c r="B4" s="44"/>
      <c r="C4" s="2"/>
      <c r="D4" s="139"/>
      <c r="E4" s="139"/>
      <c r="F4" s="139"/>
      <c r="G4" s="139"/>
      <c r="H4" s="141"/>
      <c r="I4" s="143"/>
      <c r="K4" s="135"/>
      <c r="L4" s="135"/>
      <c r="M4" s="135"/>
      <c r="N4" s="135"/>
    </row>
    <row r="5" spans="2:27" x14ac:dyDescent="0.25">
      <c r="B5" s="44"/>
      <c r="C5" s="2"/>
      <c r="D5" s="139"/>
      <c r="E5" s="139"/>
      <c r="F5" s="139"/>
      <c r="G5" s="139"/>
      <c r="H5" s="141"/>
      <c r="I5" s="143"/>
      <c r="K5" s="136"/>
      <c r="L5" s="136"/>
      <c r="M5" s="136"/>
      <c r="N5" s="136"/>
      <c r="R5" s="49"/>
      <c r="S5" s="49"/>
      <c r="T5" s="49"/>
      <c r="U5" s="49"/>
      <c r="V5" s="49"/>
      <c r="W5" s="49"/>
      <c r="X5" s="49"/>
      <c r="Y5" s="49"/>
      <c r="Z5" s="49"/>
      <c r="AA5" s="49"/>
    </row>
    <row r="6" spans="2:27" x14ac:dyDescent="0.25">
      <c r="B6" s="4" t="s">
        <v>0</v>
      </c>
      <c r="C6" s="43" t="s">
        <v>1</v>
      </c>
      <c r="D6" s="5" t="s">
        <v>30</v>
      </c>
      <c r="E6" s="5" t="s">
        <v>30</v>
      </c>
      <c r="F6" s="5" t="s">
        <v>30</v>
      </c>
      <c r="G6" s="5" t="s">
        <v>30</v>
      </c>
      <c r="H6" s="141"/>
      <c r="I6" s="143"/>
      <c r="K6" s="5" t="s">
        <v>32</v>
      </c>
      <c r="L6" s="5" t="s">
        <v>32</v>
      </c>
      <c r="M6" s="5" t="s">
        <v>32</v>
      </c>
      <c r="N6" s="5" t="s">
        <v>32</v>
      </c>
      <c r="R6" s="49"/>
      <c r="S6" s="49"/>
      <c r="T6" s="49"/>
      <c r="U6" s="49"/>
      <c r="V6" s="49"/>
      <c r="W6" s="49"/>
      <c r="X6" s="49"/>
      <c r="Y6" s="49"/>
      <c r="Z6" s="49"/>
      <c r="AA6" s="49"/>
    </row>
    <row r="7" spans="2:27" ht="9.75" customHeight="1" x14ac:dyDescent="0.25">
      <c r="B7" s="6"/>
      <c r="C7" s="3"/>
      <c r="D7" s="6"/>
      <c r="E7" s="6"/>
      <c r="F7" s="6"/>
      <c r="G7" s="6"/>
      <c r="H7" s="14"/>
      <c r="I7" s="20"/>
      <c r="K7" s="15"/>
      <c r="L7" s="15"/>
      <c r="M7" s="15"/>
      <c r="N7" s="15"/>
      <c r="R7" s="49"/>
      <c r="S7" s="49"/>
      <c r="T7" s="49"/>
      <c r="U7" s="49"/>
      <c r="V7" s="49"/>
      <c r="W7" s="49"/>
      <c r="X7" s="49"/>
      <c r="Y7" s="49"/>
      <c r="Z7" s="49"/>
      <c r="AA7" s="49"/>
    </row>
    <row r="8" spans="2:27" x14ac:dyDescent="0.25">
      <c r="B8" s="22">
        <v>1</v>
      </c>
      <c r="C8" s="23" t="s">
        <v>41</v>
      </c>
      <c r="D8" s="24">
        <v>0</v>
      </c>
      <c r="E8" s="24">
        <v>0.68182671246324811</v>
      </c>
      <c r="F8" s="24">
        <v>5.3196676802849625</v>
      </c>
      <c r="G8" s="24">
        <v>1.1719351058063405E-3</v>
      </c>
      <c r="H8" s="51">
        <f>SUM(D8:G8)</f>
        <v>6.0026663278540173</v>
      </c>
      <c r="I8" s="11">
        <f>H8/$H$30</f>
        <v>1.6010257111084197E-2</v>
      </c>
      <c r="J8" s="25"/>
      <c r="K8" s="38">
        <v>3.4332425198793084</v>
      </c>
      <c r="L8" s="38">
        <v>15.734164469198642</v>
      </c>
      <c r="M8" s="38">
        <v>43.319769383428032</v>
      </c>
      <c r="N8" s="38">
        <v>9.5434454870223159E-3</v>
      </c>
      <c r="R8" s="49"/>
      <c r="S8" s="49"/>
      <c r="T8" s="49"/>
      <c r="U8" s="49"/>
      <c r="V8" s="49"/>
      <c r="W8" s="49"/>
      <c r="X8" s="49"/>
      <c r="Y8" s="49"/>
      <c r="Z8" s="49"/>
      <c r="AA8" s="49"/>
    </row>
    <row r="9" spans="2:27" x14ac:dyDescent="0.25">
      <c r="B9" s="27">
        <v>2</v>
      </c>
      <c r="C9" s="28" t="s">
        <v>42</v>
      </c>
      <c r="D9" s="29">
        <v>0</v>
      </c>
      <c r="E9" s="29">
        <v>1.0353848519983737</v>
      </c>
      <c r="F9" s="29">
        <v>4.7178756242196052</v>
      </c>
      <c r="G9" s="29">
        <v>1.3074520317220572E-3</v>
      </c>
      <c r="H9" s="51">
        <f t="shared" ref="H9:H28" si="0">SUM(D9:G9)</f>
        <v>5.7545679282497009</v>
      </c>
      <c r="I9" s="11">
        <f t="shared" ref="I9:I28" si="1">H9/$H$30</f>
        <v>1.534853131298646E-2</v>
      </c>
      <c r="J9" s="25"/>
      <c r="K9" s="39">
        <v>1.6668660440990564</v>
      </c>
      <c r="L9" s="39">
        <v>15.734164469198642</v>
      </c>
      <c r="M9" s="39">
        <v>34.437048351967924</v>
      </c>
      <c r="N9" s="39">
        <v>9.5434454870223159E-3</v>
      </c>
      <c r="R9" s="49"/>
      <c r="S9" s="49"/>
      <c r="T9" s="49"/>
      <c r="U9" s="49"/>
      <c r="V9" s="49"/>
      <c r="W9" s="49"/>
      <c r="X9" s="49"/>
      <c r="Y9" s="49"/>
      <c r="Z9" s="49"/>
      <c r="AA9" s="49"/>
    </row>
    <row r="10" spans="2:27" x14ac:dyDescent="0.25">
      <c r="B10" s="27">
        <v>3</v>
      </c>
      <c r="C10" s="28" t="s">
        <v>43</v>
      </c>
      <c r="D10" s="29">
        <v>3.9469795575264905</v>
      </c>
      <c r="E10" s="29">
        <v>31.959432667164659</v>
      </c>
      <c r="F10" s="29">
        <v>56.787297902777027</v>
      </c>
      <c r="G10" s="29">
        <v>4.3437946478730775E-2</v>
      </c>
      <c r="H10" s="51">
        <f t="shared" si="0"/>
        <v>92.737148073946912</v>
      </c>
      <c r="I10" s="11">
        <f t="shared" si="1"/>
        <v>0.24734767906770866</v>
      </c>
      <c r="J10" s="25"/>
      <c r="K10" s="39">
        <v>2.8607520167619702</v>
      </c>
      <c r="L10" s="39">
        <v>15.734164469198642</v>
      </c>
      <c r="M10" s="39">
        <v>14.666667502468975</v>
      </c>
      <c r="N10" s="39">
        <v>9.5434454870223159E-3</v>
      </c>
      <c r="R10" s="49"/>
      <c r="S10" s="49"/>
      <c r="T10" s="49"/>
      <c r="U10" s="49"/>
      <c r="V10" s="49"/>
      <c r="W10" s="49"/>
      <c r="X10" s="49"/>
      <c r="Y10" s="49"/>
      <c r="Z10" s="49"/>
      <c r="AA10" s="49"/>
    </row>
    <row r="11" spans="2:27" x14ac:dyDescent="0.25">
      <c r="B11" s="27">
        <v>4</v>
      </c>
      <c r="C11" s="28" t="s">
        <v>44</v>
      </c>
      <c r="D11" s="29">
        <v>0.81333466435861579</v>
      </c>
      <c r="E11" s="29">
        <v>3.0018363296598514</v>
      </c>
      <c r="F11" s="29">
        <v>9.2316479222753927</v>
      </c>
      <c r="G11" s="29">
        <v>4.6562470531181874E-3</v>
      </c>
      <c r="H11" s="51">
        <f t="shared" si="0"/>
        <v>13.051475163346979</v>
      </c>
      <c r="I11" s="11">
        <f t="shared" si="1"/>
        <v>3.4810776017066752E-2</v>
      </c>
      <c r="J11" s="25"/>
      <c r="K11" s="39">
        <v>3.9501440716785612</v>
      </c>
      <c r="L11" s="39">
        <v>15.734164469198642</v>
      </c>
      <c r="M11" s="39">
        <v>18.921188608885821</v>
      </c>
      <c r="N11" s="39">
        <v>9.5434454870223159E-3</v>
      </c>
      <c r="R11" s="49"/>
      <c r="S11" s="49"/>
      <c r="T11" s="49"/>
      <c r="U11" s="49"/>
      <c r="V11" s="49"/>
      <c r="W11" s="49"/>
      <c r="X11" s="49"/>
      <c r="Y11" s="49"/>
      <c r="Z11" s="49"/>
      <c r="AA11" s="49"/>
    </row>
    <row r="12" spans="2:27" x14ac:dyDescent="0.25">
      <c r="B12" s="27">
        <v>5</v>
      </c>
      <c r="C12" s="28" t="s">
        <v>45</v>
      </c>
      <c r="D12" s="29">
        <v>0</v>
      </c>
      <c r="E12" s="29">
        <v>0.22166430623587532</v>
      </c>
      <c r="F12" s="29">
        <v>0.85958015650065622</v>
      </c>
      <c r="G12" s="29">
        <v>3.9509864316272385E-4</v>
      </c>
      <c r="H12" s="51">
        <f t="shared" si="0"/>
        <v>1.0816395613796943</v>
      </c>
      <c r="I12" s="11">
        <f t="shared" si="1"/>
        <v>2.8849392142375292E-3</v>
      </c>
      <c r="J12" s="25"/>
      <c r="K12" s="39">
        <v>-0.68131740622159898</v>
      </c>
      <c r="L12" s="39">
        <v>15.734164469198642</v>
      </c>
      <c r="M12" s="39">
        <v>20.762805712576238</v>
      </c>
      <c r="N12" s="39">
        <v>9.5434454870223159E-3</v>
      </c>
      <c r="R12" s="49"/>
      <c r="S12" s="49"/>
      <c r="T12" s="49"/>
      <c r="U12" s="49"/>
      <c r="V12" s="49"/>
      <c r="W12" s="49"/>
      <c r="X12" s="49"/>
      <c r="Y12" s="49"/>
      <c r="Z12" s="49"/>
      <c r="AA12" s="49"/>
    </row>
    <row r="13" spans="2:27" x14ac:dyDescent="0.25">
      <c r="B13" s="27">
        <v>6</v>
      </c>
      <c r="C13" s="28" t="s">
        <v>46</v>
      </c>
      <c r="D13" s="29">
        <v>1.9634205859857419</v>
      </c>
      <c r="E13" s="29">
        <v>5.6021747224060459</v>
      </c>
      <c r="F13" s="29">
        <v>12.738790402073633</v>
      </c>
      <c r="G13" s="29">
        <v>8.9497477432746598E-3</v>
      </c>
      <c r="H13" s="51">
        <f t="shared" si="0"/>
        <v>20.313335458208694</v>
      </c>
      <c r="I13" s="11">
        <f t="shared" si="1"/>
        <v>5.4179543840460795E-2</v>
      </c>
      <c r="J13" s="25"/>
      <c r="K13" s="39">
        <v>4.1971367806450228</v>
      </c>
      <c r="L13" s="39">
        <v>18.963791742221385</v>
      </c>
      <c r="M13" s="39">
        <v>18.745755172603335</v>
      </c>
      <c r="N13" s="39">
        <v>9.5434454870223159E-3</v>
      </c>
      <c r="R13" s="49"/>
      <c r="S13" s="49"/>
      <c r="T13" s="49"/>
      <c r="U13" s="49"/>
      <c r="V13" s="49"/>
      <c r="W13" s="49"/>
      <c r="X13" s="49"/>
      <c r="Y13" s="49"/>
      <c r="Z13" s="49"/>
      <c r="AA13" s="49"/>
    </row>
    <row r="14" spans="2:27" x14ac:dyDescent="0.25">
      <c r="B14" s="27">
        <v>7</v>
      </c>
      <c r="C14" s="28" t="s">
        <v>47</v>
      </c>
      <c r="D14" s="29">
        <v>0</v>
      </c>
      <c r="E14" s="29">
        <v>0.31835053983057554</v>
      </c>
      <c r="F14" s="29">
        <v>1.491272082875609</v>
      </c>
      <c r="G14" s="29">
        <v>5.9455665384149027E-4</v>
      </c>
      <c r="H14" s="51">
        <f t="shared" si="0"/>
        <v>1.8102171793600259</v>
      </c>
      <c r="I14" s="11">
        <f t="shared" si="1"/>
        <v>4.8281948196872131E-3</v>
      </c>
      <c r="J14" s="25"/>
      <c r="K14" s="39">
        <v>3.9793287961718531</v>
      </c>
      <c r="L14" s="39">
        <v>12.908464203309126</v>
      </c>
      <c r="M14" s="39">
        <v>23.93695157103706</v>
      </c>
      <c r="N14" s="39">
        <v>9.5434454870223159E-3</v>
      </c>
      <c r="R14" s="49"/>
      <c r="S14" s="49"/>
      <c r="T14" s="49"/>
      <c r="U14" s="49"/>
      <c r="V14" s="49"/>
      <c r="W14" s="49"/>
      <c r="X14" s="49"/>
      <c r="Y14" s="49"/>
      <c r="Z14" s="49"/>
      <c r="AA14" s="49"/>
    </row>
    <row r="15" spans="2:27" x14ac:dyDescent="0.25">
      <c r="B15" s="27">
        <v>8</v>
      </c>
      <c r="C15" s="28" t="s">
        <v>48</v>
      </c>
      <c r="D15" s="29">
        <v>0.38315697228134288</v>
      </c>
      <c r="E15" s="29">
        <v>0.12322832999333397</v>
      </c>
      <c r="F15" s="29">
        <v>1.3243833032369983</v>
      </c>
      <c r="G15" s="29">
        <v>7.6347563896178529E-4</v>
      </c>
      <c r="H15" s="51">
        <f t="shared" si="0"/>
        <v>1.8315320811506368</v>
      </c>
      <c r="I15" s="11">
        <f t="shared" si="1"/>
        <v>4.8850457321528394E-3</v>
      </c>
      <c r="J15" s="25"/>
      <c r="K15" s="39">
        <v>4.7894621535167854</v>
      </c>
      <c r="L15" s="39">
        <v>12.908464203309126</v>
      </c>
      <c r="M15" s="39">
        <v>16.554791290462479</v>
      </c>
      <c r="N15" s="39">
        <v>9.5434454870223159E-3</v>
      </c>
      <c r="R15" s="49"/>
      <c r="S15" s="49"/>
      <c r="T15" s="49"/>
      <c r="U15" s="49"/>
      <c r="V15" s="49"/>
      <c r="W15" s="49"/>
      <c r="X15" s="49"/>
      <c r="Y15" s="49"/>
      <c r="Z15" s="49"/>
      <c r="AA15" s="49"/>
    </row>
    <row r="16" spans="2:27" x14ac:dyDescent="0.25">
      <c r="B16" s="27">
        <v>9</v>
      </c>
      <c r="C16" s="28" t="s">
        <v>49</v>
      </c>
      <c r="D16" s="29">
        <v>6.6370486633408499E-2</v>
      </c>
      <c r="E16" s="29">
        <v>0.33897079679007541</v>
      </c>
      <c r="F16" s="29">
        <v>1.2781428930646059</v>
      </c>
      <c r="G16" s="29">
        <v>5.821501747083613E-4</v>
      </c>
      <c r="H16" s="51">
        <f t="shared" si="0"/>
        <v>1.6840663266627982</v>
      </c>
      <c r="I16" s="11">
        <f t="shared" si="1"/>
        <v>4.4917264111246505E-3</v>
      </c>
      <c r="J16" s="25"/>
      <c r="K16" s="39">
        <v>4.4246991088939005</v>
      </c>
      <c r="L16" s="39">
        <v>12.908464203309126</v>
      </c>
      <c r="M16" s="39">
        <v>20.953162181386983</v>
      </c>
      <c r="N16" s="39">
        <v>9.5434454870223159E-3</v>
      </c>
      <c r="R16" s="49"/>
      <c r="S16" s="49"/>
      <c r="T16" s="49"/>
      <c r="U16" s="49"/>
      <c r="V16" s="49"/>
      <c r="W16" s="49"/>
      <c r="X16" s="49"/>
      <c r="Y16" s="49"/>
      <c r="Z16" s="49"/>
      <c r="AA16" s="49"/>
    </row>
    <row r="17" spans="2:27" x14ac:dyDescent="0.25">
      <c r="B17" s="27">
        <v>10</v>
      </c>
      <c r="C17" s="28" t="s">
        <v>50</v>
      </c>
      <c r="D17" s="29">
        <v>6.0793876912059099</v>
      </c>
      <c r="E17" s="29">
        <v>12.205565422472844</v>
      </c>
      <c r="F17" s="29">
        <v>14.459567222329216</v>
      </c>
      <c r="G17" s="29">
        <v>1.5841165163908343E-2</v>
      </c>
      <c r="H17" s="51">
        <f t="shared" si="0"/>
        <v>32.760361501171872</v>
      </c>
      <c r="I17" s="11">
        <f t="shared" si="1"/>
        <v>8.7378138653483664E-2</v>
      </c>
      <c r="J17" s="25"/>
      <c r="K17" s="39">
        <v>3.8970433917986602</v>
      </c>
      <c r="L17" s="39">
        <v>12.908464203309126</v>
      </c>
      <c r="M17" s="39">
        <v>11.956996542727957</v>
      </c>
      <c r="N17" s="39">
        <v>9.5434454870223159E-3</v>
      </c>
      <c r="R17" s="49"/>
      <c r="S17" s="49"/>
      <c r="T17" s="49"/>
      <c r="U17" s="49"/>
      <c r="V17" s="49"/>
      <c r="W17" s="49"/>
      <c r="X17" s="49"/>
      <c r="Y17" s="49"/>
      <c r="Z17" s="49"/>
      <c r="AA17" s="49"/>
    </row>
    <row r="18" spans="2:27" x14ac:dyDescent="0.25">
      <c r="B18" s="27">
        <v>11</v>
      </c>
      <c r="C18" s="28" t="s">
        <v>51</v>
      </c>
      <c r="D18" s="29">
        <v>0</v>
      </c>
      <c r="E18" s="29">
        <v>0.48655514211208362</v>
      </c>
      <c r="F18" s="29">
        <v>0.83980128264788823</v>
      </c>
      <c r="G18" s="29">
        <v>4.0750512229585287E-4</v>
      </c>
      <c r="H18" s="51">
        <f t="shared" si="0"/>
        <v>1.3267639298822675</v>
      </c>
      <c r="I18" s="11">
        <f t="shared" si="1"/>
        <v>3.5387327035920134E-3</v>
      </c>
      <c r="J18" s="25"/>
      <c r="K18" s="39">
        <v>3.7398798015723789</v>
      </c>
      <c r="L18" s="39">
        <v>26.309082962121277</v>
      </c>
      <c r="M18" s="39">
        <v>19.667477345383798</v>
      </c>
      <c r="N18" s="39">
        <v>9.5434454870223159E-3</v>
      </c>
      <c r="R18" s="49"/>
      <c r="S18" s="49"/>
      <c r="T18" s="49"/>
      <c r="U18" s="49"/>
      <c r="V18" s="49"/>
      <c r="W18" s="49"/>
      <c r="X18" s="49"/>
      <c r="Y18" s="49"/>
      <c r="Z18" s="49"/>
      <c r="AA18" s="49"/>
    </row>
    <row r="19" spans="2:27" x14ac:dyDescent="0.25">
      <c r="B19" s="27">
        <v>12</v>
      </c>
      <c r="C19" s="28" t="s">
        <v>52</v>
      </c>
      <c r="D19" s="29">
        <v>0</v>
      </c>
      <c r="E19" s="29">
        <v>4.3986162364716419</v>
      </c>
      <c r="F19" s="29">
        <v>12.704499273767629</v>
      </c>
      <c r="G19" s="29">
        <v>1.0720152315572168E-2</v>
      </c>
      <c r="H19" s="51">
        <f t="shared" si="0"/>
        <v>17.113835662554841</v>
      </c>
      <c r="I19" s="11">
        <f t="shared" si="1"/>
        <v>4.5645867044603869E-2</v>
      </c>
      <c r="J19" s="25"/>
      <c r="K19" s="39">
        <v>2.2319981623817693</v>
      </c>
      <c r="L19" s="39">
        <v>11.971488612634724</v>
      </c>
      <c r="M19" s="39">
        <v>11.30997887809813</v>
      </c>
      <c r="N19" s="39">
        <v>9.5434454870223159E-3</v>
      </c>
      <c r="R19" s="49"/>
      <c r="S19" s="49"/>
      <c r="T19" s="49"/>
      <c r="U19" s="49"/>
      <c r="V19" s="49"/>
      <c r="W19" s="49"/>
      <c r="X19" s="49"/>
      <c r="Y19" s="49"/>
      <c r="Z19" s="49"/>
      <c r="AA19" s="49"/>
    </row>
    <row r="20" spans="2:27" x14ac:dyDescent="0.25">
      <c r="B20" s="27">
        <v>13</v>
      </c>
      <c r="C20" s="28" t="s">
        <v>53</v>
      </c>
      <c r="D20" s="29">
        <v>3.4490117221927483</v>
      </c>
      <c r="E20" s="29">
        <v>21.898057021614495</v>
      </c>
      <c r="F20" s="29">
        <v>16.647297810930773</v>
      </c>
      <c r="G20" s="29">
        <v>2.8673759138032898E-2</v>
      </c>
      <c r="H20" s="51">
        <f t="shared" si="0"/>
        <v>42.023040313876045</v>
      </c>
      <c r="I20" s="11">
        <f t="shared" si="1"/>
        <v>0.11208347145544921</v>
      </c>
      <c r="J20" s="25"/>
      <c r="K20" s="39">
        <v>2.7592093777541988</v>
      </c>
      <c r="L20" s="39">
        <v>11.971488612634724</v>
      </c>
      <c r="M20" s="39">
        <v>5.5406958815565641</v>
      </c>
      <c r="N20" s="39">
        <v>9.5434454870223159E-3</v>
      </c>
      <c r="R20" s="49"/>
      <c r="S20" s="49"/>
      <c r="T20" s="49"/>
      <c r="U20" s="49"/>
      <c r="V20" s="49"/>
      <c r="W20" s="49"/>
      <c r="X20" s="49"/>
      <c r="Y20" s="49"/>
      <c r="Z20" s="49"/>
      <c r="AA20" s="49"/>
    </row>
    <row r="21" spans="2:27" x14ac:dyDescent="0.25">
      <c r="B21" s="27">
        <v>14</v>
      </c>
      <c r="C21" s="28" t="s">
        <v>54</v>
      </c>
      <c r="D21" s="29">
        <v>0</v>
      </c>
      <c r="E21" s="29">
        <v>0.61377766151400426</v>
      </c>
      <c r="F21" s="29">
        <v>1.6317143679861168</v>
      </c>
      <c r="G21" s="29">
        <v>2.2427096894502441E-3</v>
      </c>
      <c r="H21" s="51">
        <f t="shared" si="0"/>
        <v>2.2477347391895712</v>
      </c>
      <c r="I21" s="11">
        <f t="shared" si="1"/>
        <v>5.9951376815586353E-3</v>
      </c>
      <c r="J21" s="25"/>
      <c r="K21" s="39">
        <v>2.0177168595039601</v>
      </c>
      <c r="L21" s="39">
        <v>8.6393346743041519</v>
      </c>
      <c r="M21" s="39">
        <v>6.9434653956856041</v>
      </c>
      <c r="N21" s="39">
        <v>9.5434454870223159E-3</v>
      </c>
      <c r="R21" s="49"/>
      <c r="S21" s="49"/>
      <c r="T21" s="49"/>
      <c r="U21" s="49"/>
      <c r="V21" s="49"/>
      <c r="W21" s="49"/>
      <c r="X21" s="49"/>
      <c r="Y21" s="49"/>
      <c r="Z21" s="49"/>
      <c r="AA21" s="49"/>
    </row>
    <row r="22" spans="2:27" x14ac:dyDescent="0.25">
      <c r="B22" s="27">
        <v>15</v>
      </c>
      <c r="C22" s="28" t="s">
        <v>55</v>
      </c>
      <c r="D22" s="29">
        <v>1.3304242755487352</v>
      </c>
      <c r="E22" s="29">
        <v>1.7850831002453051</v>
      </c>
      <c r="F22" s="29">
        <v>1.6267165126282539</v>
      </c>
      <c r="G22" s="29">
        <v>5.4779377095508092E-3</v>
      </c>
      <c r="H22" s="51">
        <f t="shared" si="0"/>
        <v>4.7477018261318449</v>
      </c>
      <c r="I22" s="11">
        <f t="shared" si="1"/>
        <v>1.2663027190170246E-2</v>
      </c>
      <c r="J22" s="25"/>
      <c r="K22" s="39">
        <v>3.3596572614867055</v>
      </c>
      <c r="L22" s="39">
        <v>6.9902651099893651</v>
      </c>
      <c r="M22" s="39">
        <v>4.7141959614488522</v>
      </c>
      <c r="N22" s="39">
        <v>9.5434454870223159E-3</v>
      </c>
      <c r="R22" s="49"/>
      <c r="S22" s="49"/>
      <c r="T22" s="49"/>
      <c r="U22" s="49"/>
      <c r="V22" s="49"/>
      <c r="W22" s="49"/>
      <c r="X22" s="49"/>
      <c r="Y22" s="49"/>
      <c r="Z22" s="49"/>
      <c r="AA22" s="49"/>
    </row>
    <row r="23" spans="2:27" x14ac:dyDescent="0.25">
      <c r="B23" s="27">
        <v>16</v>
      </c>
      <c r="C23" s="28" t="s">
        <v>56</v>
      </c>
      <c r="D23" s="29">
        <v>10.431243169268804</v>
      </c>
      <c r="E23" s="29">
        <v>12.559282305833726</v>
      </c>
      <c r="F23" s="29">
        <v>11.691060862792495</v>
      </c>
      <c r="G23" s="29">
        <v>4.0798229457020399E-2</v>
      </c>
      <c r="H23" s="51">
        <f t="shared" si="0"/>
        <v>34.722384567352044</v>
      </c>
      <c r="I23" s="11">
        <f t="shared" si="1"/>
        <v>9.2611228755737018E-2</v>
      </c>
      <c r="J23" s="25"/>
      <c r="K23" s="39">
        <v>2.5851903765226276</v>
      </c>
      <c r="L23" s="39">
        <v>4.2750397946604348</v>
      </c>
      <c r="M23" s="39">
        <v>2.9406814645549981</v>
      </c>
      <c r="N23" s="39">
        <v>9.5434454870223159E-3</v>
      </c>
      <c r="R23" s="49"/>
      <c r="S23" s="49"/>
      <c r="T23" s="49"/>
      <c r="U23" s="49"/>
      <c r="V23" s="49"/>
      <c r="W23" s="49"/>
      <c r="X23" s="49"/>
      <c r="Y23" s="49"/>
      <c r="Z23" s="49"/>
      <c r="AA23" s="49"/>
    </row>
    <row r="24" spans="2:27" x14ac:dyDescent="0.25">
      <c r="B24" s="27">
        <v>17</v>
      </c>
      <c r="C24" s="28" t="s">
        <v>57</v>
      </c>
      <c r="D24" s="29">
        <v>15.037860167853045</v>
      </c>
      <c r="E24" s="29">
        <v>-0.33574788633661573</v>
      </c>
      <c r="F24" s="29">
        <v>0</v>
      </c>
      <c r="G24" s="29">
        <v>5.879611786654091E-2</v>
      </c>
      <c r="H24" s="51">
        <f t="shared" si="0"/>
        <v>14.76090839938297</v>
      </c>
      <c r="I24" s="11">
        <f t="shared" si="1"/>
        <v>3.9370160818479369E-2</v>
      </c>
      <c r="J24" s="25"/>
      <c r="K24" s="39">
        <v>2.4608257650842016</v>
      </c>
      <c r="L24" s="39">
        <v>-0.12109556138481498</v>
      </c>
      <c r="M24" s="39">
        <v>0</v>
      </c>
      <c r="N24" s="39">
        <v>9.5434454870223159E-3</v>
      </c>
      <c r="R24" s="49"/>
      <c r="S24" s="49"/>
      <c r="T24" s="49"/>
      <c r="U24" s="49"/>
      <c r="V24" s="49"/>
      <c r="W24" s="49"/>
      <c r="X24" s="49"/>
      <c r="Y24" s="49"/>
      <c r="Z24" s="49"/>
      <c r="AA24" s="49"/>
    </row>
    <row r="25" spans="2:27" x14ac:dyDescent="0.25">
      <c r="B25" s="27">
        <v>18</v>
      </c>
      <c r="C25" s="28" t="s">
        <v>58</v>
      </c>
      <c r="D25" s="29">
        <v>61.11697142706474</v>
      </c>
      <c r="E25" s="29">
        <v>12.119324811572403</v>
      </c>
      <c r="F25" s="29">
        <v>0.44377791314183945</v>
      </c>
      <c r="G25" s="29">
        <v>0.22117602957358309</v>
      </c>
      <c r="H25" s="51">
        <f t="shared" si="0"/>
        <v>73.901250181352566</v>
      </c>
      <c r="I25" s="11">
        <f t="shared" si="1"/>
        <v>0.19710874328358749</v>
      </c>
      <c r="J25" s="25"/>
      <c r="K25" s="39">
        <v>3.6457924817948757</v>
      </c>
      <c r="L25" s="39">
        <v>1.1508645738678074</v>
      </c>
      <c r="M25" s="39">
        <v>3.1648170138835523E-2</v>
      </c>
      <c r="N25" s="39">
        <v>9.5434454870223159E-3</v>
      </c>
      <c r="R25" s="49"/>
      <c r="S25" s="49"/>
      <c r="T25" s="49"/>
      <c r="U25" s="49"/>
      <c r="V25" s="49"/>
      <c r="W25" s="49"/>
      <c r="X25" s="49"/>
      <c r="Y25" s="49"/>
      <c r="Z25" s="49"/>
      <c r="AA25" s="49"/>
    </row>
    <row r="26" spans="2:27" x14ac:dyDescent="0.25">
      <c r="B26" s="27">
        <v>19</v>
      </c>
      <c r="C26" s="28" t="s">
        <v>59</v>
      </c>
      <c r="D26" s="29">
        <v>-0.14197146945612837</v>
      </c>
      <c r="E26" s="29">
        <v>-8.391379281451071</v>
      </c>
      <c r="F26" s="29">
        <v>0</v>
      </c>
      <c r="G26" s="29">
        <v>3.4888928011456183E-2</v>
      </c>
      <c r="H26" s="51">
        <f t="shared" si="0"/>
        <v>-8.4984618228957434</v>
      </c>
      <c r="I26" s="11">
        <f t="shared" si="1"/>
        <v>-2.2667020187666701E-2</v>
      </c>
      <c r="J26" s="25"/>
      <c r="K26" s="39">
        <v>-3.8834583252948293E-2</v>
      </c>
      <c r="L26" s="39">
        <v>-4.7837782255242258</v>
      </c>
      <c r="M26" s="39">
        <v>0</v>
      </c>
      <c r="N26" s="39">
        <v>9.5434454870223159E-3</v>
      </c>
      <c r="R26" s="49"/>
      <c r="S26" s="49"/>
      <c r="T26" s="49"/>
      <c r="U26" s="49"/>
      <c r="V26" s="49"/>
      <c r="W26" s="49"/>
      <c r="X26" s="49"/>
      <c r="Y26" s="49"/>
      <c r="Z26" s="49"/>
      <c r="AA26" s="49"/>
    </row>
    <row r="27" spans="2:27" x14ac:dyDescent="0.25">
      <c r="B27" s="27">
        <v>20</v>
      </c>
      <c r="C27" s="28" t="s">
        <v>60</v>
      </c>
      <c r="D27" s="29">
        <v>45.649887366829574</v>
      </c>
      <c r="E27" s="29">
        <v>-15.714391047702579</v>
      </c>
      <c r="F27" s="29">
        <v>0</v>
      </c>
      <c r="G27" s="29">
        <v>0.10944041546697712</v>
      </c>
      <c r="H27" s="51">
        <f t="shared" si="0"/>
        <v>30.044936734593975</v>
      </c>
      <c r="I27" s="11">
        <f t="shared" si="1"/>
        <v>8.0135582378619008E-2</v>
      </c>
      <c r="J27" s="25"/>
      <c r="K27" s="39">
        <v>4.2113996242324054</v>
      </c>
      <c r="L27" s="39">
        <v>-3.3309764661197594</v>
      </c>
      <c r="M27" s="39">
        <v>0</v>
      </c>
      <c r="N27" s="39">
        <v>9.5434454870223159E-3</v>
      </c>
      <c r="R27" s="49"/>
      <c r="S27" s="49"/>
      <c r="T27" s="49"/>
      <c r="U27" s="49"/>
      <c r="V27" s="49"/>
      <c r="W27" s="49"/>
      <c r="X27" s="49"/>
      <c r="Y27" s="49"/>
      <c r="Z27" s="49"/>
      <c r="AA27" s="49"/>
    </row>
    <row r="28" spans="2:27" x14ac:dyDescent="0.25">
      <c r="B28" s="27">
        <v>21</v>
      </c>
      <c r="C28" s="28" t="s">
        <v>61</v>
      </c>
      <c r="D28" s="29">
        <v>-25.248158208798355</v>
      </c>
      <c r="E28" s="29">
        <v>10.680448511668134</v>
      </c>
      <c r="F28" s="29">
        <v>0</v>
      </c>
      <c r="G28" s="29">
        <v>7.6897266356231023E-2</v>
      </c>
      <c r="H28" s="51">
        <f t="shared" si="0"/>
        <v>-14.490812430773991</v>
      </c>
      <c r="I28" s="11">
        <f t="shared" si="1"/>
        <v>-3.8649763304122939E-2</v>
      </c>
      <c r="J28" s="25"/>
      <c r="K28" s="39">
        <v>-4.018040041503947</v>
      </c>
      <c r="L28" s="39">
        <v>3.1280180863675247</v>
      </c>
      <c r="M28" s="39">
        <v>0</v>
      </c>
      <c r="N28" s="39">
        <v>9.5434454870223159E-3</v>
      </c>
      <c r="R28" s="49"/>
      <c r="S28" s="49"/>
      <c r="T28" s="49"/>
      <c r="U28" s="49"/>
      <c r="V28" s="49"/>
      <c r="W28" s="49"/>
      <c r="X28" s="49"/>
      <c r="Y28" s="49"/>
      <c r="Z28" s="49"/>
      <c r="AA28" s="49"/>
    </row>
    <row r="29" spans="2:27" x14ac:dyDescent="0.25">
      <c r="D29" s="8"/>
      <c r="E29" s="8"/>
      <c r="F29" s="8"/>
      <c r="G29" s="8"/>
      <c r="H29" s="9"/>
      <c r="R29" s="49"/>
      <c r="S29" s="49"/>
      <c r="T29" s="49"/>
      <c r="U29" s="49"/>
      <c r="V29" s="49"/>
      <c r="W29" s="49"/>
      <c r="X29" s="49"/>
      <c r="Y29" s="49"/>
      <c r="Z29" s="49"/>
      <c r="AA29" s="49"/>
    </row>
    <row r="30" spans="2:27" x14ac:dyDescent="0.25">
      <c r="C30" s="10" t="s">
        <v>33</v>
      </c>
      <c r="D30" s="21">
        <f>SUM(D8:D29)</f>
        <v>124.87791840849469</v>
      </c>
      <c r="E30" s="21">
        <f>SUM(E8:E29)</f>
        <v>95.588061254556408</v>
      </c>
      <c r="F30" s="21">
        <f>SUM(F8:F29)</f>
        <v>153.7930932135327</v>
      </c>
      <c r="G30" s="21">
        <f>SUM(G8:G29)</f>
        <v>0.6672188253939455</v>
      </c>
      <c r="H30" s="18">
        <f>SUM(H8:H29)</f>
        <v>374.92629170197773</v>
      </c>
      <c r="R30" s="49"/>
      <c r="S30" s="49"/>
      <c r="T30" s="49"/>
      <c r="U30" s="49"/>
      <c r="V30" s="49"/>
      <c r="W30" s="49"/>
      <c r="X30" s="49"/>
      <c r="Y30" s="49"/>
      <c r="Z30" s="49"/>
      <c r="AA30" s="49"/>
    </row>
    <row r="31" spans="2:27" x14ac:dyDescent="0.25">
      <c r="R31" s="49"/>
      <c r="S31" s="49"/>
      <c r="T31" s="49"/>
      <c r="U31" s="49"/>
      <c r="V31" s="49"/>
      <c r="W31" s="49"/>
      <c r="X31" s="49"/>
      <c r="Y31" s="49"/>
      <c r="Z31" s="49"/>
      <c r="AA31" s="49"/>
    </row>
    <row r="32" spans="2:27" x14ac:dyDescent="0.25">
      <c r="R32" s="49"/>
      <c r="S32" s="49"/>
      <c r="T32" s="49"/>
      <c r="U32" s="49"/>
      <c r="V32" s="49"/>
      <c r="W32" s="49"/>
      <c r="X32" s="49"/>
      <c r="Y32" s="49"/>
      <c r="Z32" s="49"/>
      <c r="AA32" s="49"/>
    </row>
    <row r="33" spans="18:27" x14ac:dyDescent="0.25">
      <c r="R33" s="49"/>
      <c r="S33" s="49"/>
      <c r="T33" s="49"/>
      <c r="U33" s="49"/>
      <c r="V33" s="49"/>
      <c r="W33" s="49"/>
      <c r="X33" s="49"/>
      <c r="Y33" s="49"/>
      <c r="Z33" s="49"/>
      <c r="AA33" s="49"/>
    </row>
    <row r="34" spans="18:27" x14ac:dyDescent="0.25">
      <c r="R34" s="49"/>
      <c r="S34" s="49"/>
      <c r="T34" s="49"/>
      <c r="U34" s="49"/>
      <c r="V34" s="49"/>
      <c r="W34" s="49"/>
      <c r="X34" s="49"/>
      <c r="Y34" s="49"/>
      <c r="Z34" s="49"/>
      <c r="AA34" s="49"/>
    </row>
    <row r="35" spans="18:27" x14ac:dyDescent="0.25">
      <c r="R35" s="49"/>
      <c r="S35" s="49"/>
      <c r="T35" s="49"/>
      <c r="U35" s="49"/>
      <c r="V35" s="49"/>
      <c r="W35" s="49"/>
      <c r="X35" s="49"/>
      <c r="Y35" s="49"/>
      <c r="Z35" s="49"/>
      <c r="AA35" s="49"/>
    </row>
    <row r="36" spans="18:27" x14ac:dyDescent="0.25">
      <c r="R36" s="49"/>
      <c r="S36" s="49"/>
      <c r="T36" s="49"/>
      <c r="U36" s="49"/>
      <c r="V36" s="49"/>
      <c r="W36" s="49"/>
      <c r="X36" s="49"/>
      <c r="Y36" s="49"/>
      <c r="Z36" s="49"/>
      <c r="AA36" s="49"/>
    </row>
    <row r="37" spans="18:27" x14ac:dyDescent="0.25">
      <c r="R37" s="49"/>
      <c r="S37" s="49"/>
      <c r="T37" s="49"/>
      <c r="U37" s="49"/>
      <c r="V37" s="49"/>
      <c r="W37" s="49"/>
      <c r="X37" s="49"/>
      <c r="Y37" s="49"/>
      <c r="Z37" s="49"/>
      <c r="AA37" s="49"/>
    </row>
    <row r="38" spans="18:27" x14ac:dyDescent="0.25">
      <c r="R38" s="49"/>
      <c r="S38" s="49"/>
      <c r="T38" s="49"/>
      <c r="U38" s="49"/>
      <c r="V38" s="49"/>
      <c r="W38" s="49"/>
      <c r="X38" s="49"/>
      <c r="Y38" s="49"/>
      <c r="Z38" s="49"/>
      <c r="AA38" s="49"/>
    </row>
    <row r="39" spans="18:27" x14ac:dyDescent="0.25">
      <c r="R39" s="49"/>
      <c r="S39" s="49"/>
      <c r="T39" s="49"/>
      <c r="U39" s="49"/>
      <c r="V39" s="49"/>
      <c r="W39" s="49"/>
      <c r="X39" s="49"/>
      <c r="Y39" s="49"/>
      <c r="Z39" s="49"/>
    </row>
    <row r="40" spans="18:27" x14ac:dyDescent="0.25">
      <c r="R40" s="49"/>
      <c r="S40" s="49"/>
      <c r="T40" s="49"/>
      <c r="U40" s="49"/>
      <c r="V40" s="49"/>
      <c r="W40" s="49"/>
      <c r="X40" s="49"/>
      <c r="Y40" s="49"/>
      <c r="Z40" s="49"/>
    </row>
    <row r="41" spans="18:27" x14ac:dyDescent="0.25">
      <c r="R41" s="49"/>
      <c r="S41" s="49"/>
      <c r="T41" s="49"/>
      <c r="U41" s="49"/>
      <c r="V41" s="49"/>
      <c r="W41" s="49"/>
      <c r="X41" s="49"/>
      <c r="Y41" s="49"/>
      <c r="Z41" s="49"/>
    </row>
    <row r="42" spans="18:27" x14ac:dyDescent="0.25">
      <c r="R42" s="49"/>
      <c r="S42" s="49"/>
      <c r="T42" s="49"/>
      <c r="U42" s="49"/>
      <c r="V42" s="49"/>
      <c r="W42" s="49"/>
      <c r="X42" s="49"/>
      <c r="Y42" s="49"/>
      <c r="Z42" s="49"/>
    </row>
    <row r="43" spans="18:27" x14ac:dyDescent="0.25">
      <c r="R43" s="49"/>
      <c r="S43" s="49"/>
      <c r="T43" s="49"/>
      <c r="U43" s="49"/>
      <c r="V43" s="49"/>
      <c r="W43" s="49"/>
      <c r="X43" s="49"/>
      <c r="Y43" s="49"/>
      <c r="Z43" s="49"/>
    </row>
    <row r="44" spans="18:27" x14ac:dyDescent="0.25">
      <c r="R44" s="49"/>
      <c r="S44" s="49"/>
      <c r="T44" s="49"/>
      <c r="U44" s="49"/>
      <c r="V44" s="49"/>
      <c r="W44" s="49"/>
      <c r="X44" s="49"/>
      <c r="Y44" s="49"/>
      <c r="Z44" s="49"/>
    </row>
    <row r="45" spans="18:27" x14ac:dyDescent="0.25">
      <c r="R45" s="49"/>
      <c r="S45" s="49"/>
      <c r="T45" s="49"/>
      <c r="U45" s="49"/>
      <c r="V45" s="49"/>
      <c r="W45" s="49"/>
      <c r="X45" s="49"/>
      <c r="Y45" s="49"/>
      <c r="Z45" s="49"/>
    </row>
    <row r="46" spans="18:27" x14ac:dyDescent="0.25">
      <c r="R46" s="49"/>
      <c r="S46" s="49"/>
      <c r="T46" s="49"/>
      <c r="U46" s="49"/>
      <c r="V46" s="49"/>
      <c r="W46" s="49"/>
      <c r="X46" s="49"/>
      <c r="Y46" s="49"/>
      <c r="Z46" s="49"/>
    </row>
    <row r="47" spans="18:27" x14ac:dyDescent="0.25">
      <c r="R47" s="49"/>
      <c r="S47" s="49"/>
      <c r="T47" s="49"/>
      <c r="U47" s="49"/>
      <c r="V47" s="49"/>
      <c r="W47" s="49"/>
      <c r="X47" s="49"/>
      <c r="Y47" s="49"/>
      <c r="Z47" s="49"/>
    </row>
    <row r="48" spans="18:27" x14ac:dyDescent="0.25">
      <c r="R48" s="49"/>
      <c r="S48" s="49"/>
      <c r="T48" s="49"/>
      <c r="U48" s="49"/>
      <c r="V48" s="49"/>
      <c r="W48" s="49"/>
      <c r="X48" s="49"/>
      <c r="Y48" s="49"/>
      <c r="Z48" s="49"/>
    </row>
    <row r="49" spans="18:26" x14ac:dyDescent="0.25">
      <c r="R49" s="49"/>
      <c r="S49" s="49"/>
      <c r="T49" s="49"/>
      <c r="U49" s="49"/>
      <c r="V49" s="49"/>
      <c r="W49" s="49"/>
      <c r="X49" s="49"/>
      <c r="Y49" s="49"/>
      <c r="Z49" s="49"/>
    </row>
    <row r="50" spans="18:26" x14ac:dyDescent="0.25">
      <c r="R50" s="49"/>
      <c r="S50" s="49"/>
      <c r="T50" s="49"/>
      <c r="U50" s="49"/>
      <c r="V50" s="49"/>
      <c r="W50" s="49"/>
      <c r="X50" s="49"/>
      <c r="Y50" s="49"/>
      <c r="Z50" s="49"/>
    </row>
    <row r="51" spans="18:26" x14ac:dyDescent="0.25">
      <c r="R51" s="49"/>
      <c r="S51" s="49"/>
      <c r="T51" s="49"/>
      <c r="U51" s="49"/>
      <c r="V51" s="49"/>
      <c r="W51" s="49"/>
      <c r="X51" s="49"/>
      <c r="Y51" s="49"/>
      <c r="Z51" s="49"/>
    </row>
    <row r="52" spans="18:26" x14ac:dyDescent="0.25">
      <c r="R52" s="49"/>
      <c r="S52" s="49"/>
      <c r="T52" s="49"/>
      <c r="U52" s="49"/>
      <c r="V52" s="49"/>
      <c r="W52" s="49"/>
      <c r="X52" s="49"/>
      <c r="Y52" s="49"/>
      <c r="Z52" s="49"/>
    </row>
    <row r="53" spans="18:26" x14ac:dyDescent="0.25">
      <c r="R53" s="49"/>
      <c r="S53" s="49"/>
      <c r="T53" s="49"/>
      <c r="U53" s="49"/>
      <c r="V53" s="49"/>
      <c r="W53" s="49"/>
      <c r="X53" s="49"/>
      <c r="Y53" s="49"/>
      <c r="Z53" s="49"/>
    </row>
    <row r="54" spans="18:26" x14ac:dyDescent="0.25">
      <c r="R54" s="49"/>
      <c r="S54" s="49"/>
      <c r="T54" s="49"/>
      <c r="U54" s="49"/>
      <c r="V54" s="49"/>
      <c r="W54" s="49"/>
      <c r="X54" s="49"/>
      <c r="Y54" s="49"/>
      <c r="Z54" s="49"/>
    </row>
    <row r="55" spans="18:26" x14ac:dyDescent="0.25">
      <c r="R55" s="49"/>
      <c r="S55" s="49"/>
      <c r="T55" s="49"/>
      <c r="U55" s="49"/>
      <c r="V55" s="49"/>
      <c r="W55" s="49"/>
      <c r="X55" s="49"/>
      <c r="Y55" s="49"/>
      <c r="Z55" s="49"/>
    </row>
    <row r="56" spans="18:26" x14ac:dyDescent="0.25">
      <c r="R56" s="49"/>
      <c r="S56" s="49"/>
      <c r="T56" s="49"/>
      <c r="U56" s="49"/>
      <c r="V56" s="49"/>
      <c r="W56" s="49"/>
      <c r="X56" s="49"/>
      <c r="Y56" s="49"/>
      <c r="Z56" s="49"/>
    </row>
    <row r="57" spans="18:26" x14ac:dyDescent="0.25">
      <c r="R57" s="49"/>
      <c r="S57" s="49"/>
      <c r="T57" s="49"/>
      <c r="U57" s="49"/>
      <c r="V57" s="49"/>
      <c r="W57" s="49"/>
      <c r="X57" s="49"/>
      <c r="Y57" s="49"/>
      <c r="Z57" s="49"/>
    </row>
    <row r="58" spans="18:26" x14ac:dyDescent="0.25">
      <c r="R58" s="49"/>
      <c r="S58" s="49"/>
      <c r="T58" s="49"/>
      <c r="U58" s="49"/>
      <c r="V58" s="49"/>
      <c r="W58" s="49"/>
      <c r="X58" s="49"/>
      <c r="Y58" s="49"/>
      <c r="Z58" s="49"/>
    </row>
    <row r="59" spans="18:26" x14ac:dyDescent="0.25">
      <c r="R59" s="49"/>
      <c r="S59" s="49"/>
      <c r="T59" s="49"/>
      <c r="U59" s="49"/>
      <c r="V59" s="49"/>
      <c r="W59" s="49"/>
      <c r="X59" s="49"/>
      <c r="Y59" s="49"/>
      <c r="Z59" s="49"/>
    </row>
    <row r="60" spans="18:26" x14ac:dyDescent="0.25">
      <c r="R60" s="49"/>
      <c r="S60" s="49"/>
      <c r="T60" s="49"/>
      <c r="U60" s="49"/>
      <c r="V60" s="49"/>
      <c r="W60" s="49"/>
      <c r="X60" s="49"/>
      <c r="Y60" s="49"/>
      <c r="Z60" s="49"/>
    </row>
    <row r="61" spans="18:26" x14ac:dyDescent="0.25">
      <c r="R61" s="49"/>
      <c r="S61" s="49"/>
      <c r="T61" s="49"/>
      <c r="U61" s="49"/>
      <c r="V61" s="49"/>
      <c r="W61" s="49"/>
      <c r="X61" s="49"/>
      <c r="Y61" s="49"/>
      <c r="Z61" s="49"/>
    </row>
    <row r="62" spans="18:26" x14ac:dyDescent="0.25">
      <c r="R62" s="49"/>
      <c r="S62" s="49"/>
      <c r="T62" s="49"/>
      <c r="U62" s="49"/>
      <c r="V62" s="49"/>
      <c r="W62" s="49"/>
      <c r="X62" s="49"/>
      <c r="Y62" s="49"/>
      <c r="Z62" s="49"/>
    </row>
    <row r="63" spans="18:26" x14ac:dyDescent="0.25">
      <c r="R63" s="49"/>
      <c r="S63" s="49"/>
      <c r="T63" s="49"/>
      <c r="U63" s="49"/>
      <c r="V63" s="49"/>
      <c r="W63" s="49"/>
      <c r="X63" s="49"/>
      <c r="Y63" s="49"/>
      <c r="Z63" s="49"/>
    </row>
    <row r="64" spans="18:26" x14ac:dyDescent="0.25">
      <c r="R64" s="49"/>
      <c r="S64" s="49"/>
      <c r="T64" s="49"/>
      <c r="U64" s="49"/>
      <c r="V64" s="49"/>
      <c r="W64" s="49"/>
      <c r="X64" s="49"/>
      <c r="Y64" s="49"/>
      <c r="Z64" s="49"/>
    </row>
    <row r="65" spans="18:26" x14ac:dyDescent="0.25">
      <c r="R65" s="49"/>
      <c r="S65" s="49"/>
      <c r="T65" s="49"/>
      <c r="U65" s="49"/>
      <c r="V65" s="49"/>
      <c r="W65" s="49"/>
      <c r="X65" s="49"/>
      <c r="Y65" s="49"/>
      <c r="Z65" s="49"/>
    </row>
    <row r="66" spans="18:26" x14ac:dyDescent="0.25">
      <c r="R66" s="49"/>
      <c r="S66" s="49"/>
      <c r="T66" s="49"/>
      <c r="U66" s="49"/>
      <c r="V66" s="49"/>
      <c r="W66" s="49"/>
      <c r="X66" s="49"/>
      <c r="Y66" s="49"/>
      <c r="Z66" s="49"/>
    </row>
    <row r="67" spans="18:26" x14ac:dyDescent="0.25">
      <c r="R67" s="49"/>
      <c r="S67" s="49"/>
      <c r="T67" s="49"/>
      <c r="U67" s="49"/>
      <c r="V67" s="49"/>
      <c r="W67" s="49"/>
      <c r="X67" s="49"/>
      <c r="Y67" s="49"/>
      <c r="Z67" s="49"/>
    </row>
    <row r="68" spans="18:26" x14ac:dyDescent="0.25">
      <c r="R68" s="49"/>
      <c r="S68" s="49"/>
      <c r="T68" s="49"/>
      <c r="U68" s="49"/>
      <c r="V68" s="49"/>
      <c r="W68" s="49"/>
      <c r="X68" s="49"/>
      <c r="Y68" s="49"/>
      <c r="Z68" s="49"/>
    </row>
    <row r="69" spans="18:26" x14ac:dyDescent="0.25">
      <c r="R69" s="49"/>
      <c r="S69" s="49"/>
      <c r="T69" s="49"/>
      <c r="U69" s="49"/>
      <c r="V69" s="49"/>
      <c r="W69" s="49"/>
      <c r="X69" s="49"/>
      <c r="Y69" s="49"/>
      <c r="Z69" s="49"/>
    </row>
    <row r="70" spans="18:26" x14ac:dyDescent="0.25">
      <c r="R70" s="49"/>
      <c r="S70" s="49"/>
      <c r="T70" s="49"/>
      <c r="U70" s="49"/>
      <c r="V70" s="49"/>
      <c r="W70" s="49"/>
      <c r="X70" s="49"/>
      <c r="Y70" s="49"/>
      <c r="Z70" s="49"/>
    </row>
    <row r="71" spans="18:26" x14ac:dyDescent="0.25">
      <c r="R71" s="49"/>
      <c r="S71" s="49"/>
      <c r="T71" s="49"/>
      <c r="U71" s="49"/>
      <c r="V71" s="49"/>
      <c r="W71" s="49"/>
      <c r="X71" s="49"/>
      <c r="Y71" s="49"/>
      <c r="Z71" s="49"/>
    </row>
    <row r="72" spans="18:26" x14ac:dyDescent="0.25">
      <c r="R72" s="49"/>
      <c r="S72" s="49"/>
      <c r="T72" s="49"/>
      <c r="U72" s="49"/>
      <c r="V72" s="49"/>
      <c r="W72" s="49"/>
      <c r="X72" s="49"/>
      <c r="Y72" s="49"/>
      <c r="Z72" s="49"/>
    </row>
    <row r="73" spans="18:26" x14ac:dyDescent="0.25">
      <c r="R73" s="49"/>
      <c r="S73" s="49"/>
      <c r="T73" s="49"/>
      <c r="U73" s="49"/>
      <c r="V73" s="49"/>
      <c r="W73" s="49"/>
      <c r="X73" s="49"/>
      <c r="Y73" s="49"/>
      <c r="Z73" s="49"/>
    </row>
    <row r="74" spans="18:26" x14ac:dyDescent="0.25">
      <c r="R74" s="49"/>
      <c r="S74" s="49"/>
      <c r="T74" s="49"/>
      <c r="U74" s="49"/>
      <c r="V74" s="49"/>
      <c r="W74" s="49"/>
      <c r="X74" s="49"/>
      <c r="Y74" s="49"/>
      <c r="Z74" s="49"/>
    </row>
    <row r="75" spans="18:26" x14ac:dyDescent="0.25">
      <c r="R75" s="49"/>
      <c r="S75" s="49"/>
      <c r="T75" s="49"/>
      <c r="U75" s="49"/>
      <c r="V75" s="49"/>
      <c r="W75" s="49"/>
      <c r="X75" s="49"/>
      <c r="Y75" s="49"/>
      <c r="Z75" s="49"/>
    </row>
    <row r="76" spans="18:26" x14ac:dyDescent="0.25">
      <c r="R76" s="49"/>
      <c r="S76" s="49"/>
      <c r="T76" s="49"/>
      <c r="U76" s="49"/>
      <c r="V76" s="49"/>
      <c r="W76" s="49"/>
      <c r="X76" s="49"/>
      <c r="Y76" s="49"/>
      <c r="Z76" s="49"/>
    </row>
    <row r="77" spans="18:26" x14ac:dyDescent="0.25">
      <c r="R77" s="49"/>
      <c r="S77" s="49"/>
      <c r="T77" s="49"/>
      <c r="U77" s="49"/>
      <c r="V77" s="49"/>
      <c r="W77" s="49"/>
      <c r="X77" s="49"/>
      <c r="Y77" s="49"/>
      <c r="Z77" s="49"/>
    </row>
    <row r="78" spans="18:26" x14ac:dyDescent="0.25">
      <c r="R78" s="49"/>
      <c r="S78" s="49"/>
      <c r="T78" s="49"/>
      <c r="U78" s="49"/>
      <c r="V78" s="49"/>
      <c r="W78" s="49"/>
      <c r="X78" s="49"/>
      <c r="Y78" s="49"/>
      <c r="Z78" s="49"/>
    </row>
    <row r="79" spans="18:26" x14ac:dyDescent="0.25">
      <c r="R79" s="49"/>
      <c r="S79" s="49"/>
      <c r="T79" s="49"/>
      <c r="U79" s="49"/>
      <c r="V79" s="49"/>
      <c r="W79" s="49"/>
      <c r="X79" s="49"/>
      <c r="Y79" s="49"/>
      <c r="Z79" s="49"/>
    </row>
    <row r="80" spans="18:26" x14ac:dyDescent="0.25">
      <c r="R80" s="49"/>
      <c r="S80" s="49"/>
      <c r="T80" s="49"/>
      <c r="U80" s="49"/>
      <c r="V80" s="49"/>
      <c r="W80" s="49"/>
      <c r="X80" s="49"/>
      <c r="Y80" s="49"/>
      <c r="Z80" s="49"/>
    </row>
    <row r="81" spans="18:26" x14ac:dyDescent="0.25">
      <c r="R81" s="49"/>
      <c r="S81" s="49"/>
      <c r="T81" s="49"/>
      <c r="U81" s="49"/>
      <c r="V81" s="49"/>
      <c r="W81" s="49"/>
      <c r="X81" s="49"/>
      <c r="Y81" s="49"/>
      <c r="Z81" s="49"/>
    </row>
    <row r="82" spans="18:26" x14ac:dyDescent="0.25">
      <c r="R82" s="49"/>
      <c r="S82" s="49"/>
      <c r="T82" s="49"/>
      <c r="U82" s="49"/>
      <c r="V82" s="49"/>
      <c r="W82" s="49"/>
      <c r="X82" s="49"/>
      <c r="Y82" s="49"/>
      <c r="Z82" s="49"/>
    </row>
    <row r="83" spans="18:26" x14ac:dyDescent="0.25">
      <c r="R83" s="49"/>
      <c r="S83" s="49"/>
      <c r="T83" s="49"/>
      <c r="U83" s="49"/>
      <c r="V83" s="49"/>
      <c r="W83" s="49"/>
      <c r="X83" s="49"/>
      <c r="Y83" s="49"/>
      <c r="Z83" s="49"/>
    </row>
    <row r="84" spans="18:26" x14ac:dyDescent="0.25">
      <c r="R84" s="49"/>
      <c r="S84" s="49"/>
      <c r="T84" s="49"/>
      <c r="U84" s="49"/>
      <c r="V84" s="49"/>
      <c r="W84" s="49"/>
      <c r="X84" s="49"/>
      <c r="Y84" s="49"/>
      <c r="Z84" s="49"/>
    </row>
    <row r="85" spans="18:26" x14ac:dyDescent="0.25">
      <c r="R85" s="49"/>
      <c r="S85" s="49"/>
      <c r="T85" s="49"/>
      <c r="U85" s="49"/>
      <c r="V85" s="49"/>
      <c r="W85" s="49"/>
      <c r="X85" s="49"/>
      <c r="Y85" s="49"/>
      <c r="Z85" s="49"/>
    </row>
    <row r="86" spans="18:26" x14ac:dyDescent="0.25">
      <c r="R86" s="49"/>
      <c r="S86" s="49"/>
      <c r="T86" s="49"/>
      <c r="U86" s="49"/>
      <c r="V86" s="49"/>
      <c r="W86" s="49"/>
      <c r="X86" s="49"/>
      <c r="Y86" s="49"/>
      <c r="Z86" s="49"/>
    </row>
    <row r="87" spans="18:26" x14ac:dyDescent="0.25">
      <c r="R87" s="49"/>
      <c r="S87" s="49"/>
      <c r="T87" s="49"/>
      <c r="U87" s="49"/>
      <c r="V87" s="49"/>
      <c r="W87" s="49"/>
      <c r="X87" s="49"/>
      <c r="Y87" s="49"/>
      <c r="Z87" s="49"/>
    </row>
    <row r="88" spans="18:26" x14ac:dyDescent="0.25">
      <c r="R88" s="49"/>
      <c r="S88" s="49"/>
      <c r="T88" s="49"/>
      <c r="U88" s="49"/>
      <c r="V88" s="49"/>
      <c r="W88" s="49"/>
      <c r="X88" s="49"/>
      <c r="Y88" s="49"/>
      <c r="Z88" s="49"/>
    </row>
  </sheetData>
  <mergeCells count="13">
    <mergeCell ref="R2:X2"/>
    <mergeCell ref="D3:D5"/>
    <mergeCell ref="E3:E5"/>
    <mergeCell ref="F3:F5"/>
    <mergeCell ref="G3:G5"/>
    <mergeCell ref="H3:H6"/>
    <mergeCell ref="I3:I6"/>
    <mergeCell ref="K3:K5"/>
    <mergeCell ref="L3:L5"/>
    <mergeCell ref="M3:M5"/>
    <mergeCell ref="N3:N5"/>
    <mergeCell ref="D2:I2"/>
    <mergeCell ref="K2:N2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</sheetPr>
  <dimension ref="B2:AA87"/>
  <sheetViews>
    <sheetView showGridLines="0" topLeftCell="G31" workbookViewId="0">
      <selection activeCell="Q3" sqref="Q3"/>
    </sheetView>
  </sheetViews>
  <sheetFormatPr defaultRowHeight="15" x14ac:dyDescent="0.25"/>
  <cols>
    <col min="1" max="1" width="3" customWidth="1"/>
    <col min="2" max="2" width="8" style="7" customWidth="1"/>
    <col min="3" max="3" width="39.28515625" customWidth="1"/>
    <col min="4" max="7" width="9.5703125" customWidth="1"/>
    <col min="8" max="8" width="8.5703125" style="7" customWidth="1"/>
    <col min="9" max="9" width="8.5703125" style="19" customWidth="1"/>
    <col min="10" max="10" width="3.28515625" customWidth="1"/>
    <col min="11" max="14" width="9.5703125" customWidth="1"/>
  </cols>
  <sheetData>
    <row r="2" spans="2:27" x14ac:dyDescent="0.25">
      <c r="D2" s="138" t="s">
        <v>38</v>
      </c>
      <c r="E2" s="138"/>
      <c r="F2" s="138"/>
      <c r="G2" s="138"/>
      <c r="H2" s="138"/>
      <c r="I2" s="138"/>
      <c r="K2" s="144" t="s">
        <v>39</v>
      </c>
      <c r="L2" s="145"/>
      <c r="M2" s="145"/>
      <c r="N2" s="146"/>
      <c r="R2" s="137" t="s">
        <v>104</v>
      </c>
      <c r="S2" s="137"/>
      <c r="T2" s="137"/>
      <c r="U2" s="137"/>
      <c r="V2" s="137"/>
      <c r="W2" s="137"/>
      <c r="X2" s="137"/>
    </row>
    <row r="3" spans="2:27" x14ac:dyDescent="0.25">
      <c r="B3" s="44"/>
      <c r="C3" s="2"/>
      <c r="D3" s="136" t="s">
        <v>29</v>
      </c>
      <c r="E3" s="136" t="s">
        <v>40</v>
      </c>
      <c r="F3" s="136" t="s">
        <v>37</v>
      </c>
      <c r="G3" s="136" t="s">
        <v>31</v>
      </c>
      <c r="H3" s="140" t="s">
        <v>33</v>
      </c>
      <c r="I3" s="142" t="s">
        <v>34</v>
      </c>
      <c r="K3" s="135" t="s">
        <v>35</v>
      </c>
      <c r="L3" s="135" t="s">
        <v>36</v>
      </c>
      <c r="M3" s="135" t="s">
        <v>37</v>
      </c>
      <c r="N3" s="135" t="s">
        <v>31</v>
      </c>
    </row>
    <row r="4" spans="2:27" x14ac:dyDescent="0.25">
      <c r="B4" s="44"/>
      <c r="C4" s="2"/>
      <c r="D4" s="139"/>
      <c r="E4" s="139"/>
      <c r="F4" s="139"/>
      <c r="G4" s="139"/>
      <c r="H4" s="141"/>
      <c r="I4" s="143"/>
      <c r="K4" s="135"/>
      <c r="L4" s="135"/>
      <c r="M4" s="135"/>
      <c r="N4" s="135"/>
    </row>
    <row r="5" spans="2:27" x14ac:dyDescent="0.25">
      <c r="B5" s="44"/>
      <c r="C5" s="2"/>
      <c r="D5" s="139"/>
      <c r="E5" s="139"/>
      <c r="F5" s="139"/>
      <c r="G5" s="139"/>
      <c r="H5" s="141"/>
      <c r="I5" s="143"/>
      <c r="K5" s="136"/>
      <c r="L5" s="136"/>
      <c r="M5" s="136"/>
      <c r="N5" s="136"/>
      <c r="R5" s="49"/>
      <c r="S5" s="49"/>
      <c r="T5" s="49"/>
      <c r="U5" s="49"/>
      <c r="V5" s="49"/>
      <c r="W5" s="49"/>
      <c r="X5" s="49"/>
      <c r="Y5" s="49"/>
      <c r="Z5" s="49"/>
      <c r="AA5" s="49"/>
    </row>
    <row r="6" spans="2:27" x14ac:dyDescent="0.25">
      <c r="B6" s="4" t="s">
        <v>0</v>
      </c>
      <c r="C6" s="43" t="s">
        <v>1</v>
      </c>
      <c r="D6" s="5" t="s">
        <v>30</v>
      </c>
      <c r="E6" s="5" t="s">
        <v>30</v>
      </c>
      <c r="F6" s="5" t="s">
        <v>30</v>
      </c>
      <c r="G6" s="5" t="s">
        <v>30</v>
      </c>
      <c r="H6" s="141"/>
      <c r="I6" s="143"/>
      <c r="K6" s="5" t="s">
        <v>32</v>
      </c>
      <c r="L6" s="5" t="s">
        <v>32</v>
      </c>
      <c r="M6" s="5" t="s">
        <v>32</v>
      </c>
      <c r="N6" s="5" t="s">
        <v>32</v>
      </c>
      <c r="R6" s="49"/>
      <c r="S6" s="49"/>
      <c r="T6" s="49"/>
      <c r="U6" s="49"/>
      <c r="V6" s="49"/>
      <c r="W6" s="49"/>
      <c r="X6" s="49"/>
      <c r="Y6" s="49"/>
      <c r="Z6" s="49"/>
      <c r="AA6" s="49"/>
    </row>
    <row r="7" spans="2:27" ht="9.75" customHeight="1" x14ac:dyDescent="0.25">
      <c r="B7" s="6"/>
      <c r="C7" s="3"/>
      <c r="D7" s="6"/>
      <c r="E7" s="6"/>
      <c r="F7" s="6"/>
      <c r="G7" s="6"/>
      <c r="H7" s="14"/>
      <c r="I7" s="20"/>
      <c r="K7" s="15"/>
      <c r="L7" s="15"/>
      <c r="M7" s="15"/>
      <c r="N7" s="15"/>
      <c r="R7" s="49"/>
      <c r="S7" s="49"/>
      <c r="T7" s="49"/>
      <c r="U7" s="49"/>
      <c r="V7" s="49"/>
      <c r="W7" s="49"/>
      <c r="X7" s="49"/>
      <c r="Y7" s="49"/>
      <c r="Z7" s="49"/>
      <c r="AA7" s="49"/>
    </row>
    <row r="8" spans="2:27" x14ac:dyDescent="0.25">
      <c r="B8" s="22">
        <v>1</v>
      </c>
      <c r="C8" s="23" t="s">
        <v>41</v>
      </c>
      <c r="D8" s="24">
        <v>0</v>
      </c>
      <c r="E8" s="24">
        <v>0.28779406986553052</v>
      </c>
      <c r="F8" s="24">
        <v>2.5251262738262561</v>
      </c>
      <c r="G8" s="24">
        <v>-1.8159433998081247E-3</v>
      </c>
      <c r="H8" s="51">
        <f>SUM(D8:G8)</f>
        <v>2.8111044002919785</v>
      </c>
      <c r="I8" s="11">
        <f>H8/$H$57</f>
        <v>7.4977521249069267E-3</v>
      </c>
      <c r="J8" s="25"/>
      <c r="K8" s="38">
        <v>3.5622635004703973</v>
      </c>
      <c r="L8" s="38">
        <v>15.627260346621165</v>
      </c>
      <c r="M8" s="38">
        <v>45.786514484610265</v>
      </c>
      <c r="N8" s="38">
        <v>-3.2927350857808249E-2</v>
      </c>
      <c r="R8" s="49"/>
      <c r="S8" s="49"/>
      <c r="T8" s="49"/>
      <c r="U8" s="49"/>
      <c r="V8" s="49"/>
      <c r="W8" s="49"/>
      <c r="X8" s="49"/>
      <c r="Y8" s="49"/>
      <c r="Z8" s="49"/>
      <c r="AA8" s="49"/>
    </row>
    <row r="9" spans="2:27" x14ac:dyDescent="0.25">
      <c r="B9" s="27">
        <v>2</v>
      </c>
      <c r="C9" s="28" t="s">
        <v>42</v>
      </c>
      <c r="D9" s="29">
        <v>0</v>
      </c>
      <c r="E9" s="29">
        <v>4.5483049975640482</v>
      </c>
      <c r="F9" s="29">
        <v>8.8565619111633289</v>
      </c>
      <c r="G9" s="29">
        <v>-1.9361282304391249E-2</v>
      </c>
      <c r="H9" s="52">
        <f t="shared" ref="H9:H55" si="0">SUM(D9:G9)</f>
        <v>13.385505626422987</v>
      </c>
      <c r="I9" s="12">
        <f t="shared" ref="I9:I55" si="1">H9/$H$57</f>
        <v>3.5701699034387496E-2</v>
      </c>
      <c r="J9" s="25"/>
      <c r="K9" s="39">
        <v>1.6668660440990564</v>
      </c>
      <c r="L9" s="39">
        <v>15.627260346621165</v>
      </c>
      <c r="M9" s="39">
        <v>15.062180121026071</v>
      </c>
      <c r="N9" s="39">
        <v>-3.2927350857808249E-2</v>
      </c>
      <c r="R9" s="49"/>
      <c r="S9" s="49"/>
      <c r="T9" s="49"/>
      <c r="U9" s="49"/>
      <c r="V9" s="49"/>
      <c r="W9" s="49"/>
      <c r="X9" s="49"/>
      <c r="Y9" s="49"/>
      <c r="Z9" s="49"/>
      <c r="AA9" s="49"/>
    </row>
    <row r="10" spans="2:27" x14ac:dyDescent="0.25">
      <c r="B10" s="27">
        <v>3</v>
      </c>
      <c r="C10" s="28" t="s">
        <v>43</v>
      </c>
      <c r="D10" s="29">
        <v>0</v>
      </c>
      <c r="E10" s="29">
        <v>1.4177500815638939</v>
      </c>
      <c r="F10" s="29">
        <v>7.5401671233141592</v>
      </c>
      <c r="G10" s="29">
        <v>-6.7385823530504586E-3</v>
      </c>
      <c r="H10" s="52">
        <f t="shared" si="0"/>
        <v>8.9511786225250027</v>
      </c>
      <c r="I10" s="12">
        <f t="shared" si="1"/>
        <v>2.3874502323886458E-2</v>
      </c>
      <c r="J10" s="25"/>
      <c r="K10" s="39">
        <v>3.6478101739684958</v>
      </c>
      <c r="L10" s="39">
        <v>15.627260346621165</v>
      </c>
      <c r="M10" s="39">
        <v>36.844207785556605</v>
      </c>
      <c r="N10" s="39">
        <v>-3.2927350857808249E-2</v>
      </c>
      <c r="R10" s="49"/>
      <c r="S10" s="49"/>
      <c r="T10" s="49"/>
      <c r="U10" s="49"/>
      <c r="V10" s="49"/>
      <c r="W10" s="49"/>
      <c r="X10" s="49"/>
      <c r="Y10" s="49"/>
      <c r="Z10" s="49"/>
      <c r="AA10" s="49"/>
    </row>
    <row r="11" spans="2:27" x14ac:dyDescent="0.25">
      <c r="B11" s="27">
        <v>4</v>
      </c>
      <c r="C11" s="28" t="s">
        <v>44</v>
      </c>
      <c r="D11" s="29">
        <v>0</v>
      </c>
      <c r="E11" s="29">
        <v>0.26036245052792101</v>
      </c>
      <c r="F11" s="29">
        <v>0.74585975081364142</v>
      </c>
      <c r="G11" s="29">
        <v>-1.3631923255132614E-3</v>
      </c>
      <c r="H11" s="52">
        <f t="shared" si="0"/>
        <v>1.0048590090160492</v>
      </c>
      <c r="I11" s="12">
        <f t="shared" si="1"/>
        <v>2.6801508223242812E-3</v>
      </c>
      <c r="J11" s="25"/>
      <c r="K11" s="39">
        <v>-0.68131740622159898</v>
      </c>
      <c r="L11" s="39">
        <v>18.481034171783545</v>
      </c>
      <c r="M11" s="39">
        <v>18.015936009991339</v>
      </c>
      <c r="N11" s="39">
        <v>-3.2927350857808249E-2</v>
      </c>
      <c r="R11" s="49"/>
      <c r="S11" s="49"/>
      <c r="T11" s="49"/>
      <c r="U11" s="49"/>
      <c r="V11" s="49"/>
      <c r="W11" s="49"/>
      <c r="X11" s="49"/>
      <c r="Y11" s="49"/>
      <c r="Z11" s="49"/>
      <c r="AA11" s="49"/>
    </row>
    <row r="12" spans="2:27" x14ac:dyDescent="0.25">
      <c r="B12" s="27">
        <v>5</v>
      </c>
      <c r="C12" s="28" t="s">
        <v>45</v>
      </c>
      <c r="D12" s="29">
        <v>2.9631939319311051</v>
      </c>
      <c r="E12" s="29">
        <v>14.671246120173251</v>
      </c>
      <c r="F12" s="29">
        <v>20.05851864048104</v>
      </c>
      <c r="G12" s="29">
        <v>-6.5854701715616498E-2</v>
      </c>
      <c r="H12" s="52">
        <f t="shared" si="0"/>
        <v>37.627103990869777</v>
      </c>
      <c r="I12" s="12">
        <f t="shared" si="1"/>
        <v>0.10035867002034332</v>
      </c>
      <c r="J12" s="25"/>
      <c r="K12" s="39">
        <v>2.511181298246699</v>
      </c>
      <c r="L12" s="39">
        <v>16.365240290897336</v>
      </c>
      <c r="M12" s="39">
        <v>15.192843415416377</v>
      </c>
      <c r="N12" s="39">
        <v>-3.2927350857808249E-2</v>
      </c>
      <c r="R12" s="49"/>
      <c r="S12" s="49"/>
      <c r="T12" s="49"/>
      <c r="U12" s="49"/>
      <c r="V12" s="49"/>
      <c r="W12" s="49"/>
      <c r="X12" s="49"/>
      <c r="Y12" s="49"/>
      <c r="Z12" s="49"/>
      <c r="AA12" s="49"/>
    </row>
    <row r="13" spans="2:27" x14ac:dyDescent="0.25">
      <c r="B13" s="27">
        <v>6</v>
      </c>
      <c r="C13" s="28" t="s">
        <v>46</v>
      </c>
      <c r="D13" s="29">
        <v>0.49360583184122608</v>
      </c>
      <c r="E13" s="29">
        <v>2.0795005977260459</v>
      </c>
      <c r="F13" s="29">
        <v>4.1441619821584306</v>
      </c>
      <c r="G13" s="29">
        <v>-7.6786582200408836E-3</v>
      </c>
      <c r="H13" s="52">
        <f t="shared" si="0"/>
        <v>6.7095897535056626</v>
      </c>
      <c r="I13" s="12">
        <f t="shared" si="1"/>
        <v>1.7895756851426664E-2</v>
      </c>
      <c r="J13" s="25"/>
      <c r="K13" s="39">
        <v>4.2296986447405835</v>
      </c>
      <c r="L13" s="39">
        <v>22.096574303838391</v>
      </c>
      <c r="M13" s="39">
        <v>17.770848980096186</v>
      </c>
      <c r="N13" s="39">
        <v>-3.2927350857808249E-2</v>
      </c>
      <c r="R13" s="49"/>
      <c r="S13" s="49"/>
      <c r="T13" s="49"/>
      <c r="U13" s="49"/>
      <c r="V13" s="49"/>
      <c r="W13" s="49"/>
      <c r="X13" s="49"/>
      <c r="Y13" s="49"/>
      <c r="Z13" s="49"/>
      <c r="AA13" s="49"/>
    </row>
    <row r="14" spans="2:27" x14ac:dyDescent="0.25">
      <c r="B14" s="27">
        <v>7</v>
      </c>
      <c r="C14" s="28" t="s">
        <v>47</v>
      </c>
      <c r="D14" s="29">
        <v>0.63078782042876491</v>
      </c>
      <c r="E14" s="29">
        <v>3.143396327925073</v>
      </c>
      <c r="F14" s="29">
        <v>7.1124278726529777</v>
      </c>
      <c r="G14" s="29">
        <v>-1.4550596344065466E-2</v>
      </c>
      <c r="H14" s="52">
        <f t="shared" si="0"/>
        <v>10.87206142466275</v>
      </c>
      <c r="I14" s="12">
        <f t="shared" si="1"/>
        <v>2.8997863487537853E-2</v>
      </c>
      <c r="J14" s="25"/>
      <c r="K14" s="39">
        <v>3.9448894335757658</v>
      </c>
      <c r="L14" s="39">
        <v>18.481034171783545</v>
      </c>
      <c r="M14" s="39">
        <v>16.095107202201806</v>
      </c>
      <c r="N14" s="39">
        <v>-3.2927350857808249E-2</v>
      </c>
      <c r="R14" s="49"/>
      <c r="S14" s="49"/>
      <c r="T14" s="49"/>
      <c r="U14" s="49"/>
      <c r="V14" s="49"/>
      <c r="W14" s="49"/>
      <c r="X14" s="49"/>
      <c r="Y14" s="49"/>
      <c r="Z14" s="49"/>
      <c r="AA14" s="49"/>
    </row>
    <row r="15" spans="2:27" x14ac:dyDescent="0.25">
      <c r="B15" s="27">
        <v>8</v>
      </c>
      <c r="C15" s="28" t="s">
        <v>48</v>
      </c>
      <c r="D15" s="29">
        <v>0</v>
      </c>
      <c r="E15" s="29">
        <v>3.6170506355944214</v>
      </c>
      <c r="F15" s="29">
        <v>7.6009795607328137</v>
      </c>
      <c r="G15" s="29">
        <v>-1.6473553634161468E-2</v>
      </c>
      <c r="H15" s="52">
        <f t="shared" si="0"/>
        <v>11.201556642693072</v>
      </c>
      <c r="I15" s="12">
        <f t="shared" si="1"/>
        <v>2.9876690140463628E-2</v>
      </c>
      <c r="J15" s="25"/>
      <c r="K15" s="39">
        <v>1.6668660440990564</v>
      </c>
      <c r="L15" s="39">
        <v>17.825160380556483</v>
      </c>
      <c r="M15" s="39">
        <v>15.192843415416377</v>
      </c>
      <c r="N15" s="39">
        <v>-3.2927350857808249E-2</v>
      </c>
      <c r="R15" s="49"/>
      <c r="S15" s="49"/>
      <c r="T15" s="49"/>
      <c r="U15" s="49"/>
      <c r="V15" s="49"/>
      <c r="W15" s="49"/>
      <c r="X15" s="49"/>
      <c r="Y15" s="49"/>
      <c r="Z15" s="49"/>
      <c r="AA15" s="49"/>
    </row>
    <row r="16" spans="2:27" x14ac:dyDescent="0.25">
      <c r="B16" s="27">
        <v>9</v>
      </c>
      <c r="C16" s="28" t="s">
        <v>49</v>
      </c>
      <c r="D16" s="29">
        <v>1.652361598074366</v>
      </c>
      <c r="E16" s="29">
        <v>4.3970334876022807</v>
      </c>
      <c r="F16" s="29">
        <v>8.4665700192364568</v>
      </c>
      <c r="G16" s="29">
        <v>-2.4714940280362294E-2</v>
      </c>
      <c r="H16" s="52">
        <f t="shared" si="0"/>
        <v>14.491250164632742</v>
      </c>
      <c r="I16" s="12">
        <f t="shared" si="1"/>
        <v>3.8650930823895313E-2</v>
      </c>
      <c r="J16" s="25"/>
      <c r="K16" s="39">
        <v>4.1610717654856861</v>
      </c>
      <c r="L16" s="39">
        <v>19.806318685566129</v>
      </c>
      <c r="M16" s="39">
        <v>17.196032990836827</v>
      </c>
      <c r="N16" s="39">
        <v>-3.2927350857808249E-2</v>
      </c>
      <c r="R16" s="49"/>
      <c r="S16" s="49"/>
      <c r="T16" s="49"/>
      <c r="U16" s="49"/>
      <c r="V16" s="49"/>
      <c r="W16" s="49"/>
      <c r="X16" s="49"/>
      <c r="Y16" s="49"/>
      <c r="Z16" s="49"/>
      <c r="AA16" s="49"/>
    </row>
    <row r="17" spans="2:27" x14ac:dyDescent="0.25">
      <c r="B17" s="27">
        <v>10</v>
      </c>
      <c r="C17" s="28" t="s">
        <v>50</v>
      </c>
      <c r="D17" s="29">
        <v>0</v>
      </c>
      <c r="E17" s="29">
        <v>8.2366913298313023</v>
      </c>
      <c r="F17" s="29">
        <v>17.059409545815321</v>
      </c>
      <c r="G17" s="29">
        <v>-4.1607000543926506E-2</v>
      </c>
      <c r="H17" s="52">
        <f t="shared" si="0"/>
        <v>25.254493875102696</v>
      </c>
      <c r="I17" s="12">
        <f t="shared" si="1"/>
        <v>6.7358556692463267E-2</v>
      </c>
      <c r="J17" s="25"/>
      <c r="K17" s="39">
        <v>2.5717328681793661</v>
      </c>
      <c r="L17" s="39">
        <v>14.341567722223047</v>
      </c>
      <c r="M17" s="39">
        <v>13.500640666203957</v>
      </c>
      <c r="N17" s="39">
        <v>-3.2927350857808249E-2</v>
      </c>
      <c r="R17" s="49"/>
      <c r="S17" s="49"/>
      <c r="T17" s="49"/>
      <c r="U17" s="49"/>
      <c r="V17" s="49"/>
      <c r="W17" s="49"/>
      <c r="X17" s="49"/>
      <c r="Y17" s="49"/>
      <c r="Z17" s="49"/>
      <c r="AA17" s="49"/>
    </row>
    <row r="18" spans="2:27" x14ac:dyDescent="0.25">
      <c r="B18" s="27">
        <v>11</v>
      </c>
      <c r="C18" s="28" t="s">
        <v>51</v>
      </c>
      <c r="D18" s="29">
        <v>0.66008381568898122</v>
      </c>
      <c r="E18" s="29">
        <v>0.54367097422934796</v>
      </c>
      <c r="F18" s="29">
        <v>2.2404956213978315</v>
      </c>
      <c r="G18" s="29">
        <v>-4.484705186833483E-3</v>
      </c>
      <c r="H18" s="52">
        <f t="shared" si="0"/>
        <v>3.4397657061293274</v>
      </c>
      <c r="I18" s="12">
        <f t="shared" si="1"/>
        <v>9.1745118500879512E-3</v>
      </c>
      <c r="J18" s="25"/>
      <c r="K18" s="39">
        <v>4.8464303648236511</v>
      </c>
      <c r="L18" s="39">
        <v>14.341567722223047</v>
      </c>
      <c r="M18" s="39">
        <v>16.450041273111832</v>
      </c>
      <c r="N18" s="39">
        <v>-3.2927350857808249E-2</v>
      </c>
      <c r="R18" s="49"/>
      <c r="S18" s="49"/>
      <c r="T18" s="49"/>
      <c r="U18" s="49"/>
      <c r="V18" s="49"/>
      <c r="W18" s="49"/>
      <c r="X18" s="49"/>
      <c r="Y18" s="49"/>
      <c r="Z18" s="49"/>
      <c r="AA18" s="49"/>
    </row>
    <row r="19" spans="2:27" x14ac:dyDescent="0.25">
      <c r="B19" s="27">
        <v>12</v>
      </c>
      <c r="C19" s="28" t="s">
        <v>52</v>
      </c>
      <c r="D19" s="29">
        <v>0.3900722965398119</v>
      </c>
      <c r="E19" s="29">
        <v>0.91253619992185653</v>
      </c>
      <c r="F19" s="29">
        <v>1.9978101142211204</v>
      </c>
      <c r="G19" s="29">
        <v>-4.0994551817971269E-3</v>
      </c>
      <c r="H19" s="52">
        <f t="shared" si="0"/>
        <v>3.2963191555009916</v>
      </c>
      <c r="I19" s="12">
        <f t="shared" si="1"/>
        <v>8.7919125130898439E-3</v>
      </c>
      <c r="J19" s="25"/>
      <c r="K19" s="39">
        <v>4.9690738412714897</v>
      </c>
      <c r="L19" s="39">
        <v>16.656834503068698</v>
      </c>
      <c r="M19" s="39">
        <v>16.046667584105386</v>
      </c>
      <c r="N19" s="39">
        <v>-3.2927350857808249E-2</v>
      </c>
      <c r="R19" s="49"/>
      <c r="S19" s="49"/>
      <c r="T19" s="49"/>
      <c r="U19" s="49"/>
      <c r="V19" s="49"/>
      <c r="W19" s="49"/>
      <c r="X19" s="49"/>
      <c r="Y19" s="49"/>
      <c r="Z19" s="49"/>
      <c r="AA19" s="49"/>
    </row>
    <row r="20" spans="2:27" x14ac:dyDescent="0.25">
      <c r="B20" s="27">
        <v>13</v>
      </c>
      <c r="C20" s="28" t="s">
        <v>53</v>
      </c>
      <c r="D20" s="29">
        <v>0.38315697228134288</v>
      </c>
      <c r="E20" s="29">
        <v>0.14456873925300404</v>
      </c>
      <c r="F20" s="29">
        <v>1.1455465639726949</v>
      </c>
      <c r="G20" s="29">
        <v>-2.6341880686246598E-3</v>
      </c>
      <c r="H20" s="52">
        <f t="shared" si="0"/>
        <v>1.6706380874384172</v>
      </c>
      <c r="I20" s="12">
        <f t="shared" si="1"/>
        <v>4.4559107334259116E-3</v>
      </c>
      <c r="J20" s="25"/>
      <c r="K20" s="39">
        <v>4.7894621535167854</v>
      </c>
      <c r="L20" s="39">
        <v>15.143923444112918</v>
      </c>
      <c r="M20" s="39">
        <v>14.319332049658687</v>
      </c>
      <c r="N20" s="39">
        <v>-3.2927350857808249E-2</v>
      </c>
      <c r="R20" s="49"/>
      <c r="S20" s="49"/>
      <c r="T20" s="49"/>
      <c r="U20" s="49"/>
      <c r="V20" s="49"/>
      <c r="W20" s="49"/>
      <c r="X20" s="49"/>
      <c r="Y20" s="49"/>
      <c r="Z20" s="49"/>
      <c r="AA20" s="49"/>
    </row>
    <row r="21" spans="2:27" x14ac:dyDescent="0.25">
      <c r="B21" s="27">
        <v>14</v>
      </c>
      <c r="C21" s="28" t="s">
        <v>54</v>
      </c>
      <c r="D21" s="29">
        <v>2.0049935622352963</v>
      </c>
      <c r="E21" s="29">
        <v>0.81637845857543245</v>
      </c>
      <c r="F21" s="29">
        <v>1.1028097383536575</v>
      </c>
      <c r="G21" s="29">
        <v>-1.5894032259064043E-2</v>
      </c>
      <c r="H21" s="52">
        <f t="shared" si="0"/>
        <v>3.9082877269053222</v>
      </c>
      <c r="I21" s="12">
        <f t="shared" si="1"/>
        <v>1.0424149528601077E-2</v>
      </c>
      <c r="J21" s="25"/>
      <c r="K21" s="39">
        <v>4.5568035505347639</v>
      </c>
      <c r="L21" s="39">
        <v>14.756783766217174</v>
      </c>
      <c r="M21" s="39">
        <v>13.8668599353094</v>
      </c>
      <c r="N21" s="39">
        <v>-3.2927350857808249E-2</v>
      </c>
      <c r="R21" s="49"/>
      <c r="S21" s="49"/>
      <c r="T21" s="49"/>
      <c r="U21" s="49"/>
      <c r="V21" s="49"/>
      <c r="W21" s="49"/>
      <c r="X21" s="49"/>
      <c r="Y21" s="49"/>
      <c r="Z21" s="49"/>
      <c r="AA21" s="49"/>
    </row>
    <row r="22" spans="2:27" x14ac:dyDescent="0.25">
      <c r="B22" s="27">
        <v>15</v>
      </c>
      <c r="C22" s="28" t="s">
        <v>55</v>
      </c>
      <c r="D22" s="29">
        <v>0</v>
      </c>
      <c r="E22" s="29">
        <v>0.48174408929139806</v>
      </c>
      <c r="F22" s="29">
        <v>1.0785174676965585</v>
      </c>
      <c r="G22" s="29">
        <v>-2.0513739584414542E-3</v>
      </c>
      <c r="H22" s="52">
        <f t="shared" si="0"/>
        <v>1.5582101830295152</v>
      </c>
      <c r="I22" s="12">
        <f t="shared" si="1"/>
        <v>4.1560440479007765E-3</v>
      </c>
      <c r="J22" s="25"/>
      <c r="K22" s="39">
        <v>4.2149004506804539</v>
      </c>
      <c r="L22" s="39">
        <v>19.533738925284251</v>
      </c>
      <c r="M22" s="39">
        <v>17.311676849061932</v>
      </c>
      <c r="N22" s="39">
        <v>-3.2927350857808249E-2</v>
      </c>
      <c r="R22" s="49"/>
      <c r="S22" s="49"/>
      <c r="T22" s="49"/>
      <c r="U22" s="49"/>
      <c r="V22" s="49"/>
      <c r="W22" s="49"/>
      <c r="X22" s="49"/>
      <c r="Y22" s="49"/>
      <c r="Z22" s="49"/>
      <c r="AA22" s="49"/>
    </row>
    <row r="23" spans="2:27" x14ac:dyDescent="0.25">
      <c r="B23" s="27">
        <v>16</v>
      </c>
      <c r="C23" s="28" t="s">
        <v>56</v>
      </c>
      <c r="D23" s="29">
        <v>0.30421597410856571</v>
      </c>
      <c r="E23" s="29">
        <v>0.71261983944385665</v>
      </c>
      <c r="F23" s="29">
        <v>1.0063063773430576</v>
      </c>
      <c r="G23" s="29">
        <v>-3.9512821029369901E-3</v>
      </c>
      <c r="H23" s="52">
        <f t="shared" si="0"/>
        <v>2.019190908792543</v>
      </c>
      <c r="I23" s="12">
        <f t="shared" si="1"/>
        <v>5.3855676528483136E-3</v>
      </c>
      <c r="J23" s="25"/>
      <c r="K23" s="39">
        <v>2.5351331175713812</v>
      </c>
      <c r="L23" s="39">
        <v>9.8198716843884721</v>
      </c>
      <c r="M23" s="39">
        <v>13.8668599353094</v>
      </c>
      <c r="N23" s="39">
        <v>-3.2927350857808249E-2</v>
      </c>
      <c r="R23" s="49"/>
      <c r="S23" s="49"/>
      <c r="T23" s="49"/>
      <c r="U23" s="49"/>
      <c r="V23" s="49"/>
      <c r="W23" s="49"/>
      <c r="X23" s="49"/>
      <c r="Y23" s="49"/>
      <c r="Z23" s="49"/>
      <c r="AA23" s="49"/>
    </row>
    <row r="24" spans="2:27" x14ac:dyDescent="0.25">
      <c r="B24" s="27">
        <v>17</v>
      </c>
      <c r="C24" s="28" t="s">
        <v>57</v>
      </c>
      <c r="D24" s="29">
        <v>3.7701781548620481</v>
      </c>
      <c r="E24" s="29">
        <v>10.052400095089283</v>
      </c>
      <c r="F24" s="29">
        <v>12.134983347252433</v>
      </c>
      <c r="G24" s="29">
        <v>-3.2927350857808249E-2</v>
      </c>
      <c r="H24" s="52">
        <f t="shared" si="0"/>
        <v>25.924634246345956</v>
      </c>
      <c r="I24" s="12">
        <f t="shared" si="1"/>
        <v>6.9145949004165819E-2</v>
      </c>
      <c r="J24" s="25"/>
      <c r="K24" s="39">
        <v>3.7701781548620481</v>
      </c>
      <c r="L24" s="39">
        <v>12.504027195163381</v>
      </c>
      <c r="M24" s="39">
        <v>12.134983347252433</v>
      </c>
      <c r="N24" s="39">
        <v>-3.2927350857808249E-2</v>
      </c>
      <c r="R24" s="49"/>
      <c r="S24" s="49"/>
      <c r="T24" s="49"/>
      <c r="U24" s="49"/>
      <c r="V24" s="49"/>
      <c r="W24" s="49"/>
      <c r="X24" s="49"/>
      <c r="Y24" s="49"/>
      <c r="Z24" s="49"/>
      <c r="AA24" s="49"/>
    </row>
    <row r="25" spans="2:27" x14ac:dyDescent="0.25">
      <c r="B25" s="27">
        <v>18</v>
      </c>
      <c r="C25" s="28" t="s">
        <v>58</v>
      </c>
      <c r="D25" s="29">
        <v>0</v>
      </c>
      <c r="E25" s="29">
        <v>1.031620907856964</v>
      </c>
      <c r="F25" s="29">
        <v>3.3140429063089112</v>
      </c>
      <c r="G25" s="29">
        <v>-9.2525855910441171E-3</v>
      </c>
      <c r="H25" s="52">
        <f t="shared" si="0"/>
        <v>4.3364112285748311</v>
      </c>
      <c r="I25" s="12">
        <f t="shared" si="1"/>
        <v>1.1566036643868566E-2</v>
      </c>
      <c r="J25" s="25"/>
      <c r="K25" s="39">
        <v>2.0980125309813014</v>
      </c>
      <c r="L25" s="39">
        <v>11.900391037550996</v>
      </c>
      <c r="M25" s="39">
        <v>11.793746997540611</v>
      </c>
      <c r="N25" s="39">
        <v>-3.2927350857808249E-2</v>
      </c>
      <c r="R25" s="49"/>
      <c r="S25" s="49"/>
      <c r="T25" s="49"/>
      <c r="U25" s="49"/>
      <c r="V25" s="49"/>
      <c r="W25" s="49"/>
      <c r="X25" s="49"/>
      <c r="Y25" s="49"/>
      <c r="Z25" s="49"/>
      <c r="AA25" s="49"/>
    </row>
    <row r="26" spans="2:27" x14ac:dyDescent="0.25">
      <c r="B26" s="27">
        <v>19</v>
      </c>
      <c r="C26" s="28" t="s">
        <v>59</v>
      </c>
      <c r="D26" s="29">
        <v>0</v>
      </c>
      <c r="E26" s="29">
        <v>2.8375131608742379</v>
      </c>
      <c r="F26" s="29">
        <v>8.0473600523563462</v>
      </c>
      <c r="G26" s="29">
        <v>-2.1863760969584679E-2</v>
      </c>
      <c r="H26" s="52">
        <f t="shared" si="0"/>
        <v>10.863009452261</v>
      </c>
      <c r="I26" s="12">
        <f t="shared" si="1"/>
        <v>2.8973720148961466E-2</v>
      </c>
      <c r="J26" s="25"/>
      <c r="K26" s="39">
        <v>2.2337858722563495</v>
      </c>
      <c r="L26" s="39">
        <v>12.430250555489168</v>
      </c>
      <c r="M26" s="39">
        <v>12.119518151139076</v>
      </c>
      <c r="N26" s="39">
        <v>-3.2927350857808249E-2</v>
      </c>
      <c r="R26" s="49"/>
      <c r="S26" s="49"/>
      <c r="T26" s="49"/>
      <c r="U26" s="49"/>
      <c r="V26" s="49"/>
      <c r="W26" s="49"/>
      <c r="X26" s="49"/>
      <c r="Y26" s="49"/>
      <c r="Z26" s="49"/>
      <c r="AA26" s="49"/>
    </row>
    <row r="27" spans="2:27" x14ac:dyDescent="0.25">
      <c r="B27" s="27">
        <v>20</v>
      </c>
      <c r="C27" s="28" t="s">
        <v>60</v>
      </c>
      <c r="D27" s="29">
        <v>3.4490117221927483</v>
      </c>
      <c r="E27" s="29">
        <v>14.896543064700964</v>
      </c>
      <c r="F27" s="29">
        <v>26.149499868284909</v>
      </c>
      <c r="G27" s="29">
        <v>-9.4157406145445571E-2</v>
      </c>
      <c r="H27" s="52">
        <f t="shared" si="0"/>
        <v>44.400897249033171</v>
      </c>
      <c r="I27" s="12">
        <f t="shared" si="1"/>
        <v>0.11842566987627169</v>
      </c>
      <c r="J27" s="25"/>
      <c r="K27" s="39">
        <v>2.7592093777541988</v>
      </c>
      <c r="L27" s="39">
        <v>8.3653725187812871</v>
      </c>
      <c r="M27" s="39">
        <v>9.1446206110349202</v>
      </c>
      <c r="N27" s="39">
        <v>-3.2927350857808249E-2</v>
      </c>
      <c r="R27" s="49"/>
      <c r="S27" s="49"/>
      <c r="T27" s="49"/>
      <c r="U27" s="49"/>
      <c r="V27" s="49"/>
      <c r="W27" s="49"/>
      <c r="X27" s="49"/>
      <c r="Y27" s="49"/>
      <c r="Z27" s="49"/>
      <c r="AA27" s="49"/>
    </row>
    <row r="28" spans="2:27" x14ac:dyDescent="0.25">
      <c r="B28" s="27">
        <v>21</v>
      </c>
      <c r="C28" s="28" t="s">
        <v>61</v>
      </c>
      <c r="D28" s="29">
        <v>0</v>
      </c>
      <c r="E28" s="29">
        <v>0.76723905292376371</v>
      </c>
      <c r="F28" s="29">
        <v>2.3652996773975654</v>
      </c>
      <c r="G28" s="29">
        <v>-8.0737864303345834E-3</v>
      </c>
      <c r="H28" s="52">
        <f t="shared" si="0"/>
        <v>3.1244649438909944</v>
      </c>
      <c r="I28" s="12">
        <f t="shared" si="1"/>
        <v>8.3335445207309584E-3</v>
      </c>
      <c r="J28" s="25"/>
      <c r="K28" s="39">
        <v>2.582738297433798</v>
      </c>
      <c r="L28" s="39">
        <v>8.7714060421389473</v>
      </c>
      <c r="M28" s="39">
        <v>9.6464097773147035</v>
      </c>
      <c r="N28" s="39">
        <v>-3.2927350857808249E-2</v>
      </c>
      <c r="R28" s="49"/>
      <c r="S28" s="49"/>
      <c r="T28" s="49"/>
      <c r="U28" s="49"/>
      <c r="V28" s="49"/>
      <c r="W28" s="49"/>
      <c r="X28" s="49"/>
      <c r="Y28" s="49"/>
      <c r="Z28" s="49"/>
      <c r="AA28" s="49"/>
    </row>
    <row r="29" spans="2:27" x14ac:dyDescent="0.25">
      <c r="B29" s="27">
        <v>22</v>
      </c>
      <c r="C29" s="28" t="s">
        <v>62</v>
      </c>
      <c r="D29" s="29">
        <v>0</v>
      </c>
      <c r="E29" s="29">
        <v>0.46833156570375284</v>
      </c>
      <c r="F29" s="29">
        <v>2.0556147323033551</v>
      </c>
      <c r="G29" s="29">
        <v>-5.8610684526898688E-3</v>
      </c>
      <c r="H29" s="52">
        <f t="shared" si="0"/>
        <v>2.5180852295544178</v>
      </c>
      <c r="I29" s="12">
        <f t="shared" si="1"/>
        <v>6.7162140540306479E-3</v>
      </c>
      <c r="J29" s="25"/>
      <c r="K29" s="39">
        <v>2.5289464038035065</v>
      </c>
      <c r="L29" s="39">
        <v>10.258441543589061</v>
      </c>
      <c r="M29" s="39">
        <v>11.54839737249076</v>
      </c>
      <c r="N29" s="39">
        <v>-3.2927350857808249E-2</v>
      </c>
      <c r="R29" s="49"/>
      <c r="S29" s="49"/>
      <c r="T29" s="49"/>
      <c r="U29" s="49"/>
      <c r="V29" s="49"/>
      <c r="W29" s="49"/>
      <c r="X29" s="49"/>
      <c r="Y29" s="49"/>
      <c r="Z29" s="49"/>
      <c r="AA29" s="49"/>
    </row>
    <row r="30" spans="2:27" x14ac:dyDescent="0.25">
      <c r="B30" s="27">
        <v>23</v>
      </c>
      <c r="C30" s="28" t="s">
        <v>63</v>
      </c>
      <c r="D30" s="29">
        <v>0</v>
      </c>
      <c r="E30" s="29">
        <v>0.20517573238693151</v>
      </c>
      <c r="F30" s="29">
        <v>0.61608785371522989</v>
      </c>
      <c r="G30" s="29">
        <v>-2.7988248229137008E-3</v>
      </c>
      <c r="H30" s="52">
        <f t="shared" si="0"/>
        <v>0.81846476127924772</v>
      </c>
      <c r="I30" s="12">
        <f t="shared" si="1"/>
        <v>2.1830017776662903E-3</v>
      </c>
      <c r="J30" s="25"/>
      <c r="K30" s="39">
        <v>1.9897456139411844</v>
      </c>
      <c r="L30" s="39">
        <v>6.994932791845982</v>
      </c>
      <c r="M30" s="39">
        <v>7.2480923966497643</v>
      </c>
      <c r="N30" s="39">
        <v>-3.2927350857808249E-2</v>
      </c>
      <c r="R30" s="49"/>
      <c r="S30" s="49"/>
      <c r="T30" s="49"/>
      <c r="U30" s="49"/>
      <c r="V30" s="49"/>
      <c r="W30" s="49"/>
      <c r="X30" s="49"/>
      <c r="Y30" s="49"/>
      <c r="Z30" s="49"/>
      <c r="AA30" s="49"/>
    </row>
    <row r="31" spans="2:27" x14ac:dyDescent="0.25">
      <c r="B31" s="27">
        <v>24</v>
      </c>
      <c r="C31" s="28" t="s">
        <v>64</v>
      </c>
      <c r="D31" s="29">
        <v>0</v>
      </c>
      <c r="E31" s="29">
        <v>0.32924262860559739</v>
      </c>
      <c r="F31" s="29">
        <v>1.2673297806495571</v>
      </c>
      <c r="G31" s="29">
        <v>-4.9391026286712374E-3</v>
      </c>
      <c r="H31" s="52">
        <f t="shared" si="0"/>
        <v>1.5916333066264834</v>
      </c>
      <c r="I31" s="12">
        <f t="shared" si="1"/>
        <v>4.2451898995967026E-3</v>
      </c>
      <c r="J31" s="25"/>
      <c r="K31" s="39">
        <v>1.4383555587283119</v>
      </c>
      <c r="L31" s="39">
        <v>7.8931406318393149</v>
      </c>
      <c r="M31" s="39">
        <v>8.4488652043303816</v>
      </c>
      <c r="N31" s="39">
        <v>-3.2927350857808249E-2</v>
      </c>
      <c r="R31" s="49"/>
      <c r="S31" s="49"/>
      <c r="T31" s="49"/>
      <c r="U31" s="49"/>
      <c r="V31" s="49"/>
      <c r="W31" s="49"/>
      <c r="X31" s="49"/>
      <c r="Y31" s="49"/>
      <c r="Z31" s="49"/>
      <c r="AA31" s="49"/>
    </row>
    <row r="32" spans="2:27" x14ac:dyDescent="0.25">
      <c r="B32" s="27">
        <v>25</v>
      </c>
      <c r="C32" s="28" t="s">
        <v>65</v>
      </c>
      <c r="D32" s="29">
        <v>1.3304242755487352</v>
      </c>
      <c r="E32" s="29">
        <v>2.9889332274745737</v>
      </c>
      <c r="F32" s="29">
        <v>0</v>
      </c>
      <c r="G32" s="29">
        <v>-1.8900299392381935E-2</v>
      </c>
      <c r="H32" s="52">
        <f t="shared" si="0"/>
        <v>4.3004572036309261</v>
      </c>
      <c r="I32" s="12">
        <f t="shared" si="1"/>
        <v>1.1470140395086727E-2</v>
      </c>
      <c r="J32" s="25"/>
      <c r="K32" s="39">
        <v>3.3596572614867055</v>
      </c>
      <c r="L32" s="39">
        <v>11.704461071438216</v>
      </c>
      <c r="M32" s="39">
        <v>0</v>
      </c>
      <c r="N32" s="39">
        <v>-3.2927350857808249E-2</v>
      </c>
      <c r="R32" s="49"/>
      <c r="S32" s="49"/>
      <c r="T32" s="49"/>
      <c r="U32" s="49"/>
      <c r="V32" s="49"/>
      <c r="W32" s="49"/>
      <c r="X32" s="49"/>
      <c r="Y32" s="49"/>
      <c r="Z32" s="49"/>
      <c r="AA32" s="49"/>
    </row>
    <row r="33" spans="2:27" x14ac:dyDescent="0.25">
      <c r="B33" s="27">
        <v>26</v>
      </c>
      <c r="C33" s="28" t="s">
        <v>66</v>
      </c>
      <c r="D33" s="29">
        <v>5.8465100748192356</v>
      </c>
      <c r="E33" s="29">
        <v>4.3055544415032836</v>
      </c>
      <c r="F33" s="29">
        <v>4.9407687822104585</v>
      </c>
      <c r="G33" s="29">
        <v>-4.9127607479849913E-2</v>
      </c>
      <c r="H33" s="16">
        <f t="shared" si="0"/>
        <v>15.043705691053127</v>
      </c>
      <c r="I33" s="12">
        <f t="shared" si="1"/>
        <v>4.0124435186346168E-2</v>
      </c>
      <c r="J33" s="25"/>
      <c r="K33" s="39">
        <v>3.9185724362059213</v>
      </c>
      <c r="L33" s="39">
        <v>4.4009638522568411</v>
      </c>
      <c r="M33" s="39">
        <v>3.7414752135302751</v>
      </c>
      <c r="N33" s="39">
        <v>-3.2927350857808249E-2</v>
      </c>
      <c r="R33" s="49"/>
      <c r="S33" s="49"/>
      <c r="T33" s="49"/>
      <c r="U33" s="49"/>
      <c r="V33" s="49"/>
      <c r="W33" s="49"/>
      <c r="X33" s="49"/>
      <c r="Y33" s="49"/>
      <c r="Z33" s="49"/>
      <c r="AA33" s="49"/>
    </row>
    <row r="34" spans="2:27" x14ac:dyDescent="0.25">
      <c r="B34" s="27">
        <v>27</v>
      </c>
      <c r="C34" s="35" t="s">
        <v>67</v>
      </c>
      <c r="D34" s="36">
        <v>4.3967262240342224</v>
      </c>
      <c r="E34" s="36">
        <v>13.457025360568583</v>
      </c>
      <c r="F34" s="36">
        <v>0</v>
      </c>
      <c r="G34" s="36">
        <v>-9.1636817437280374E-2</v>
      </c>
      <c r="H34" s="37">
        <f t="shared" si="0"/>
        <v>17.762114767165524</v>
      </c>
      <c r="I34" s="12">
        <f t="shared" si="1"/>
        <v>4.7374951184496576E-2</v>
      </c>
      <c r="J34" s="25"/>
      <c r="K34" s="40">
        <v>1.7289525065018572</v>
      </c>
      <c r="L34" s="40">
        <v>6.8675963577049393</v>
      </c>
      <c r="M34" s="40">
        <v>0</v>
      </c>
      <c r="N34" s="40">
        <v>-3.2927350857808249E-2</v>
      </c>
      <c r="R34" s="49"/>
      <c r="S34" s="49"/>
      <c r="T34" s="49"/>
      <c r="U34" s="49"/>
      <c r="V34" s="49"/>
      <c r="W34" s="49"/>
      <c r="X34" s="49"/>
      <c r="Y34" s="49"/>
      <c r="Z34" s="49"/>
      <c r="AA34" s="49"/>
    </row>
    <row r="35" spans="2:27" x14ac:dyDescent="0.25">
      <c r="B35" s="27">
        <v>28</v>
      </c>
      <c r="C35" s="35" t="s">
        <v>68</v>
      </c>
      <c r="D35" s="36">
        <v>41.434419204152455</v>
      </c>
      <c r="E35" s="36">
        <v>10.867584221485824</v>
      </c>
      <c r="F35" s="36">
        <v>0.96337580193785255</v>
      </c>
      <c r="G35" s="36">
        <v>-0.37516765020369558</v>
      </c>
      <c r="H35" s="37">
        <f t="shared" si="0"/>
        <v>52.890211577372433</v>
      </c>
      <c r="I35" s="12">
        <f t="shared" si="1"/>
        <v>0.14106829194953846</v>
      </c>
      <c r="J35" s="25"/>
      <c r="K35" s="40">
        <v>4.5563371972280517</v>
      </c>
      <c r="L35" s="40">
        <v>1.7781030302096521</v>
      </c>
      <c r="M35" s="40">
        <v>0.13218096787296077</v>
      </c>
      <c r="N35" s="40">
        <v>-3.2927350857808249E-2</v>
      </c>
      <c r="R35" s="49"/>
      <c r="S35" s="49"/>
      <c r="T35" s="49"/>
      <c r="U35" s="49"/>
      <c r="V35" s="49"/>
      <c r="W35" s="49"/>
      <c r="X35" s="49"/>
      <c r="Y35" s="49"/>
      <c r="Z35" s="49"/>
      <c r="AA35" s="49"/>
    </row>
    <row r="36" spans="2:27" x14ac:dyDescent="0.25">
      <c r="B36" s="27">
        <v>29</v>
      </c>
      <c r="C36" s="35" t="s">
        <v>69</v>
      </c>
      <c r="D36" s="36">
        <v>18.816390774844912</v>
      </c>
      <c r="E36" s="36">
        <v>-4.2010530336710816E-2</v>
      </c>
      <c r="F36" s="36">
        <v>4.6583347754309185E-15</v>
      </c>
      <c r="G36" s="36">
        <v>-0.17652023521362425</v>
      </c>
      <c r="H36" s="37">
        <f t="shared" si="0"/>
        <v>18.597860009294582</v>
      </c>
      <c r="I36" s="12">
        <f t="shared" si="1"/>
        <v>4.9604043303737383E-2</v>
      </c>
      <c r="J36" s="25"/>
      <c r="K36" s="40">
        <v>3.5099313128103318</v>
      </c>
      <c r="L36" s="40">
        <v>-1.7503209392064834E-2</v>
      </c>
      <c r="M36" s="40">
        <v>1.9408421731218849E-15</v>
      </c>
      <c r="N36" s="40">
        <v>-3.2927350857808249E-2</v>
      </c>
      <c r="R36" s="49"/>
      <c r="S36" s="49"/>
      <c r="T36" s="49"/>
      <c r="U36" s="49"/>
      <c r="V36" s="49"/>
      <c r="W36" s="49"/>
      <c r="X36" s="49"/>
      <c r="Y36" s="49"/>
      <c r="Z36" s="49"/>
      <c r="AA36" s="49"/>
    </row>
    <row r="37" spans="2:27" x14ac:dyDescent="0.25">
      <c r="B37" s="27">
        <v>30</v>
      </c>
      <c r="C37" s="35" t="s">
        <v>70</v>
      </c>
      <c r="D37" s="36">
        <v>3.5777763675924161</v>
      </c>
      <c r="E37" s="36">
        <v>0.42360311652856919</v>
      </c>
      <c r="F37" s="36">
        <v>0</v>
      </c>
      <c r="G37" s="36">
        <v>-8.890384731608228E-2</v>
      </c>
      <c r="H37" s="37">
        <f t="shared" si="0"/>
        <v>3.9124756368049027</v>
      </c>
      <c r="I37" s="12">
        <f t="shared" si="1"/>
        <v>1.0435319483848999E-2</v>
      </c>
      <c r="J37" s="25"/>
      <c r="K37" s="40">
        <v>1.9876535375513422</v>
      </c>
      <c r="L37" s="40">
        <v>0.48013810616331865</v>
      </c>
      <c r="M37" s="40">
        <v>0</v>
      </c>
      <c r="N37" s="40">
        <v>-3.2927350857808249E-2</v>
      </c>
      <c r="R37" s="49"/>
      <c r="S37" s="49"/>
      <c r="T37" s="49"/>
      <c r="U37" s="49"/>
      <c r="V37" s="49"/>
      <c r="W37" s="49"/>
      <c r="X37" s="49"/>
      <c r="Y37" s="49"/>
      <c r="Z37" s="49"/>
      <c r="AA37" s="49"/>
    </row>
    <row r="38" spans="2:27" x14ac:dyDescent="0.25">
      <c r="B38" s="27">
        <v>31</v>
      </c>
      <c r="C38" s="35" t="s">
        <v>71</v>
      </c>
      <c r="D38" s="36">
        <v>12.315982358771146</v>
      </c>
      <c r="E38" s="36">
        <v>-0.3991148665213673</v>
      </c>
      <c r="F38" s="36">
        <v>0</v>
      </c>
      <c r="G38" s="36">
        <v>-0.10312846288665545</v>
      </c>
      <c r="H38" s="37">
        <f t="shared" si="0"/>
        <v>11.813739029363123</v>
      </c>
      <c r="I38" s="12">
        <f t="shared" si="1"/>
        <v>3.1509497442109638E-2</v>
      </c>
      <c r="J38" s="25"/>
      <c r="K38" s="40">
        <v>5.345478454327754</v>
      </c>
      <c r="L38" s="40">
        <v>-0.51324288680390462</v>
      </c>
      <c r="M38" s="40">
        <v>0</v>
      </c>
      <c r="N38" s="40">
        <v>-3.2927350857808249E-2</v>
      </c>
      <c r="R38" s="49"/>
      <c r="S38" s="49"/>
      <c r="T38" s="49"/>
      <c r="U38" s="49"/>
      <c r="V38" s="49"/>
      <c r="W38" s="49"/>
      <c r="X38" s="49"/>
      <c r="Y38" s="49"/>
      <c r="Z38" s="49"/>
    </row>
    <row r="39" spans="2:27" x14ac:dyDescent="0.25">
      <c r="B39" s="27">
        <v>32</v>
      </c>
      <c r="C39" s="35" t="s">
        <v>72</v>
      </c>
      <c r="D39" s="36">
        <v>7.1404797985033674</v>
      </c>
      <c r="E39" s="36">
        <v>-0.99457724599501729</v>
      </c>
      <c r="F39" s="36">
        <v>0</v>
      </c>
      <c r="G39" s="36">
        <v>-7.1880406922595411E-2</v>
      </c>
      <c r="H39" s="37">
        <f t="shared" si="0"/>
        <v>6.0740221455857544</v>
      </c>
      <c r="I39" s="12">
        <f t="shared" si="1"/>
        <v>1.6200576700056781E-2</v>
      </c>
      <c r="J39" s="25"/>
      <c r="K39" s="40">
        <v>3.2709481440693393</v>
      </c>
      <c r="L39" s="40">
        <v>-2.1658910453461231</v>
      </c>
      <c r="M39" s="40">
        <v>0</v>
      </c>
      <c r="N39" s="40">
        <v>-3.2927350857808249E-2</v>
      </c>
      <c r="R39" s="49"/>
      <c r="S39" s="49"/>
      <c r="T39" s="49"/>
      <c r="U39" s="49"/>
      <c r="V39" s="49"/>
      <c r="W39" s="49"/>
      <c r="X39" s="49"/>
      <c r="Y39" s="49"/>
      <c r="Z39" s="49"/>
    </row>
    <row r="40" spans="2:27" x14ac:dyDescent="0.25">
      <c r="B40" s="27">
        <v>33</v>
      </c>
      <c r="C40" s="35" t="s">
        <v>73</v>
      </c>
      <c r="D40" s="36">
        <v>0.27064950405230614</v>
      </c>
      <c r="E40" s="36">
        <v>-4.7490214663023778E-2</v>
      </c>
      <c r="F40" s="36">
        <v>0</v>
      </c>
      <c r="G40" s="36">
        <v>-4.9292244234138945E-3</v>
      </c>
      <c r="H40" s="37">
        <f t="shared" si="0"/>
        <v>0.21823006496586847</v>
      </c>
      <c r="I40" s="12">
        <f t="shared" si="1"/>
        <v>5.8206124722598972E-4</v>
      </c>
      <c r="J40" s="25"/>
      <c r="K40" s="40">
        <v>1.8079459188530806</v>
      </c>
      <c r="L40" s="40">
        <v>-3.0831631198683143</v>
      </c>
      <c r="M40" s="40">
        <v>0</v>
      </c>
      <c r="N40" s="40">
        <v>-3.2927350857808249E-2</v>
      </c>
      <c r="R40" s="49"/>
      <c r="S40" s="49"/>
      <c r="T40" s="49"/>
      <c r="U40" s="49"/>
      <c r="V40" s="49"/>
      <c r="W40" s="49"/>
      <c r="X40" s="49"/>
      <c r="Y40" s="49"/>
      <c r="Z40" s="49"/>
    </row>
    <row r="41" spans="2:27" x14ac:dyDescent="0.25">
      <c r="B41" s="27">
        <v>34</v>
      </c>
      <c r="C41" s="35" t="s">
        <v>74</v>
      </c>
      <c r="D41" s="36">
        <v>0.45970242449040682</v>
      </c>
      <c r="E41" s="36">
        <v>5.1540577718226102</v>
      </c>
      <c r="F41" s="36">
        <v>0</v>
      </c>
      <c r="G41" s="36">
        <v>-0.2222559962816113</v>
      </c>
      <c r="H41" s="37">
        <f t="shared" si="0"/>
        <v>5.3915042000314051</v>
      </c>
      <c r="I41" s="12">
        <f t="shared" si="1"/>
        <v>1.4380171034569681E-2</v>
      </c>
      <c r="J41" s="25"/>
      <c r="K41" s="40">
        <v>0.10651368764114248</v>
      </c>
      <c r="L41" s="40">
        <v>1.645997566750544</v>
      </c>
      <c r="M41" s="40">
        <v>0</v>
      </c>
      <c r="N41" s="40">
        <v>-3.2927350857808249E-2</v>
      </c>
      <c r="R41" s="49"/>
      <c r="S41" s="49"/>
      <c r="T41" s="49"/>
      <c r="U41" s="49"/>
      <c r="V41" s="49"/>
      <c r="W41" s="49"/>
      <c r="X41" s="49"/>
      <c r="Y41" s="49"/>
      <c r="Z41" s="49"/>
    </row>
    <row r="42" spans="2:27" x14ac:dyDescent="0.25">
      <c r="B42" s="27">
        <v>35</v>
      </c>
      <c r="C42" s="35" t="s">
        <v>75</v>
      </c>
      <c r="D42" s="36">
        <v>-0.11393084408906803</v>
      </c>
      <c r="E42" s="36">
        <v>0.75783840485573162</v>
      </c>
      <c r="F42" s="36">
        <v>0</v>
      </c>
      <c r="G42" s="36">
        <v>-2.9430466196709013E-2</v>
      </c>
      <c r="H42" s="37">
        <f t="shared" si="0"/>
        <v>0.61447709456995458</v>
      </c>
      <c r="I42" s="12">
        <f t="shared" si="1"/>
        <v>1.6389277257151957E-3</v>
      </c>
      <c r="J42" s="25"/>
      <c r="K42" s="40">
        <v>-2.2831832482779166</v>
      </c>
      <c r="L42" s="40">
        <v>1.8514598050322761</v>
      </c>
      <c r="M42" s="40">
        <v>0</v>
      </c>
      <c r="N42" s="40">
        <v>-3.2927350857808249E-2</v>
      </c>
      <c r="R42" s="49"/>
      <c r="S42" s="49"/>
      <c r="T42" s="49"/>
      <c r="U42" s="49"/>
      <c r="V42" s="49"/>
      <c r="W42" s="49"/>
      <c r="X42" s="49"/>
      <c r="Y42" s="49"/>
      <c r="Z42" s="49"/>
    </row>
    <row r="43" spans="2:27" x14ac:dyDescent="0.25">
      <c r="B43" s="27">
        <v>36</v>
      </c>
      <c r="C43" s="35" t="s">
        <v>76</v>
      </c>
      <c r="D43" s="36">
        <v>21.337272129376327</v>
      </c>
      <c r="E43" s="36">
        <v>-7.7778895606845113</v>
      </c>
      <c r="F43" s="36">
        <v>0</v>
      </c>
      <c r="G43" s="36">
        <v>-7.9914680531900609E-2</v>
      </c>
      <c r="H43" s="37">
        <f t="shared" si="0"/>
        <v>13.479467888159917</v>
      </c>
      <c r="I43" s="12">
        <f t="shared" si="1"/>
        <v>3.5952314325490148E-2</v>
      </c>
      <c r="J43" s="25"/>
      <c r="K43" s="40">
        <v>9.7031705908941923</v>
      </c>
      <c r="L43" s="40">
        <v>-4.8601769357755424</v>
      </c>
      <c r="M43" s="40">
        <v>0</v>
      </c>
      <c r="N43" s="40">
        <v>-3.2927350857808249E-2</v>
      </c>
      <c r="R43" s="49"/>
      <c r="S43" s="49"/>
      <c r="T43" s="49"/>
      <c r="U43" s="49"/>
      <c r="V43" s="49"/>
      <c r="W43" s="49"/>
      <c r="X43" s="49"/>
      <c r="Y43" s="49"/>
      <c r="Z43" s="49"/>
    </row>
    <row r="44" spans="2:27" x14ac:dyDescent="0.25">
      <c r="B44" s="27">
        <v>37</v>
      </c>
      <c r="C44" s="35" t="s">
        <v>77</v>
      </c>
      <c r="D44" s="36">
        <v>-0.85363563003948806</v>
      </c>
      <c r="E44" s="36">
        <v>-2.2443301135965949E-3</v>
      </c>
      <c r="F44" s="36">
        <v>0</v>
      </c>
      <c r="G44" s="36">
        <v>-4.7415385235243879E-3</v>
      </c>
      <c r="H44" s="37">
        <f t="shared" si="0"/>
        <v>-0.86062149867660909</v>
      </c>
      <c r="I44" s="12">
        <f t="shared" si="1"/>
        <v>-2.2954418447685221E-3</v>
      </c>
      <c r="J44" s="25"/>
      <c r="K44" s="40">
        <v>-5.928025208607556</v>
      </c>
      <c r="L44" s="40">
        <v>-4.2947439484335206</v>
      </c>
      <c r="M44" s="40">
        <v>0</v>
      </c>
      <c r="N44" s="40">
        <v>-3.2927350857808249E-2</v>
      </c>
      <c r="R44" s="49"/>
      <c r="S44" s="49"/>
      <c r="T44" s="49"/>
      <c r="U44" s="49"/>
      <c r="V44" s="49"/>
      <c r="W44" s="49"/>
      <c r="X44" s="49"/>
      <c r="Y44" s="49"/>
      <c r="Z44" s="49"/>
    </row>
    <row r="45" spans="2:27" x14ac:dyDescent="0.25">
      <c r="B45" s="27">
        <v>38</v>
      </c>
      <c r="C45" s="35" t="s">
        <v>78</v>
      </c>
      <c r="D45" s="36">
        <v>-2.1785341088387238</v>
      </c>
      <c r="E45" s="36">
        <v>-4.0130629834482616E-2</v>
      </c>
      <c r="F45" s="36">
        <v>5.0411720129575889E-17</v>
      </c>
      <c r="G45" s="36">
        <v>-3.809694494248414E-2</v>
      </c>
      <c r="H45" s="37">
        <f t="shared" si="0"/>
        <v>-2.2567616836156907</v>
      </c>
      <c r="I45" s="12">
        <f t="shared" si="1"/>
        <v>-6.019214265745732E-3</v>
      </c>
      <c r="J45" s="25"/>
      <c r="K45" s="40">
        <v>-1.8829162565589661</v>
      </c>
      <c r="L45" s="40">
        <v>-0.2151296515320085</v>
      </c>
      <c r="M45" s="40">
        <v>2.7024384689038903E-16</v>
      </c>
      <c r="N45" s="40">
        <v>-3.2927350857808249E-2</v>
      </c>
      <c r="R45" s="49"/>
      <c r="S45" s="49"/>
      <c r="T45" s="49"/>
      <c r="U45" s="49"/>
      <c r="V45" s="49"/>
      <c r="W45" s="49"/>
      <c r="X45" s="49"/>
      <c r="Y45" s="49"/>
      <c r="Z45" s="49"/>
    </row>
    <row r="46" spans="2:27" x14ac:dyDescent="0.25">
      <c r="B46" s="27">
        <v>39</v>
      </c>
      <c r="C46" s="35" t="s">
        <v>79</v>
      </c>
      <c r="D46" s="36">
        <v>0</v>
      </c>
      <c r="E46" s="36">
        <v>0.46306769350991722</v>
      </c>
      <c r="F46" s="36">
        <v>0</v>
      </c>
      <c r="G46" s="36">
        <v>-9.8782052573424747E-3</v>
      </c>
      <c r="H46" s="37">
        <f t="shared" si="0"/>
        <v>0.45318948825257477</v>
      </c>
      <c r="I46" s="12">
        <f t="shared" si="1"/>
        <v>1.2087428870227296E-3</v>
      </c>
      <c r="J46" s="25"/>
      <c r="K46" s="40">
        <v>-4.5646152200921488</v>
      </c>
      <c r="L46" s="40">
        <v>4.2120918803096412</v>
      </c>
      <c r="M46" s="40">
        <v>0</v>
      </c>
      <c r="N46" s="40">
        <v>-3.2927350857808249E-2</v>
      </c>
      <c r="R46" s="49"/>
      <c r="S46" s="49"/>
      <c r="T46" s="49"/>
      <c r="U46" s="49"/>
      <c r="V46" s="49"/>
      <c r="W46" s="49"/>
      <c r="X46" s="49"/>
      <c r="Y46" s="49"/>
      <c r="Z46" s="49"/>
    </row>
    <row r="47" spans="2:27" x14ac:dyDescent="0.25">
      <c r="B47" s="27">
        <v>40</v>
      </c>
      <c r="C47" s="35" t="s">
        <v>80</v>
      </c>
      <c r="D47" s="36">
        <v>-18.02674947320461</v>
      </c>
      <c r="E47" s="36">
        <v>4.8888694865396207</v>
      </c>
      <c r="F47" s="36">
        <v>0</v>
      </c>
      <c r="G47" s="36">
        <v>-0.14938809810679027</v>
      </c>
      <c r="H47" s="37">
        <f t="shared" si="0"/>
        <v>-13.28726808477178</v>
      </c>
      <c r="I47" s="12">
        <f t="shared" si="1"/>
        <v>-3.5439680755527246E-2</v>
      </c>
      <c r="J47" s="25"/>
      <c r="K47" s="40">
        <v>-4.6140800822146995</v>
      </c>
      <c r="L47" s="40">
        <v>2.4684926258704576</v>
      </c>
      <c r="M47" s="40">
        <v>0</v>
      </c>
      <c r="N47" s="40">
        <v>-3.2927350857808249E-2</v>
      </c>
      <c r="R47" s="49"/>
      <c r="S47" s="49"/>
      <c r="T47" s="49"/>
      <c r="U47" s="49"/>
      <c r="V47" s="49"/>
      <c r="W47" s="49"/>
      <c r="X47" s="49"/>
      <c r="Y47" s="49"/>
      <c r="Z47" s="49"/>
    </row>
    <row r="48" spans="2:27" x14ac:dyDescent="0.25">
      <c r="B48" s="27">
        <v>41</v>
      </c>
      <c r="C48" s="35" t="s">
        <v>81</v>
      </c>
      <c r="D48" s="36">
        <v>-4.9289705616709174</v>
      </c>
      <c r="E48" s="36">
        <v>2.8343239880572986</v>
      </c>
      <c r="F48" s="36">
        <v>0</v>
      </c>
      <c r="G48" s="36">
        <v>-3.8521707768549865E-2</v>
      </c>
      <c r="H48" s="37">
        <f t="shared" si="0"/>
        <v>-2.1331682813821686</v>
      </c>
      <c r="I48" s="12">
        <f t="shared" si="1"/>
        <v>-5.6895670658321977E-3</v>
      </c>
      <c r="J48" s="25"/>
      <c r="K48" s="40">
        <v>-4.2131554506119473</v>
      </c>
      <c r="L48" s="40">
        <v>3.8925581002023129</v>
      </c>
      <c r="M48" s="40">
        <v>0</v>
      </c>
      <c r="N48" s="40">
        <v>-3.2927350857808249E-2</v>
      </c>
      <c r="R48" s="49"/>
      <c r="S48" s="49"/>
      <c r="T48" s="49"/>
      <c r="U48" s="49"/>
      <c r="V48" s="49"/>
      <c r="W48" s="49"/>
      <c r="X48" s="49"/>
      <c r="Y48" s="49"/>
      <c r="Z48" s="49"/>
    </row>
    <row r="49" spans="2:26" x14ac:dyDescent="0.25">
      <c r="B49" s="27">
        <v>42</v>
      </c>
      <c r="C49" s="35" t="s">
        <v>82</v>
      </c>
      <c r="D49" s="36">
        <v>0</v>
      </c>
      <c r="E49" s="36">
        <v>0</v>
      </c>
      <c r="F49" s="36">
        <v>0</v>
      </c>
      <c r="G49" s="36">
        <v>0</v>
      </c>
      <c r="H49" s="37">
        <f t="shared" si="0"/>
        <v>0</v>
      </c>
      <c r="I49" s="12">
        <f t="shared" si="1"/>
        <v>0</v>
      </c>
      <c r="J49" s="25"/>
      <c r="K49" s="40">
        <v>-2.8652733597172517</v>
      </c>
      <c r="L49" s="40">
        <v>-2.2477975616587509</v>
      </c>
      <c r="M49" s="40">
        <v>0</v>
      </c>
      <c r="N49" s="40">
        <v>-3.2927350857808249E-2</v>
      </c>
      <c r="R49" s="49"/>
      <c r="S49" s="49"/>
      <c r="T49" s="49"/>
      <c r="U49" s="49"/>
      <c r="V49" s="49"/>
      <c r="W49" s="49"/>
      <c r="X49" s="49"/>
      <c r="Y49" s="49"/>
      <c r="Z49" s="49"/>
    </row>
    <row r="50" spans="2:26" x14ac:dyDescent="0.25">
      <c r="B50" s="27">
        <v>43</v>
      </c>
      <c r="C50" s="35" t="s">
        <v>83</v>
      </c>
      <c r="D50" s="36">
        <v>0.12622469067400249</v>
      </c>
      <c r="E50" s="36">
        <v>-2.5800994641628199</v>
      </c>
      <c r="F50" s="36">
        <v>0</v>
      </c>
      <c r="G50" s="36">
        <v>-4.9387733551626588E-2</v>
      </c>
      <c r="H50" s="37">
        <f t="shared" si="0"/>
        <v>-2.5032625070404437</v>
      </c>
      <c r="I50" s="12">
        <f t="shared" si="1"/>
        <v>-6.676679023167151E-3</v>
      </c>
      <c r="J50" s="25"/>
      <c r="K50" s="40">
        <v>8.4155404142944534E-2</v>
      </c>
      <c r="L50" s="40">
        <v>-3.9118583450989348</v>
      </c>
      <c r="M50" s="40">
        <v>0</v>
      </c>
      <c r="N50" s="40">
        <v>-3.2927350857808249E-2</v>
      </c>
      <c r="R50" s="49"/>
      <c r="S50" s="49"/>
      <c r="T50" s="49"/>
      <c r="U50" s="49"/>
      <c r="V50" s="49"/>
      <c r="W50" s="49"/>
      <c r="X50" s="49"/>
      <c r="Y50" s="49"/>
      <c r="Z50" s="49"/>
    </row>
    <row r="51" spans="2:26" x14ac:dyDescent="0.25">
      <c r="B51" s="27">
        <v>44</v>
      </c>
      <c r="C51" s="35" t="s">
        <v>84</v>
      </c>
      <c r="D51" s="36">
        <v>-1.517613569471945</v>
      </c>
      <c r="E51" s="36">
        <v>-0.10342422623628142</v>
      </c>
      <c r="F51" s="36">
        <v>0</v>
      </c>
      <c r="G51" s="36">
        <v>-2.7000427703402767E-2</v>
      </c>
      <c r="H51" s="37">
        <f t="shared" si="0"/>
        <v>-1.6480382234116293</v>
      </c>
      <c r="I51" s="12">
        <f t="shared" si="1"/>
        <v>-4.3956325813544845E-3</v>
      </c>
      <c r="J51" s="25"/>
      <c r="K51" s="40">
        <v>-3.6133656415998692</v>
      </c>
      <c r="L51" s="40">
        <v>-0.30251103215249486</v>
      </c>
      <c r="M51" s="40">
        <v>0</v>
      </c>
      <c r="N51" s="40">
        <v>-3.2927350857808249E-2</v>
      </c>
      <c r="R51" s="49"/>
      <c r="S51" s="49"/>
      <c r="T51" s="49"/>
      <c r="U51" s="49"/>
      <c r="V51" s="49"/>
      <c r="W51" s="49"/>
      <c r="X51" s="49"/>
      <c r="Y51" s="49"/>
      <c r="Z51" s="49"/>
    </row>
    <row r="52" spans="2:26" x14ac:dyDescent="0.25">
      <c r="B52" s="27">
        <v>45</v>
      </c>
      <c r="C52" s="35" t="s">
        <v>85</v>
      </c>
      <c r="D52" s="36">
        <v>-3.7080507537694913</v>
      </c>
      <c r="E52" s="36">
        <v>-4.9095808266419709</v>
      </c>
      <c r="F52" s="36">
        <v>0</v>
      </c>
      <c r="G52" s="36">
        <v>-7.5041432604945002E-2</v>
      </c>
      <c r="H52" s="37">
        <f t="shared" si="0"/>
        <v>-8.6926730130164067</v>
      </c>
      <c r="I52" s="12">
        <f t="shared" si="1"/>
        <v>-2.3185018510054386E-2</v>
      </c>
      <c r="J52" s="25"/>
      <c r="K52" s="40">
        <v>-1.6270516690519927</v>
      </c>
      <c r="L52" s="40">
        <v>-3.2247405230851638</v>
      </c>
      <c r="M52" s="40">
        <v>0</v>
      </c>
      <c r="N52" s="40">
        <v>-3.2927350857808249E-2</v>
      </c>
      <c r="R52" s="49"/>
      <c r="S52" s="49"/>
      <c r="T52" s="49"/>
      <c r="U52" s="49"/>
      <c r="V52" s="49"/>
      <c r="W52" s="49"/>
      <c r="X52" s="49"/>
      <c r="Y52" s="49"/>
      <c r="Z52" s="49"/>
    </row>
    <row r="53" spans="2:26" x14ac:dyDescent="0.25">
      <c r="B53" s="27">
        <v>46</v>
      </c>
      <c r="C53" s="35" t="s">
        <v>86</v>
      </c>
      <c r="D53" s="36">
        <v>-0.16171919734719015</v>
      </c>
      <c r="E53" s="36">
        <v>-1.8144043763647522</v>
      </c>
      <c r="F53" s="36">
        <v>0</v>
      </c>
      <c r="G53" s="36">
        <v>-3.6052156454214251E-2</v>
      </c>
      <c r="H53" s="37">
        <f t="shared" si="0"/>
        <v>-2.0121757301661565</v>
      </c>
      <c r="I53" s="12">
        <f t="shared" si="1"/>
        <v>-5.3668568321306167E-3</v>
      </c>
      <c r="J53" s="25"/>
      <c r="K53" s="40">
        <v>-0.14770225349090343</v>
      </c>
      <c r="L53" s="40">
        <v>-5.8114025448551194</v>
      </c>
      <c r="M53" s="40">
        <v>0</v>
      </c>
      <c r="N53" s="40">
        <v>-3.2927350857808249E-2</v>
      </c>
      <c r="R53" s="49"/>
      <c r="S53" s="49"/>
      <c r="T53" s="49"/>
      <c r="U53" s="49"/>
      <c r="V53" s="49"/>
      <c r="W53" s="49"/>
      <c r="X53" s="49"/>
      <c r="Y53" s="49"/>
      <c r="Z53" s="49"/>
    </row>
    <row r="54" spans="2:26" x14ac:dyDescent="0.25">
      <c r="B54" s="27">
        <v>47</v>
      </c>
      <c r="C54" s="35" t="s">
        <v>87</v>
      </c>
      <c r="D54" s="36">
        <v>3.6188891670684704</v>
      </c>
      <c r="E54" s="36">
        <v>-2.1305927227675157</v>
      </c>
      <c r="F54" s="36">
        <v>0</v>
      </c>
      <c r="G54" s="36">
        <v>-4.2275425766340004E-2</v>
      </c>
      <c r="H54" s="37">
        <f t="shared" si="0"/>
        <v>1.4460210185346147</v>
      </c>
      <c r="I54" s="12">
        <f t="shared" si="1"/>
        <v>3.8568141273059367E-3</v>
      </c>
      <c r="J54" s="25"/>
      <c r="K54" s="40">
        <v>2.8186690295727628</v>
      </c>
      <c r="L54" s="40">
        <v>-5.0377283762422058</v>
      </c>
      <c r="M54" s="40">
        <v>0</v>
      </c>
      <c r="N54" s="40">
        <v>-3.2927350857808249E-2</v>
      </c>
      <c r="R54" s="49"/>
      <c r="S54" s="49"/>
      <c r="T54" s="49"/>
      <c r="U54" s="49"/>
      <c r="V54" s="49"/>
      <c r="W54" s="49"/>
      <c r="X54" s="49"/>
      <c r="Y54" s="49"/>
      <c r="Z54" s="49"/>
    </row>
    <row r="55" spans="2:26" x14ac:dyDescent="0.25">
      <c r="B55" s="31">
        <v>48</v>
      </c>
      <c r="C55" s="32" t="s">
        <v>88</v>
      </c>
      <c r="D55" s="33">
        <v>20.332211994556886</v>
      </c>
      <c r="E55" s="33">
        <v>-5.6813923088868066</v>
      </c>
      <c r="F55" s="33">
        <v>0</v>
      </c>
      <c r="G55" s="33">
        <v>-0.10675047148101435</v>
      </c>
      <c r="H55" s="17">
        <f t="shared" si="0"/>
        <v>14.544069214189065</v>
      </c>
      <c r="I55" s="13">
        <f t="shared" si="1"/>
        <v>3.8791809313148636E-2</v>
      </c>
      <c r="J55" s="25"/>
      <c r="K55" s="41">
        <v>6.2715027743852207</v>
      </c>
      <c r="L55" s="41">
        <v>-4.9956422198666379</v>
      </c>
      <c r="M55" s="41">
        <v>0</v>
      </c>
      <c r="N55" s="41">
        <v>-3.2927350857808249E-2</v>
      </c>
      <c r="R55" s="49"/>
      <c r="S55" s="49"/>
      <c r="T55" s="49"/>
      <c r="U55" s="49"/>
      <c r="V55" s="49"/>
      <c r="W55" s="49"/>
      <c r="X55" s="49"/>
      <c r="Y55" s="49"/>
      <c r="Z55" s="49"/>
    </row>
    <row r="56" spans="2:26" x14ac:dyDescent="0.25">
      <c r="D56" s="8"/>
      <c r="E56" s="8"/>
      <c r="F56" s="8"/>
      <c r="G56" s="8"/>
      <c r="H56" s="9"/>
      <c r="R56" s="49"/>
      <c r="S56" s="49"/>
      <c r="T56" s="49"/>
      <c r="U56" s="49"/>
      <c r="V56" s="49"/>
      <c r="W56" s="49"/>
      <c r="X56" s="49"/>
      <c r="Y56" s="49"/>
      <c r="Z56" s="49"/>
    </row>
    <row r="57" spans="2:26" x14ac:dyDescent="0.25">
      <c r="C57" s="10" t="s">
        <v>33</v>
      </c>
      <c r="D57" s="21">
        <f>SUM(D8:D56)</f>
        <v>126.21611653023768</v>
      </c>
      <c r="E57" s="21">
        <f t="shared" ref="E57:H57" si="2">SUM(E8:E56)</f>
        <v>96.476621016367318</v>
      </c>
      <c r="F57" s="21">
        <f t="shared" si="2"/>
        <v>154.53563136559598</v>
      </c>
      <c r="G57" s="21">
        <f t="shared" si="2"/>
        <v>-2.3020772102231595</v>
      </c>
      <c r="H57" s="18">
        <f t="shared" si="2"/>
        <v>374.92629170197785</v>
      </c>
      <c r="R57" s="49"/>
      <c r="S57" s="49"/>
      <c r="T57" s="49"/>
      <c r="U57" s="49"/>
      <c r="V57" s="49"/>
      <c r="W57" s="49"/>
      <c r="X57" s="49"/>
      <c r="Y57" s="49"/>
      <c r="Z57" s="49"/>
    </row>
    <row r="58" spans="2:26" x14ac:dyDescent="0.25">
      <c r="R58" s="49"/>
      <c r="S58" s="49"/>
      <c r="T58" s="49"/>
      <c r="U58" s="49"/>
      <c r="V58" s="49"/>
      <c r="W58" s="49"/>
      <c r="X58" s="49"/>
      <c r="Y58" s="49"/>
      <c r="Z58" s="49"/>
    </row>
    <row r="59" spans="2:26" x14ac:dyDescent="0.25">
      <c r="R59" s="49"/>
      <c r="S59" s="49"/>
      <c r="T59" s="49"/>
      <c r="U59" s="49"/>
      <c r="V59" s="49"/>
      <c r="W59" s="49"/>
      <c r="X59" s="49"/>
      <c r="Y59" s="49"/>
      <c r="Z59" s="49"/>
    </row>
    <row r="60" spans="2:26" x14ac:dyDescent="0.25">
      <c r="R60" s="49"/>
      <c r="S60" s="49"/>
      <c r="T60" s="49"/>
      <c r="U60" s="49"/>
      <c r="V60" s="49"/>
      <c r="W60" s="49"/>
      <c r="X60" s="49"/>
      <c r="Y60" s="49"/>
      <c r="Z60" s="49"/>
    </row>
    <row r="61" spans="2:26" x14ac:dyDescent="0.25">
      <c r="R61" s="49"/>
      <c r="S61" s="49"/>
      <c r="T61" s="49"/>
      <c r="U61" s="49"/>
      <c r="V61" s="49"/>
      <c r="W61" s="49"/>
      <c r="X61" s="49"/>
      <c r="Y61" s="49"/>
      <c r="Z61" s="49"/>
    </row>
    <row r="62" spans="2:26" x14ac:dyDescent="0.25">
      <c r="R62" s="49"/>
      <c r="S62" s="49"/>
      <c r="T62" s="49"/>
      <c r="U62" s="49"/>
      <c r="V62" s="49"/>
      <c r="W62" s="49"/>
      <c r="X62" s="49"/>
      <c r="Y62" s="49"/>
      <c r="Z62" s="49"/>
    </row>
    <row r="63" spans="2:26" x14ac:dyDescent="0.25">
      <c r="R63" s="49"/>
      <c r="S63" s="49"/>
      <c r="T63" s="49"/>
      <c r="U63" s="49"/>
      <c r="V63" s="49"/>
      <c r="W63" s="49"/>
      <c r="X63" s="49"/>
      <c r="Y63" s="49"/>
      <c r="Z63" s="49"/>
    </row>
    <row r="64" spans="2:26" x14ac:dyDescent="0.25">
      <c r="R64" s="49"/>
      <c r="S64" s="49"/>
      <c r="T64" s="49"/>
      <c r="U64" s="49"/>
      <c r="V64" s="49"/>
      <c r="W64" s="49"/>
      <c r="X64" s="49"/>
      <c r="Y64" s="49"/>
      <c r="Z64" s="49"/>
    </row>
    <row r="65" spans="18:26" x14ac:dyDescent="0.25">
      <c r="R65" s="49"/>
      <c r="S65" s="49"/>
      <c r="T65" s="49"/>
      <c r="U65" s="49"/>
      <c r="V65" s="49"/>
      <c r="W65" s="49"/>
      <c r="X65" s="49"/>
      <c r="Y65" s="49"/>
      <c r="Z65" s="49"/>
    </row>
    <row r="66" spans="18:26" x14ac:dyDescent="0.25">
      <c r="R66" s="49"/>
      <c r="S66" s="49"/>
      <c r="T66" s="49"/>
      <c r="U66" s="49"/>
      <c r="V66" s="49"/>
      <c r="W66" s="49"/>
      <c r="X66" s="49"/>
      <c r="Y66" s="49"/>
      <c r="Z66" s="49"/>
    </row>
    <row r="67" spans="18:26" x14ac:dyDescent="0.25">
      <c r="R67" s="49"/>
      <c r="S67" s="49"/>
      <c r="T67" s="49"/>
      <c r="U67" s="49"/>
      <c r="V67" s="49"/>
      <c r="W67" s="49"/>
      <c r="X67" s="49"/>
      <c r="Y67" s="49"/>
      <c r="Z67" s="49"/>
    </row>
    <row r="68" spans="18:26" x14ac:dyDescent="0.25">
      <c r="R68" s="49"/>
      <c r="S68" s="49"/>
      <c r="T68" s="49"/>
      <c r="U68" s="49"/>
      <c r="V68" s="49"/>
      <c r="W68" s="49"/>
      <c r="X68" s="49"/>
      <c r="Y68" s="49"/>
      <c r="Z68" s="49"/>
    </row>
    <row r="69" spans="18:26" x14ac:dyDescent="0.25">
      <c r="R69" s="49"/>
      <c r="S69" s="49"/>
      <c r="T69" s="49"/>
      <c r="U69" s="49"/>
      <c r="V69" s="49"/>
      <c r="W69" s="49"/>
      <c r="X69" s="49"/>
      <c r="Y69" s="49"/>
      <c r="Z69" s="49"/>
    </row>
    <row r="70" spans="18:26" x14ac:dyDescent="0.25">
      <c r="R70" s="49"/>
      <c r="S70" s="49"/>
      <c r="T70" s="49"/>
      <c r="U70" s="49"/>
      <c r="V70" s="49"/>
      <c r="W70" s="49"/>
      <c r="X70" s="49"/>
      <c r="Y70" s="49"/>
      <c r="Z70" s="49"/>
    </row>
    <row r="71" spans="18:26" x14ac:dyDescent="0.25">
      <c r="R71" s="49"/>
      <c r="S71" s="49"/>
      <c r="T71" s="49"/>
      <c r="U71" s="49"/>
      <c r="V71" s="49"/>
      <c r="W71" s="49"/>
      <c r="X71" s="49"/>
      <c r="Y71" s="49"/>
      <c r="Z71" s="49"/>
    </row>
    <row r="72" spans="18:26" x14ac:dyDescent="0.25">
      <c r="R72" s="49"/>
      <c r="S72" s="49"/>
      <c r="T72" s="49"/>
      <c r="U72" s="49"/>
      <c r="V72" s="49"/>
      <c r="W72" s="49"/>
      <c r="X72" s="49"/>
      <c r="Y72" s="49"/>
      <c r="Z72" s="49"/>
    </row>
    <row r="73" spans="18:26" x14ac:dyDescent="0.25">
      <c r="R73" s="49"/>
      <c r="S73" s="49"/>
      <c r="T73" s="49"/>
      <c r="U73" s="49"/>
      <c r="V73" s="49"/>
      <c r="W73" s="49"/>
      <c r="X73" s="49"/>
      <c r="Y73" s="49"/>
      <c r="Z73" s="49"/>
    </row>
    <row r="74" spans="18:26" x14ac:dyDescent="0.25">
      <c r="R74" s="49"/>
      <c r="S74" s="49"/>
      <c r="T74" s="49"/>
      <c r="U74" s="49"/>
      <c r="V74" s="49"/>
      <c r="W74" s="49"/>
      <c r="X74" s="49"/>
      <c r="Y74" s="49"/>
      <c r="Z74" s="49"/>
    </row>
    <row r="75" spans="18:26" x14ac:dyDescent="0.25">
      <c r="R75" s="49"/>
      <c r="S75" s="49"/>
      <c r="T75" s="49"/>
      <c r="U75" s="49"/>
      <c r="V75" s="49"/>
      <c r="W75" s="49"/>
      <c r="X75" s="49"/>
      <c r="Y75" s="49"/>
      <c r="Z75" s="49"/>
    </row>
    <row r="76" spans="18:26" x14ac:dyDescent="0.25">
      <c r="R76" s="49"/>
      <c r="S76" s="49"/>
      <c r="T76" s="49"/>
      <c r="U76" s="49"/>
      <c r="V76" s="49"/>
      <c r="W76" s="49"/>
      <c r="X76" s="49"/>
      <c r="Y76" s="49"/>
      <c r="Z76" s="49"/>
    </row>
    <row r="77" spans="18:26" x14ac:dyDescent="0.25">
      <c r="R77" s="49"/>
      <c r="S77" s="49"/>
      <c r="T77" s="49"/>
      <c r="U77" s="49"/>
      <c r="V77" s="49"/>
      <c r="W77" s="49"/>
      <c r="X77" s="49"/>
      <c r="Y77" s="49"/>
      <c r="Z77" s="49"/>
    </row>
    <row r="78" spans="18:26" x14ac:dyDescent="0.25">
      <c r="R78" s="49"/>
      <c r="S78" s="49"/>
      <c r="T78" s="49"/>
      <c r="U78" s="49"/>
      <c r="V78" s="49"/>
      <c r="W78" s="49"/>
      <c r="X78" s="49"/>
      <c r="Y78" s="49"/>
      <c r="Z78" s="49"/>
    </row>
    <row r="79" spans="18:26" x14ac:dyDescent="0.25">
      <c r="R79" s="49"/>
      <c r="S79" s="49"/>
      <c r="T79" s="49"/>
      <c r="U79" s="49"/>
      <c r="V79" s="49"/>
      <c r="W79" s="49"/>
      <c r="X79" s="49"/>
      <c r="Y79" s="49"/>
      <c r="Z79" s="49"/>
    </row>
    <row r="80" spans="18:26" x14ac:dyDescent="0.25">
      <c r="R80" s="49"/>
      <c r="S80" s="49"/>
      <c r="T80" s="49"/>
      <c r="U80" s="49"/>
      <c r="V80" s="49"/>
      <c r="W80" s="49"/>
      <c r="X80" s="49"/>
      <c r="Y80" s="49"/>
      <c r="Z80" s="49"/>
    </row>
    <row r="81" spans="18:26" x14ac:dyDescent="0.25">
      <c r="R81" s="49"/>
      <c r="S81" s="49"/>
      <c r="T81" s="49"/>
      <c r="U81" s="49"/>
      <c r="V81" s="49"/>
      <c r="W81" s="49"/>
      <c r="X81" s="49"/>
      <c r="Y81" s="49"/>
      <c r="Z81" s="49"/>
    </row>
    <row r="82" spans="18:26" x14ac:dyDescent="0.25">
      <c r="R82" s="49"/>
      <c r="S82" s="49"/>
      <c r="T82" s="49"/>
      <c r="U82" s="49"/>
      <c r="V82" s="49"/>
      <c r="W82" s="49"/>
      <c r="X82" s="49"/>
      <c r="Y82" s="49"/>
      <c r="Z82" s="49"/>
    </row>
    <row r="83" spans="18:26" x14ac:dyDescent="0.25">
      <c r="R83" s="49"/>
      <c r="S83" s="49"/>
      <c r="T83" s="49"/>
      <c r="U83" s="49"/>
      <c r="V83" s="49"/>
      <c r="W83" s="49"/>
      <c r="X83" s="49"/>
      <c r="Y83" s="49"/>
      <c r="Z83" s="49"/>
    </row>
    <row r="84" spans="18:26" x14ac:dyDescent="0.25">
      <c r="R84" s="49"/>
      <c r="S84" s="49"/>
      <c r="T84" s="49"/>
      <c r="U84" s="49"/>
      <c r="V84" s="49"/>
      <c r="W84" s="49"/>
      <c r="X84" s="49"/>
      <c r="Y84" s="49"/>
      <c r="Z84" s="49"/>
    </row>
    <row r="85" spans="18:26" x14ac:dyDescent="0.25">
      <c r="R85" s="49"/>
      <c r="S85" s="49"/>
      <c r="T85" s="49"/>
      <c r="U85" s="49"/>
      <c r="V85" s="49"/>
      <c r="W85" s="49"/>
      <c r="X85" s="49"/>
      <c r="Y85" s="49"/>
      <c r="Z85" s="49"/>
    </row>
    <row r="86" spans="18:26" x14ac:dyDescent="0.25">
      <c r="R86" s="49"/>
      <c r="S86" s="49"/>
      <c r="T86" s="49"/>
      <c r="U86" s="49"/>
      <c r="V86" s="49"/>
      <c r="W86" s="49"/>
      <c r="X86" s="49"/>
      <c r="Y86" s="49"/>
      <c r="Z86" s="49"/>
    </row>
    <row r="87" spans="18:26" x14ac:dyDescent="0.25">
      <c r="R87" s="49"/>
      <c r="S87" s="49"/>
      <c r="T87" s="49"/>
      <c r="U87" s="49"/>
      <c r="V87" s="49"/>
      <c r="W87" s="49"/>
      <c r="X87" s="49"/>
      <c r="Y87" s="49"/>
      <c r="Z87" s="49"/>
    </row>
  </sheetData>
  <mergeCells count="13">
    <mergeCell ref="M3:M5"/>
    <mergeCell ref="N3:N5"/>
    <mergeCell ref="R2:X2"/>
    <mergeCell ref="D2:I2"/>
    <mergeCell ref="K2:N2"/>
    <mergeCell ref="D3:D5"/>
    <mergeCell ref="E3:E5"/>
    <mergeCell ref="F3:F5"/>
    <mergeCell ref="G3:G5"/>
    <mergeCell ref="H3:H6"/>
    <mergeCell ref="I3:I6"/>
    <mergeCell ref="K3:K5"/>
    <mergeCell ref="L3:L5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7"/>
  </sheetPr>
  <dimension ref="B2:G13"/>
  <sheetViews>
    <sheetView showGridLines="0" workbookViewId="0">
      <selection activeCell="E2" sqref="E2:G2"/>
    </sheetView>
  </sheetViews>
  <sheetFormatPr defaultRowHeight="15" x14ac:dyDescent="0.25"/>
  <cols>
    <col min="1" max="1" width="2.5703125" style="55" customWidth="1"/>
    <col min="2" max="2" width="5.28515625" style="55" customWidth="1"/>
    <col min="3" max="3" width="29.140625" style="55" customWidth="1"/>
    <col min="4" max="4" width="2.140625" customWidth="1"/>
    <col min="5" max="7" width="13.5703125" style="55" customWidth="1"/>
    <col min="8" max="8" width="3.28515625" style="55" customWidth="1"/>
    <col min="9" max="9" width="11" style="55" customWidth="1"/>
    <col min="10" max="16384" width="9.140625" style="55"/>
  </cols>
  <sheetData>
    <row r="2" spans="2:7" x14ac:dyDescent="0.25">
      <c r="C2" s="124" t="s">
        <v>995</v>
      </c>
      <c r="E2" s="147" t="s">
        <v>1231</v>
      </c>
      <c r="F2" s="147"/>
      <c r="G2" s="147"/>
    </row>
    <row r="3" spans="2:7" x14ac:dyDescent="0.25">
      <c r="C3" s="124" t="s">
        <v>1007</v>
      </c>
      <c r="E3" s="125" t="str">
        <f>VLOOKUP(E2,Zone_Manual!B:O,2,FALSE)</f>
        <v>AIGAS</v>
      </c>
      <c r="F3" s="95"/>
      <c r="G3" s="95"/>
    </row>
    <row r="4" spans="2:7" x14ac:dyDescent="0.25">
      <c r="C4" s="124" t="s">
        <v>996</v>
      </c>
      <c r="E4" s="148" t="str">
        <f>VLOOKUP(E2,Zone_Manual!B:O,3,FALSE)</f>
        <v>SHETL</v>
      </c>
      <c r="F4" s="148"/>
      <c r="G4" s="148"/>
    </row>
    <row r="6" spans="2:7" x14ac:dyDescent="0.25">
      <c r="E6" s="149" t="s">
        <v>997</v>
      </c>
      <c r="F6" s="149"/>
      <c r="G6" s="149"/>
    </row>
    <row r="7" spans="2:7" x14ac:dyDescent="0.25">
      <c r="C7" s="123" t="s">
        <v>998</v>
      </c>
      <c r="E7" s="102">
        <f>VLOOKUP(E2,Zone_Manual!B:O,8,FALSE)</f>
        <v>1</v>
      </c>
      <c r="F7" s="103">
        <f>VLOOKUP(E2,Zone_Manual!B:O,6,FALSE)</f>
        <v>1</v>
      </c>
      <c r="G7" s="104">
        <f>VLOOKUP(E2,Zone_Manual!B:O,7,FALSE)</f>
        <v>9</v>
      </c>
    </row>
    <row r="8" spans="2:7" ht="22.5" customHeight="1" x14ac:dyDescent="0.25">
      <c r="B8" s="150" t="s">
        <v>1006</v>
      </c>
      <c r="C8" s="117" t="s">
        <v>32</v>
      </c>
      <c r="E8" s="105" t="s">
        <v>999</v>
      </c>
      <c r="F8" s="106" t="s">
        <v>1000</v>
      </c>
      <c r="G8" s="107" t="s">
        <v>1001</v>
      </c>
    </row>
    <row r="9" spans="2:7" ht="6" customHeight="1" x14ac:dyDescent="0.25">
      <c r="B9" s="150"/>
      <c r="C9" s="118"/>
      <c r="E9" s="101"/>
      <c r="F9" s="99"/>
      <c r="G9" s="100"/>
    </row>
    <row r="10" spans="2:7" x14ac:dyDescent="0.25">
      <c r="B10" s="150"/>
      <c r="C10" s="119" t="s">
        <v>1002</v>
      </c>
      <c r="D10" s="96"/>
      <c r="E10" s="108">
        <f>VLOOKUP($E$7,'14 Zones'!$B:$N,10,FALSE)</f>
        <v>3.3388858065470113</v>
      </c>
      <c r="F10" s="109">
        <f>VLOOKUP($E$7,'27 Zones'!$B:$N,10,FALSE)</f>
        <v>4.1971369999999997</v>
      </c>
      <c r="G10" s="110">
        <f>VLOOKUP($E$7,'48 Zones'!$B:$N,10,FALSE)</f>
        <v>3.5622635004703973</v>
      </c>
    </row>
    <row r="11" spans="2:7" x14ac:dyDescent="0.25">
      <c r="B11" s="150"/>
      <c r="C11" s="120" t="s">
        <v>1003</v>
      </c>
      <c r="D11" s="97"/>
      <c r="E11" s="111">
        <f>VLOOKUP($E$7,'14 Zones'!$B:$N,11,FALSE)</f>
        <v>16.57932912496868</v>
      </c>
      <c r="F11" s="112">
        <f>VLOOKUP($E$7,'27 Zones'!$B:$N,11,FALSE)</f>
        <v>19.172483</v>
      </c>
      <c r="G11" s="113">
        <f>VLOOKUP($E$7,'48 Zones'!$B:$N,11,FALSE)</f>
        <v>15.627260346621165</v>
      </c>
    </row>
    <row r="12" spans="2:7" x14ac:dyDescent="0.25">
      <c r="B12" s="150"/>
      <c r="C12" s="121" t="s">
        <v>1004</v>
      </c>
      <c r="D12" s="97"/>
      <c r="E12" s="111">
        <f>VLOOKUP($E$7,'14 Zones'!$B:$N,12,FALSE)</f>
        <v>16.503310159074076</v>
      </c>
      <c r="F12" s="112">
        <f>VLOOKUP($E$7,'27 Zones'!$B:$N,12,FALSE)</f>
        <v>17.950319</v>
      </c>
      <c r="G12" s="113">
        <f>VLOOKUP($E$7,'48 Zones'!$B:$N,12,FALSE)</f>
        <v>45.786514484610265</v>
      </c>
    </row>
    <row r="13" spans="2:7" x14ac:dyDescent="0.25">
      <c r="B13" s="150"/>
      <c r="C13" s="122" t="s">
        <v>1005</v>
      </c>
      <c r="D13" s="98"/>
      <c r="E13" s="114">
        <f>VLOOKUP($E$7,'14 Zones'!$B:$N,13,FALSE)</f>
        <v>-0.20553558547364523</v>
      </c>
      <c r="F13" s="115">
        <f>VLOOKUP($E$7,'27 Zones'!$B:$N,13,FALSE)</f>
        <v>-0.36597099999999999</v>
      </c>
      <c r="G13" s="116">
        <f>VLOOKUP($E$7,'48 Zones'!$B:$N,13,FALSE)</f>
        <v>-3.2927350857808249E-2</v>
      </c>
    </row>
  </sheetData>
  <mergeCells count="4">
    <mergeCell ref="E2:G2"/>
    <mergeCell ref="E4:G4"/>
    <mergeCell ref="E6:G6"/>
    <mergeCell ref="B8:B13"/>
  </mergeCells>
  <pageMargins left="0.7" right="0.7" top="0.75" bottom="0.75" header="0.3" footer="0.3"/>
  <drawing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Zone_Manual!$B$10:$B$688</xm:f>
          </x14:formula1>
          <xm:sqref>E2:G2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B1:O689"/>
  <sheetViews>
    <sheetView showGridLines="0" workbookViewId="0">
      <pane ySplit="9" topLeftCell="A10" activePane="bottomLeft" state="frozenSplit"/>
      <selection activeCell="B651" sqref="B651"/>
      <selection pane="bottomLeft" activeCell="E690" sqref="E690"/>
    </sheetView>
  </sheetViews>
  <sheetFormatPr defaultRowHeight="12.75" x14ac:dyDescent="0.2"/>
  <cols>
    <col min="1" max="1" width="4.7109375" style="55" customWidth="1"/>
    <col min="2" max="2" width="44.28515625" style="55" hidden="1" customWidth="1"/>
    <col min="3" max="3" width="33.5703125" style="53" customWidth="1"/>
    <col min="4" max="4" width="12" style="53" customWidth="1"/>
    <col min="5" max="5" width="61" style="53" bestFit="1" customWidth="1"/>
    <col min="6" max="6" width="9.140625" style="54"/>
    <col min="7" max="9" width="10.5703125" style="54" customWidth="1"/>
    <col min="10" max="10" width="10.28515625" style="55" bestFit="1" customWidth="1"/>
    <col min="11" max="16384" width="9.140625" style="55"/>
  </cols>
  <sheetData>
    <row r="1" spans="2:15" ht="13.5" thickBot="1" x14ac:dyDescent="0.25"/>
    <row r="2" spans="2:15" ht="30" customHeight="1" thickBot="1" x14ac:dyDescent="0.25">
      <c r="C2" s="151" t="s">
        <v>105</v>
      </c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3"/>
    </row>
    <row r="4" spans="2:15" x14ac:dyDescent="0.2">
      <c r="C4" s="56" t="s">
        <v>106</v>
      </c>
      <c r="D4" s="57"/>
      <c r="E4" s="57"/>
      <c r="F4" s="58"/>
      <c r="G4" s="58"/>
    </row>
    <row r="5" spans="2:15" x14ac:dyDescent="0.2">
      <c r="C5" s="59" t="s">
        <v>107</v>
      </c>
      <c r="D5" s="60"/>
      <c r="E5" s="60"/>
      <c r="F5" s="58"/>
      <c r="G5" s="58"/>
    </row>
    <row r="6" spans="2:15" x14ac:dyDescent="0.2">
      <c r="C6" s="61" t="s">
        <v>108</v>
      </c>
      <c r="D6" s="62"/>
      <c r="E6" s="62"/>
      <c r="F6" s="58"/>
      <c r="G6" s="58"/>
    </row>
    <row r="7" spans="2:15" x14ac:dyDescent="0.2">
      <c r="C7" s="59" t="s">
        <v>109</v>
      </c>
    </row>
    <row r="8" spans="2:15" ht="13.5" thickBot="1" x14ac:dyDescent="0.25"/>
    <row r="9" spans="2:15" ht="39" customHeight="1" thickBot="1" x14ac:dyDescent="0.25">
      <c r="C9" s="63" t="s">
        <v>110</v>
      </c>
      <c r="D9" s="64" t="s">
        <v>111</v>
      </c>
      <c r="E9" s="65" t="s">
        <v>112</v>
      </c>
      <c r="F9" s="66" t="s">
        <v>113</v>
      </c>
      <c r="G9" s="67" t="s">
        <v>114</v>
      </c>
      <c r="H9" s="68" t="s">
        <v>115</v>
      </c>
      <c r="I9" s="69" t="s">
        <v>116</v>
      </c>
      <c r="J9" s="69" t="s">
        <v>1232</v>
      </c>
      <c r="K9" s="69" t="s">
        <v>1233</v>
      </c>
      <c r="L9" s="69" t="s">
        <v>1234</v>
      </c>
      <c r="M9" s="69" t="s">
        <v>1235</v>
      </c>
    </row>
    <row r="10" spans="2:15" x14ac:dyDescent="0.2">
      <c r="B10" s="55" t="str">
        <f>CONCATENATE(C10," (",F10,"kV)")</f>
        <v>ABERDEEN BAY (132kV)</v>
      </c>
      <c r="C10" s="70" t="s">
        <v>117</v>
      </c>
      <c r="D10" s="71" t="s">
        <v>118</v>
      </c>
      <c r="E10" s="72" t="s">
        <v>119</v>
      </c>
      <c r="F10" s="73">
        <v>132</v>
      </c>
      <c r="G10" s="74">
        <v>1</v>
      </c>
      <c r="H10" s="75">
        <v>8</v>
      </c>
      <c r="I10" s="76">
        <v>1</v>
      </c>
      <c r="J10" s="76">
        <v>3</v>
      </c>
      <c r="K10" s="126">
        <v>32.073981191073116</v>
      </c>
      <c r="L10" s="126">
        <v>1.1442942277427202</v>
      </c>
      <c r="M10" s="76" t="s">
        <v>1236</v>
      </c>
    </row>
    <row r="11" spans="2:15" x14ac:dyDescent="0.2">
      <c r="B11" s="55" t="str">
        <f t="shared" ref="B11:B74" si="0">CONCATENATE(C11," (",F11,"kV)")</f>
        <v>ABERARDER (132kV)</v>
      </c>
      <c r="C11" s="77" t="s">
        <v>120</v>
      </c>
      <c r="D11" s="78" t="s">
        <v>118</v>
      </c>
      <c r="E11" s="79" t="s">
        <v>121</v>
      </c>
      <c r="F11" s="80">
        <v>132</v>
      </c>
      <c r="G11" s="81">
        <v>1</v>
      </c>
      <c r="H11" s="82">
        <v>9</v>
      </c>
      <c r="I11" s="83">
        <v>1</v>
      </c>
      <c r="J11" s="83">
        <v>6</v>
      </c>
      <c r="K11" s="127">
        <v>37.125440152288732</v>
      </c>
      <c r="L11" s="127">
        <v>4.0837560752770168</v>
      </c>
      <c r="M11" s="83" t="s">
        <v>1236</v>
      </c>
    </row>
    <row r="12" spans="2:15" x14ac:dyDescent="0.2">
      <c r="B12" s="55" t="str">
        <f t="shared" si="0"/>
        <v>ABHAM (400kV)</v>
      </c>
      <c r="C12" s="77" t="s">
        <v>1010</v>
      </c>
      <c r="D12" s="78" t="s">
        <v>122</v>
      </c>
      <c r="E12" s="79" t="s">
        <v>123</v>
      </c>
      <c r="F12" s="80">
        <v>400</v>
      </c>
      <c r="G12" s="81">
        <v>27</v>
      </c>
      <c r="H12" s="82">
        <v>46</v>
      </c>
      <c r="I12" s="83">
        <v>14</v>
      </c>
      <c r="J12" s="83">
        <v>19</v>
      </c>
      <c r="K12" s="127">
        <v>-5.4837300976806578</v>
      </c>
      <c r="L12" s="127">
        <v>-0.2202256678780391</v>
      </c>
      <c r="M12" s="83" t="s">
        <v>1237</v>
      </c>
    </row>
    <row r="13" spans="2:15" x14ac:dyDescent="0.2">
      <c r="B13" s="55" t="str">
        <f t="shared" si="0"/>
        <v>ABERNETHY (132kV)</v>
      </c>
      <c r="C13" s="77" t="s">
        <v>124</v>
      </c>
      <c r="D13" s="78" t="s">
        <v>118</v>
      </c>
      <c r="E13" s="79" t="s">
        <v>125</v>
      </c>
      <c r="F13" s="80">
        <v>132</v>
      </c>
      <c r="G13" s="81">
        <v>5</v>
      </c>
      <c r="H13" s="82">
        <v>10</v>
      </c>
      <c r="I13" s="83">
        <v>1</v>
      </c>
      <c r="J13" s="83">
        <v>3</v>
      </c>
      <c r="K13" s="127">
        <v>26.559484963966497</v>
      </c>
      <c r="L13" s="127">
        <v>1.9438018130506434</v>
      </c>
      <c r="M13" s="83" t="s">
        <v>1237</v>
      </c>
    </row>
    <row r="14" spans="2:15" x14ac:dyDescent="0.2">
      <c r="B14" s="55" t="str">
        <f t="shared" si="0"/>
        <v>ABERTHAW (275kV)</v>
      </c>
      <c r="C14" s="77" t="s">
        <v>1011</v>
      </c>
      <c r="D14" s="78" t="s">
        <v>122</v>
      </c>
      <c r="E14" s="79" t="s">
        <v>126</v>
      </c>
      <c r="F14" s="80">
        <v>275</v>
      </c>
      <c r="G14" s="81">
        <v>21</v>
      </c>
      <c r="H14" s="82">
        <v>48</v>
      </c>
      <c r="I14" s="83">
        <v>10</v>
      </c>
      <c r="J14" s="83">
        <v>20</v>
      </c>
      <c r="K14" s="127">
        <v>-5.0920839777208275</v>
      </c>
      <c r="L14" s="127">
        <v>6.9562232357155755</v>
      </c>
      <c r="M14" s="83" t="s">
        <v>1236</v>
      </c>
    </row>
    <row r="15" spans="2:15" x14ac:dyDescent="0.2">
      <c r="B15" s="55" t="str">
        <f t="shared" si="0"/>
        <v>A-CHRUACH (132kV)</v>
      </c>
      <c r="C15" s="77" t="s">
        <v>127</v>
      </c>
      <c r="D15" s="78" t="s">
        <v>118</v>
      </c>
      <c r="E15" s="79" t="s">
        <v>128</v>
      </c>
      <c r="F15" s="80">
        <v>132</v>
      </c>
      <c r="G15" s="81">
        <v>7</v>
      </c>
      <c r="H15" s="82">
        <v>15</v>
      </c>
      <c r="I15" s="83">
        <v>1</v>
      </c>
      <c r="J15" s="83">
        <v>7</v>
      </c>
      <c r="K15" s="127">
        <v>37.416666959931639</v>
      </c>
      <c r="L15" s="127">
        <v>4.1978933790060395</v>
      </c>
      <c r="M15" s="83" t="s">
        <v>1236</v>
      </c>
    </row>
    <row r="16" spans="2:15" x14ac:dyDescent="0.2">
      <c r="B16" s="55" t="str">
        <f t="shared" si="0"/>
        <v>AIGAS (132kV)</v>
      </c>
      <c r="C16" s="77" t="s">
        <v>129</v>
      </c>
      <c r="D16" s="78" t="s">
        <v>118</v>
      </c>
      <c r="E16" s="79" t="s">
        <v>130</v>
      </c>
      <c r="F16" s="80">
        <v>132</v>
      </c>
      <c r="G16" s="81">
        <v>1</v>
      </c>
      <c r="H16" s="82">
        <v>9</v>
      </c>
      <c r="I16" s="83">
        <v>1</v>
      </c>
      <c r="J16" s="83">
        <v>6</v>
      </c>
      <c r="K16" s="127">
        <v>38.013101265893788</v>
      </c>
      <c r="L16" s="127">
        <v>4.399946194554575</v>
      </c>
      <c r="M16" s="83" t="s">
        <v>1236</v>
      </c>
    </row>
    <row r="17" spans="2:13" x14ac:dyDescent="0.2">
      <c r="B17" s="55" t="str">
        <f t="shared" si="0"/>
        <v>ALDWARKE (275kV)</v>
      </c>
      <c r="C17" s="77" t="s">
        <v>1012</v>
      </c>
      <c r="D17" s="78" t="s">
        <v>122</v>
      </c>
      <c r="E17" s="79" t="s">
        <v>131</v>
      </c>
      <c r="F17" s="80">
        <v>275</v>
      </c>
      <c r="G17" s="81">
        <v>16</v>
      </c>
      <c r="H17" s="82">
        <v>29</v>
      </c>
      <c r="I17" s="83">
        <v>5</v>
      </c>
      <c r="J17" s="83">
        <v>18</v>
      </c>
      <c r="K17" s="127">
        <v>0.42052195493186229</v>
      </c>
      <c r="L17" s="127">
        <v>3.6100024923616081</v>
      </c>
      <c r="M17" s="83" t="s">
        <v>1237</v>
      </c>
    </row>
    <row r="18" spans="2:13" x14ac:dyDescent="0.2">
      <c r="B18" s="55" t="str">
        <f t="shared" si="0"/>
        <v>ALNESS (132kV)</v>
      </c>
      <c r="C18" s="77" t="s">
        <v>132</v>
      </c>
      <c r="D18" s="78" t="s">
        <v>118</v>
      </c>
      <c r="E18" s="79" t="s">
        <v>133</v>
      </c>
      <c r="F18" s="80">
        <v>132</v>
      </c>
      <c r="G18" s="81">
        <v>1</v>
      </c>
      <c r="H18" s="82">
        <v>1</v>
      </c>
      <c r="I18" s="83">
        <v>1</v>
      </c>
      <c r="J18" s="83">
        <v>6</v>
      </c>
      <c r="K18" s="127">
        <v>41.80577458819009</v>
      </c>
      <c r="L18" s="127">
        <v>3.8093045297360786</v>
      </c>
      <c r="M18" s="83" t="s">
        <v>1237</v>
      </c>
    </row>
    <row r="19" spans="2:13" x14ac:dyDescent="0.2">
      <c r="B19" s="55" t="str">
        <f t="shared" si="0"/>
        <v>ALVERDISCOTT (400kV)</v>
      </c>
      <c r="C19" s="77" t="s">
        <v>1008</v>
      </c>
      <c r="D19" s="78" t="s">
        <v>122</v>
      </c>
      <c r="E19" s="79" t="s">
        <v>134</v>
      </c>
      <c r="F19" s="80">
        <v>400</v>
      </c>
      <c r="G19" s="81">
        <v>27</v>
      </c>
      <c r="H19" s="82">
        <v>46</v>
      </c>
      <c r="I19" s="83">
        <v>14</v>
      </c>
      <c r="J19" s="83">
        <v>19</v>
      </c>
      <c r="K19" s="127">
        <v>-6.2901611727061963</v>
      </c>
      <c r="L19" s="127">
        <v>-0.26148695442770026</v>
      </c>
      <c r="M19" s="83" t="s">
        <v>1237</v>
      </c>
    </row>
    <row r="20" spans="2:13" x14ac:dyDescent="0.2">
      <c r="B20" s="55" t="str">
        <f t="shared" si="0"/>
        <v>AMERSHAM (400kV)</v>
      </c>
      <c r="C20" s="77" t="s">
        <v>1013</v>
      </c>
      <c r="D20" s="78" t="s">
        <v>122</v>
      </c>
      <c r="E20" s="84" t="s">
        <v>135</v>
      </c>
      <c r="F20" s="80">
        <v>400</v>
      </c>
      <c r="G20" s="81">
        <v>25</v>
      </c>
      <c r="H20" s="82">
        <v>42</v>
      </c>
      <c r="I20" s="83">
        <v>9</v>
      </c>
      <c r="J20" s="83">
        <v>20</v>
      </c>
      <c r="K20" s="127">
        <v>-2.7809718708408231</v>
      </c>
      <c r="L20" s="127">
        <v>-0.95785825186783491</v>
      </c>
      <c r="M20" s="83" t="s">
        <v>1237</v>
      </c>
    </row>
    <row r="21" spans="2:13" x14ac:dyDescent="0.2">
      <c r="B21" s="55" t="str">
        <f t="shared" si="0"/>
        <v>AMERSHAM (400kV)</v>
      </c>
      <c r="C21" s="77" t="s">
        <v>1013</v>
      </c>
      <c r="D21" s="78" t="s">
        <v>122</v>
      </c>
      <c r="E21" s="84" t="s">
        <v>136</v>
      </c>
      <c r="F21" s="80">
        <v>400</v>
      </c>
      <c r="G21" s="81">
        <v>25</v>
      </c>
      <c r="H21" s="82">
        <v>42</v>
      </c>
      <c r="I21" s="83">
        <v>13</v>
      </c>
      <c r="J21" s="83">
        <v>20</v>
      </c>
      <c r="K21" s="127">
        <v>-2.7809718708408231</v>
      </c>
      <c r="L21" s="127">
        <v>-0.95785825186783491</v>
      </c>
      <c r="M21" s="83" t="s">
        <v>1237</v>
      </c>
    </row>
    <row r="22" spans="2:13" x14ac:dyDescent="0.2">
      <c r="B22" s="55" t="str">
        <f t="shared" si="0"/>
        <v>AMULREE (132kV)</v>
      </c>
      <c r="C22" s="77" t="s">
        <v>137</v>
      </c>
      <c r="D22" s="78" t="s">
        <v>118</v>
      </c>
      <c r="E22" s="79" t="s">
        <v>138</v>
      </c>
      <c r="F22" s="80">
        <v>132</v>
      </c>
      <c r="G22" s="81">
        <v>5</v>
      </c>
      <c r="H22" s="82">
        <v>10</v>
      </c>
      <c r="I22" s="83">
        <v>1</v>
      </c>
      <c r="J22" s="83">
        <v>3</v>
      </c>
      <c r="K22" s="127">
        <v>27.399621713597515</v>
      </c>
      <c r="L22" s="127">
        <v>1.7892361224148015</v>
      </c>
      <c r="M22" s="83" t="s">
        <v>1237</v>
      </c>
    </row>
    <row r="23" spans="2:13" x14ac:dyDescent="0.2">
      <c r="B23" s="55" t="str">
        <f t="shared" si="0"/>
        <v>AN SUIDHE (132kV)</v>
      </c>
      <c r="C23" s="77" t="s">
        <v>139</v>
      </c>
      <c r="D23" s="78" t="s">
        <v>118</v>
      </c>
      <c r="E23" s="79" t="s">
        <v>140</v>
      </c>
      <c r="F23" s="80">
        <v>132</v>
      </c>
      <c r="G23" s="81">
        <v>7</v>
      </c>
      <c r="H23" s="82">
        <v>15</v>
      </c>
      <c r="I23" s="83">
        <v>1</v>
      </c>
      <c r="J23" s="83">
        <v>7</v>
      </c>
      <c r="K23" s="127">
        <v>35.572679972264623</v>
      </c>
      <c r="L23" s="127">
        <v>4.340102926844442</v>
      </c>
      <c r="M23" s="83" t="s">
        <v>1236</v>
      </c>
    </row>
    <row r="24" spans="2:13" x14ac:dyDescent="0.2">
      <c r="B24" s="55" t="str">
        <f t="shared" si="0"/>
        <v>ARBROATH (132kV)</v>
      </c>
      <c r="C24" s="77" t="s">
        <v>141</v>
      </c>
      <c r="D24" s="78" t="s">
        <v>118</v>
      </c>
      <c r="E24" s="79" t="s">
        <v>142</v>
      </c>
      <c r="F24" s="80">
        <v>132</v>
      </c>
      <c r="G24" s="81">
        <v>5</v>
      </c>
      <c r="H24" s="82">
        <v>10</v>
      </c>
      <c r="I24" s="83">
        <v>1</v>
      </c>
      <c r="J24" s="83">
        <v>3</v>
      </c>
      <c r="K24" s="127">
        <v>26.811879565658995</v>
      </c>
      <c r="L24" s="127">
        <v>1.1732413878594956</v>
      </c>
      <c r="M24" s="83" t="s">
        <v>1237</v>
      </c>
    </row>
    <row r="25" spans="2:13" x14ac:dyDescent="0.2">
      <c r="B25" s="55" t="str">
        <f t="shared" si="0"/>
        <v>ARDKINGLAS (132kV)</v>
      </c>
      <c r="C25" s="77" t="s">
        <v>143</v>
      </c>
      <c r="D25" s="78" t="s">
        <v>118</v>
      </c>
      <c r="E25" s="79" t="s">
        <v>144</v>
      </c>
      <c r="F25" s="80">
        <v>132</v>
      </c>
      <c r="G25" s="81">
        <v>7</v>
      </c>
      <c r="H25" s="82">
        <v>15</v>
      </c>
      <c r="I25" s="83">
        <v>1</v>
      </c>
      <c r="J25" s="83">
        <v>8</v>
      </c>
      <c r="K25" s="127">
        <v>32.942439883387003</v>
      </c>
      <c r="L25" s="127">
        <v>5.0070738531176779</v>
      </c>
      <c r="M25" s="83" t="s">
        <v>1237</v>
      </c>
    </row>
    <row r="26" spans="2:13" x14ac:dyDescent="0.2">
      <c r="B26" s="55" t="str">
        <f t="shared" si="0"/>
        <v>ARECLEOCH (132kV)</v>
      </c>
      <c r="C26" s="77" t="s">
        <v>145</v>
      </c>
      <c r="D26" s="78" t="s">
        <v>146</v>
      </c>
      <c r="E26" s="79" t="s">
        <v>147</v>
      </c>
      <c r="F26" s="80">
        <v>132</v>
      </c>
      <c r="G26" s="81">
        <v>10</v>
      </c>
      <c r="H26" s="82">
        <v>19</v>
      </c>
      <c r="I26" s="83">
        <v>2</v>
      </c>
      <c r="J26" s="83">
        <v>12</v>
      </c>
      <c r="K26" s="127">
        <v>23.694138035091612</v>
      </c>
      <c r="L26" s="127">
        <v>2.23355290865676</v>
      </c>
      <c r="M26" s="83" t="s">
        <v>1236</v>
      </c>
    </row>
    <row r="27" spans="2:13" x14ac:dyDescent="0.2">
      <c r="B27" s="55" t="str">
        <f t="shared" si="0"/>
        <v>ARDMORE (132kV)</v>
      </c>
      <c r="C27" s="77" t="s">
        <v>148</v>
      </c>
      <c r="D27" s="78" t="s">
        <v>118</v>
      </c>
      <c r="E27" s="79" t="s">
        <v>149</v>
      </c>
      <c r="F27" s="80">
        <v>132</v>
      </c>
      <c r="G27" s="81">
        <v>4</v>
      </c>
      <c r="H27" s="82">
        <v>4</v>
      </c>
      <c r="I27" s="83">
        <v>1</v>
      </c>
      <c r="J27" s="83">
        <v>5</v>
      </c>
      <c r="K27" s="127">
        <v>39.360420887056492</v>
      </c>
      <c r="L27" s="127">
        <v>-0.68131740622161285</v>
      </c>
      <c r="M27" s="83" t="s">
        <v>1237</v>
      </c>
    </row>
    <row r="28" spans="2:13" x14ac:dyDescent="0.2">
      <c r="B28" s="55" t="str">
        <f t="shared" si="0"/>
        <v>AUCHENCROSH (275kV)</v>
      </c>
      <c r="C28" s="77" t="s">
        <v>150</v>
      </c>
      <c r="D28" s="78" t="s">
        <v>146</v>
      </c>
      <c r="E28" s="79" t="s">
        <v>151</v>
      </c>
      <c r="F28" s="80">
        <v>275</v>
      </c>
      <c r="G28" s="81">
        <v>10</v>
      </c>
      <c r="H28" s="82">
        <v>17</v>
      </c>
      <c r="I28" s="83">
        <v>2</v>
      </c>
      <c r="J28" s="83">
        <v>10</v>
      </c>
      <c r="K28" s="127">
        <v>25.81579427925114</v>
      </c>
      <c r="L28" s="127">
        <v>2.2335529086567583</v>
      </c>
      <c r="M28" s="83" t="s">
        <v>1236</v>
      </c>
    </row>
    <row r="29" spans="2:13" x14ac:dyDescent="0.2">
      <c r="B29" s="55" t="str">
        <f t="shared" si="0"/>
        <v>AUCHENWYND (132kV)</v>
      </c>
      <c r="C29" s="77" t="s">
        <v>152</v>
      </c>
      <c r="D29" s="78" t="s">
        <v>146</v>
      </c>
      <c r="E29" s="79" t="s">
        <v>153</v>
      </c>
      <c r="F29" s="80">
        <v>132</v>
      </c>
      <c r="G29" s="81">
        <v>11</v>
      </c>
      <c r="H29" s="82">
        <v>22</v>
      </c>
      <c r="I29" s="83">
        <v>2</v>
      </c>
      <c r="J29" s="83">
        <v>10</v>
      </c>
      <c r="K29" s="127">
        <v>27.780007539312351</v>
      </c>
      <c r="L29" s="127">
        <v>2.2100656180436937</v>
      </c>
      <c r="M29" s="83" t="s">
        <v>1237</v>
      </c>
    </row>
    <row r="30" spans="2:13" x14ac:dyDescent="0.2">
      <c r="B30" s="55" t="str">
        <f t="shared" si="0"/>
        <v>AXMINSTER (400kV)</v>
      </c>
      <c r="C30" s="77" t="s">
        <v>1014</v>
      </c>
      <c r="D30" s="78" t="s">
        <v>122</v>
      </c>
      <c r="E30" s="84" t="s">
        <v>154</v>
      </c>
      <c r="F30" s="80">
        <v>400</v>
      </c>
      <c r="G30" s="81">
        <v>26</v>
      </c>
      <c r="H30" s="82">
        <v>45</v>
      </c>
      <c r="I30" s="83">
        <v>13</v>
      </c>
      <c r="J30" s="83">
        <v>19</v>
      </c>
      <c r="K30" s="127">
        <v>-5.0110892797970257</v>
      </c>
      <c r="L30" s="127">
        <v>-2.0462074187108512</v>
      </c>
      <c r="M30" s="83" t="s">
        <v>1237</v>
      </c>
    </row>
    <row r="31" spans="2:13" x14ac:dyDescent="0.2">
      <c r="B31" s="55" t="str">
        <f t="shared" si="0"/>
        <v>AXMINSTER (400kV)</v>
      </c>
      <c r="C31" s="77" t="s">
        <v>1014</v>
      </c>
      <c r="D31" s="78" t="s">
        <v>122</v>
      </c>
      <c r="E31" s="84" t="s">
        <v>155</v>
      </c>
      <c r="F31" s="80">
        <v>400</v>
      </c>
      <c r="G31" s="81">
        <v>26</v>
      </c>
      <c r="H31" s="82">
        <v>45</v>
      </c>
      <c r="I31" s="83">
        <v>14</v>
      </c>
      <c r="J31" s="83">
        <v>19</v>
      </c>
      <c r="K31" s="127">
        <v>-5.0110892797970257</v>
      </c>
      <c r="L31" s="127">
        <v>-2.0462074187108512</v>
      </c>
      <c r="M31" s="83" t="s">
        <v>1237</v>
      </c>
    </row>
    <row r="32" spans="2:13" x14ac:dyDescent="0.2">
      <c r="B32" s="55" t="str">
        <f t="shared" si="0"/>
        <v>AYR (275kV)</v>
      </c>
      <c r="C32" s="77" t="s">
        <v>156</v>
      </c>
      <c r="D32" s="78" t="s">
        <v>146</v>
      </c>
      <c r="E32" s="79" t="s">
        <v>157</v>
      </c>
      <c r="F32" s="80">
        <v>275</v>
      </c>
      <c r="G32" s="81">
        <v>10</v>
      </c>
      <c r="H32" s="82">
        <v>18</v>
      </c>
      <c r="I32" s="83">
        <v>2</v>
      </c>
      <c r="J32" s="83">
        <v>12</v>
      </c>
      <c r="K32" s="127">
        <v>23.30567012868449</v>
      </c>
      <c r="L32" s="127">
        <v>2.2336560727882278</v>
      </c>
      <c r="M32" s="83" t="s">
        <v>1237</v>
      </c>
    </row>
    <row r="33" spans="2:13" x14ac:dyDescent="0.2">
      <c r="B33" s="55" t="str">
        <f t="shared" si="0"/>
        <v>BATHGATE RAIL (132kV)</v>
      </c>
      <c r="C33" s="77" t="s">
        <v>158</v>
      </c>
      <c r="D33" s="78" t="s">
        <v>146</v>
      </c>
      <c r="E33" s="79" t="s">
        <v>159</v>
      </c>
      <c r="F33" s="80">
        <v>132</v>
      </c>
      <c r="G33" s="81">
        <v>9</v>
      </c>
      <c r="H33" s="82">
        <v>16</v>
      </c>
      <c r="I33" s="83">
        <v>2</v>
      </c>
      <c r="J33" s="83">
        <v>10</v>
      </c>
      <c r="K33" s="127">
        <v>23.131687443281518</v>
      </c>
      <c r="L33" s="127">
        <v>2.6034654493957117</v>
      </c>
      <c r="M33" s="83" t="s">
        <v>1237</v>
      </c>
    </row>
    <row r="34" spans="2:13" x14ac:dyDescent="0.2">
      <c r="B34" s="55" t="str">
        <f t="shared" si="0"/>
        <v>BAGLAN BAY (275kV)</v>
      </c>
      <c r="C34" s="77" t="s">
        <v>160</v>
      </c>
      <c r="D34" s="78" t="s">
        <v>122</v>
      </c>
      <c r="E34" s="79" t="s">
        <v>161</v>
      </c>
      <c r="F34" s="80">
        <v>275</v>
      </c>
      <c r="G34" s="81">
        <v>21</v>
      </c>
      <c r="H34" s="82">
        <v>48</v>
      </c>
      <c r="I34" s="83">
        <v>10</v>
      </c>
      <c r="J34" s="83">
        <v>20</v>
      </c>
      <c r="K34" s="127">
        <v>-4.6522714707137691</v>
      </c>
      <c r="L34" s="127">
        <v>7.2912741892407187</v>
      </c>
      <c r="M34" s="83" t="s">
        <v>1236</v>
      </c>
    </row>
    <row r="35" spans="2:13" x14ac:dyDescent="0.2">
      <c r="B35" s="55" t="str">
        <f t="shared" si="0"/>
        <v>BAINSFORD (132kV)</v>
      </c>
      <c r="C35" s="77" t="s">
        <v>162</v>
      </c>
      <c r="D35" s="78" t="s">
        <v>146</v>
      </c>
      <c r="E35" s="79" t="s">
        <v>163</v>
      </c>
      <c r="F35" s="80">
        <v>132</v>
      </c>
      <c r="G35" s="81">
        <v>9</v>
      </c>
      <c r="H35" s="82">
        <v>16</v>
      </c>
      <c r="I35" s="83">
        <v>2</v>
      </c>
      <c r="J35" s="83">
        <v>10</v>
      </c>
      <c r="K35" s="127">
        <v>23.913444026719965</v>
      </c>
      <c r="L35" s="127">
        <v>2.6034654493957539</v>
      </c>
      <c r="M35" s="83" t="s">
        <v>1237</v>
      </c>
    </row>
    <row r="36" spans="2:13" x14ac:dyDescent="0.2">
      <c r="B36" s="55" t="str">
        <f t="shared" si="0"/>
        <v>BARKING (275kV)</v>
      </c>
      <c r="C36" s="77" t="s">
        <v>1009</v>
      </c>
      <c r="D36" s="78" t="s">
        <v>122</v>
      </c>
      <c r="E36" s="84" t="s">
        <v>164</v>
      </c>
      <c r="F36" s="80">
        <v>275</v>
      </c>
      <c r="G36" s="81">
        <v>18</v>
      </c>
      <c r="H36" s="82">
        <v>40</v>
      </c>
      <c r="I36" s="83">
        <v>9</v>
      </c>
      <c r="J36" s="83">
        <v>21</v>
      </c>
      <c r="K36" s="127">
        <v>7.6095121420225731E-3</v>
      </c>
      <c r="L36" s="127">
        <v>-4.7906772632101964</v>
      </c>
      <c r="M36" s="83" t="s">
        <v>1237</v>
      </c>
    </row>
    <row r="37" spans="2:13" x14ac:dyDescent="0.2">
      <c r="B37" s="55" t="str">
        <f t="shared" si="0"/>
        <v>BARKING (275kV)</v>
      </c>
      <c r="C37" s="77" t="s">
        <v>1009</v>
      </c>
      <c r="D37" s="78" t="s">
        <v>122</v>
      </c>
      <c r="E37" s="84" t="s">
        <v>165</v>
      </c>
      <c r="F37" s="80">
        <v>275</v>
      </c>
      <c r="G37" s="81">
        <v>24</v>
      </c>
      <c r="H37" s="82">
        <v>40</v>
      </c>
      <c r="I37" s="83">
        <v>12</v>
      </c>
      <c r="J37" s="83">
        <v>21</v>
      </c>
      <c r="K37" s="127">
        <v>7.6095121420225731E-3</v>
      </c>
      <c r="L37" s="127">
        <v>-4.7906772632101964</v>
      </c>
      <c r="M37" s="83" t="s">
        <v>1237</v>
      </c>
    </row>
    <row r="38" spans="2:13" x14ac:dyDescent="0.2">
      <c r="B38" s="55" t="str">
        <f t="shared" si="0"/>
        <v>BARKING (400kV)</v>
      </c>
      <c r="C38" s="77" t="s">
        <v>1009</v>
      </c>
      <c r="D38" s="78" t="s">
        <v>122</v>
      </c>
      <c r="E38" s="79" t="s">
        <v>166</v>
      </c>
      <c r="F38" s="80">
        <v>400</v>
      </c>
      <c r="G38" s="81">
        <v>18</v>
      </c>
      <c r="H38" s="82">
        <v>40</v>
      </c>
      <c r="I38" s="83">
        <v>12</v>
      </c>
      <c r="J38" s="83">
        <v>21</v>
      </c>
      <c r="K38" s="127">
        <v>1.3136076402138475</v>
      </c>
      <c r="L38" s="127">
        <v>-4.9609311588410492</v>
      </c>
      <c r="M38" s="83" t="s">
        <v>1237</v>
      </c>
    </row>
    <row r="39" spans="2:13" x14ac:dyDescent="0.2">
      <c r="B39" s="55" t="str">
        <f t="shared" si="0"/>
        <v>BEAULY (132kV)</v>
      </c>
      <c r="C39" s="77" t="s">
        <v>167</v>
      </c>
      <c r="D39" s="78" t="s">
        <v>118</v>
      </c>
      <c r="E39" s="79" t="s">
        <v>168</v>
      </c>
      <c r="F39" s="80">
        <v>132</v>
      </c>
      <c r="G39" s="81">
        <v>1</v>
      </c>
      <c r="H39" s="82">
        <v>6</v>
      </c>
      <c r="I39" s="83">
        <v>1</v>
      </c>
      <c r="J39" s="83">
        <v>6</v>
      </c>
      <c r="K39" s="127">
        <v>38.013101265893724</v>
      </c>
      <c r="L39" s="127">
        <v>4.3999461945545297</v>
      </c>
      <c r="M39" s="83" t="s">
        <v>1237</v>
      </c>
    </row>
    <row r="40" spans="2:13" x14ac:dyDescent="0.2">
      <c r="B40" s="55" t="str">
        <f t="shared" si="0"/>
        <v>BEAULY (275kV)</v>
      </c>
      <c r="C40" s="77" t="s">
        <v>167</v>
      </c>
      <c r="D40" s="78" t="s">
        <v>118</v>
      </c>
      <c r="E40" s="79" t="s">
        <v>168</v>
      </c>
      <c r="F40" s="80">
        <v>275</v>
      </c>
      <c r="G40" s="81">
        <v>1</v>
      </c>
      <c r="H40" s="82">
        <v>6</v>
      </c>
      <c r="I40" s="83">
        <v>1</v>
      </c>
      <c r="J40" s="83">
        <v>6</v>
      </c>
      <c r="K40" s="127">
        <v>36.988154554767853</v>
      </c>
      <c r="L40" s="127">
        <v>3.9904067629700846</v>
      </c>
      <c r="M40" s="83" t="s">
        <v>1237</v>
      </c>
    </row>
    <row r="41" spans="2:13" x14ac:dyDescent="0.2">
      <c r="B41" s="55" t="str">
        <f t="shared" si="0"/>
        <v>BEAULY (400kV)</v>
      </c>
      <c r="C41" s="77" t="s">
        <v>167</v>
      </c>
      <c r="D41" s="78" t="s">
        <v>118</v>
      </c>
      <c r="E41" s="79" t="s">
        <v>168</v>
      </c>
      <c r="F41" s="80">
        <v>400</v>
      </c>
      <c r="G41" s="81">
        <v>1</v>
      </c>
      <c r="H41" s="82">
        <v>6</v>
      </c>
      <c r="I41" s="83">
        <v>1</v>
      </c>
      <c r="J41" s="83">
        <v>6</v>
      </c>
      <c r="K41" s="127">
        <v>36.473774027583246</v>
      </c>
      <c r="L41" s="127">
        <v>3.8969748420773844</v>
      </c>
      <c r="M41" s="83" t="s">
        <v>1237</v>
      </c>
    </row>
    <row r="42" spans="2:13" x14ac:dyDescent="0.2">
      <c r="B42" s="55" t="str">
        <f t="shared" si="0"/>
        <v>BEDDINGTON (275kV)</v>
      </c>
      <c r="C42" s="77" t="s">
        <v>1015</v>
      </c>
      <c r="D42" s="78" t="s">
        <v>122</v>
      </c>
      <c r="E42" s="84" t="s">
        <v>169</v>
      </c>
      <c r="F42" s="80">
        <v>275</v>
      </c>
      <c r="G42" s="81">
        <v>23</v>
      </c>
      <c r="H42" s="82">
        <v>42</v>
      </c>
      <c r="I42" s="83">
        <v>11</v>
      </c>
      <c r="J42" s="83">
        <v>20</v>
      </c>
      <c r="K42" s="127">
        <v>-3.6121771768332169</v>
      </c>
      <c r="L42" s="127">
        <v>-4.0280779296719835</v>
      </c>
      <c r="M42" s="83" t="s">
        <v>1237</v>
      </c>
    </row>
    <row r="43" spans="2:13" x14ac:dyDescent="0.2">
      <c r="B43" s="55" t="str">
        <f t="shared" si="0"/>
        <v>BEDDINGTON (275kV)</v>
      </c>
      <c r="C43" s="77" t="s">
        <v>1015</v>
      </c>
      <c r="D43" s="78" t="s">
        <v>122</v>
      </c>
      <c r="E43" s="84" t="s">
        <v>170</v>
      </c>
      <c r="F43" s="80">
        <v>275</v>
      </c>
      <c r="G43" s="81">
        <v>23</v>
      </c>
      <c r="H43" s="82">
        <v>42</v>
      </c>
      <c r="I43" s="83">
        <v>12</v>
      </c>
      <c r="J43" s="83">
        <v>20</v>
      </c>
      <c r="K43" s="127">
        <v>-3.6121771768332169</v>
      </c>
      <c r="L43" s="127">
        <v>-4.0280779296719835</v>
      </c>
      <c r="M43" s="83" t="s">
        <v>1237</v>
      </c>
    </row>
    <row r="44" spans="2:13" x14ac:dyDescent="0.2">
      <c r="B44" s="55" t="str">
        <f t="shared" si="0"/>
        <v>BEDDINGTON (400kV)</v>
      </c>
      <c r="C44" s="77" t="s">
        <v>1015</v>
      </c>
      <c r="D44" s="78" t="s">
        <v>122</v>
      </c>
      <c r="E44" s="79" t="s">
        <v>171</v>
      </c>
      <c r="F44" s="80">
        <v>400</v>
      </c>
      <c r="G44" s="81">
        <v>23</v>
      </c>
      <c r="H44" s="82">
        <v>42</v>
      </c>
      <c r="I44" s="83">
        <v>12</v>
      </c>
      <c r="J44" s="83">
        <v>20</v>
      </c>
      <c r="K44" s="127">
        <v>-2.7709608445208884</v>
      </c>
      <c r="L44" s="127">
        <v>-4.7903991275027202</v>
      </c>
      <c r="M44" s="83" t="s">
        <v>1237</v>
      </c>
    </row>
    <row r="45" spans="2:13" x14ac:dyDescent="0.2">
      <c r="B45" s="55" t="str">
        <f t="shared" si="0"/>
        <v>BEINNEUN (132kV)</v>
      </c>
      <c r="C45" s="77" t="s">
        <v>172</v>
      </c>
      <c r="D45" s="78" t="s">
        <v>118</v>
      </c>
      <c r="E45" s="79" t="s">
        <v>173</v>
      </c>
      <c r="F45" s="80">
        <v>132</v>
      </c>
      <c r="G45" s="81">
        <v>3</v>
      </c>
      <c r="H45" s="82">
        <v>7</v>
      </c>
      <c r="I45" s="83">
        <v>1</v>
      </c>
      <c r="J45" s="83">
        <v>4</v>
      </c>
      <c r="K45" s="127">
        <v>34.573521410850461</v>
      </c>
      <c r="L45" s="127">
        <v>3.8685913055073677</v>
      </c>
      <c r="M45" s="83" t="s">
        <v>1236</v>
      </c>
    </row>
    <row r="46" spans="2:13" x14ac:dyDescent="0.2">
      <c r="B46" s="55" t="str">
        <f t="shared" si="0"/>
        <v>BERRY BURN (275kV)</v>
      </c>
      <c r="C46" s="77" t="s">
        <v>174</v>
      </c>
      <c r="D46" s="78" t="s">
        <v>118</v>
      </c>
      <c r="E46" s="79" t="s">
        <v>175</v>
      </c>
      <c r="F46" s="80">
        <v>275</v>
      </c>
      <c r="G46" s="81">
        <v>1</v>
      </c>
      <c r="H46" s="82">
        <v>6</v>
      </c>
      <c r="I46" s="83">
        <v>1</v>
      </c>
      <c r="J46" s="83">
        <v>3</v>
      </c>
      <c r="K46" s="127">
        <v>33.644595042830709</v>
      </c>
      <c r="L46" s="127">
        <v>2.7938071278290164</v>
      </c>
      <c r="M46" s="83" t="s">
        <v>1237</v>
      </c>
    </row>
    <row r="47" spans="2:13" x14ac:dyDescent="0.2">
      <c r="B47" s="55" t="str">
        <f t="shared" si="0"/>
        <v>BERWICK (132kV)</v>
      </c>
      <c r="C47" s="77" t="s">
        <v>176</v>
      </c>
      <c r="D47" s="78" t="s">
        <v>146</v>
      </c>
      <c r="E47" s="79" t="s">
        <v>177</v>
      </c>
      <c r="F47" s="80">
        <v>132</v>
      </c>
      <c r="G47" s="81">
        <v>11</v>
      </c>
      <c r="H47" s="82">
        <v>21</v>
      </c>
      <c r="I47" s="83">
        <v>2</v>
      </c>
      <c r="J47" s="83">
        <v>13</v>
      </c>
      <c r="K47" s="127">
        <v>14.587207417930022</v>
      </c>
      <c r="L47" s="127">
        <v>3.5096297646356063</v>
      </c>
      <c r="M47" s="83" t="s">
        <v>1237</v>
      </c>
    </row>
    <row r="48" spans="2:13" x14ac:dyDescent="0.2">
      <c r="B48" s="55" t="str">
        <f t="shared" si="0"/>
        <v>BERKSWELL (275kV)</v>
      </c>
      <c r="C48" s="77" t="s">
        <v>1016</v>
      </c>
      <c r="D48" s="78" t="s">
        <v>122</v>
      </c>
      <c r="E48" s="79" t="s">
        <v>178</v>
      </c>
      <c r="F48" s="80">
        <v>275</v>
      </c>
      <c r="G48" s="81">
        <v>18</v>
      </c>
      <c r="H48" s="82">
        <v>33</v>
      </c>
      <c r="I48" s="83">
        <v>7</v>
      </c>
      <c r="J48" s="83">
        <v>20</v>
      </c>
      <c r="K48" s="127">
        <v>-4.4237872194150967</v>
      </c>
      <c r="L48" s="127">
        <v>1.0559594207314658</v>
      </c>
      <c r="M48" s="83" t="s">
        <v>1237</v>
      </c>
    </row>
    <row r="49" spans="2:13" x14ac:dyDescent="0.2">
      <c r="B49" s="55" t="str">
        <f t="shared" si="0"/>
        <v>BHLARAIDH (132kV)</v>
      </c>
      <c r="C49" s="77" t="s">
        <v>179</v>
      </c>
      <c r="D49" s="78" t="s">
        <v>118</v>
      </c>
      <c r="E49" s="79" t="s">
        <v>180</v>
      </c>
      <c r="F49" s="80">
        <v>132</v>
      </c>
      <c r="G49" s="81">
        <v>3</v>
      </c>
      <c r="H49" s="82">
        <v>7</v>
      </c>
      <c r="I49" s="83">
        <v>1</v>
      </c>
      <c r="J49" s="83">
        <v>4</v>
      </c>
      <c r="K49" s="127">
        <v>34.58086378609206</v>
      </c>
      <c r="L49" s="127">
        <v>3.8685913055073637</v>
      </c>
      <c r="M49" s="83" t="s">
        <v>1236</v>
      </c>
    </row>
    <row r="50" spans="2:13" x14ac:dyDescent="0.2">
      <c r="B50" s="55" t="str">
        <f t="shared" si="0"/>
        <v>BICKER FEN (400kV)</v>
      </c>
      <c r="C50" s="77" t="s">
        <v>1017</v>
      </c>
      <c r="D50" s="78" t="s">
        <v>122</v>
      </c>
      <c r="E50" s="79" t="s">
        <v>181</v>
      </c>
      <c r="F50" s="80">
        <v>400</v>
      </c>
      <c r="G50" s="81">
        <v>17</v>
      </c>
      <c r="H50" s="82">
        <v>30</v>
      </c>
      <c r="I50" s="83">
        <v>7</v>
      </c>
      <c r="J50" s="83">
        <v>18</v>
      </c>
      <c r="K50" s="127">
        <v>0.65663692035362486</v>
      </c>
      <c r="L50" s="127">
        <v>2.5159089746677838</v>
      </c>
      <c r="M50" s="83" t="s">
        <v>1236</v>
      </c>
    </row>
    <row r="51" spans="2:13" x14ac:dyDescent="0.2">
      <c r="B51" s="55" t="str">
        <f t="shared" si="0"/>
        <v>BIRKHILL (132kV)</v>
      </c>
      <c r="C51" s="77" t="s">
        <v>182</v>
      </c>
      <c r="D51" s="78" t="s">
        <v>118</v>
      </c>
      <c r="E51" s="79" t="s">
        <v>183</v>
      </c>
      <c r="F51" s="80">
        <v>132</v>
      </c>
      <c r="G51" s="81">
        <v>9</v>
      </c>
      <c r="H51" s="82">
        <v>10</v>
      </c>
      <c r="I51" s="83">
        <v>1</v>
      </c>
      <c r="J51" s="83">
        <v>3</v>
      </c>
      <c r="K51" s="127">
        <v>26.552492574981017</v>
      </c>
      <c r="L51" s="127">
        <v>1.8151099421212369</v>
      </c>
      <c r="M51" s="83" t="s">
        <v>1237</v>
      </c>
    </row>
    <row r="52" spans="2:13" x14ac:dyDescent="0.2">
      <c r="B52" s="55" t="str">
        <f t="shared" si="0"/>
        <v>BIRKENHEAD (275kV)</v>
      </c>
      <c r="C52" s="77" t="s">
        <v>1018</v>
      </c>
      <c r="D52" s="78" t="s">
        <v>122</v>
      </c>
      <c r="E52" s="79" t="s">
        <v>184</v>
      </c>
      <c r="F52" s="80">
        <v>275</v>
      </c>
      <c r="G52" s="81">
        <v>16</v>
      </c>
      <c r="H52" s="82">
        <v>29</v>
      </c>
      <c r="I52" s="83">
        <v>6</v>
      </c>
      <c r="J52" s="83">
        <v>18</v>
      </c>
      <c r="K52" s="127">
        <v>-1.7402549732145827</v>
      </c>
      <c r="L52" s="127">
        <v>1.6883907899284374</v>
      </c>
      <c r="M52" s="83" t="s">
        <v>1237</v>
      </c>
    </row>
    <row r="53" spans="2:13" x14ac:dyDescent="0.2">
      <c r="B53" s="55" t="str">
        <f t="shared" si="0"/>
        <v>BISHOPS WOOD (275kV)</v>
      </c>
      <c r="C53" s="77" t="s">
        <v>1019</v>
      </c>
      <c r="D53" s="78" t="s">
        <v>122</v>
      </c>
      <c r="E53" s="79" t="s">
        <v>185</v>
      </c>
      <c r="F53" s="80">
        <v>275</v>
      </c>
      <c r="G53" s="81">
        <v>18</v>
      </c>
      <c r="H53" s="82">
        <v>33</v>
      </c>
      <c r="I53" s="83">
        <v>8</v>
      </c>
      <c r="J53" s="83">
        <v>20</v>
      </c>
      <c r="K53" s="127">
        <v>-3.8163953521502636</v>
      </c>
      <c r="L53" s="127">
        <v>1.6010300896622696</v>
      </c>
      <c r="M53" s="83" t="s">
        <v>1237</v>
      </c>
    </row>
    <row r="54" spans="2:13" x14ac:dyDescent="0.2">
      <c r="B54" s="55" t="str">
        <f t="shared" si="0"/>
        <v>BLACKHILL (132kV)</v>
      </c>
      <c r="C54" s="77" t="s">
        <v>186</v>
      </c>
      <c r="D54" s="78" t="s">
        <v>146</v>
      </c>
      <c r="E54" s="79" t="s">
        <v>187</v>
      </c>
      <c r="F54" s="80">
        <v>132</v>
      </c>
      <c r="G54" s="81">
        <v>10</v>
      </c>
      <c r="H54" s="82">
        <v>19</v>
      </c>
      <c r="I54" s="83">
        <v>2</v>
      </c>
      <c r="J54" s="83">
        <v>12</v>
      </c>
      <c r="K54" s="127">
        <v>24.168195602147911</v>
      </c>
      <c r="L54" s="127">
        <v>2.2335529086572521</v>
      </c>
      <c r="M54" s="83" t="s">
        <v>1236</v>
      </c>
    </row>
    <row r="55" spans="2:13" x14ac:dyDescent="0.2">
      <c r="B55" s="55" t="str">
        <f t="shared" si="0"/>
        <v>BLACKCRAIG (132kV)</v>
      </c>
      <c r="C55" s="77" t="s">
        <v>188</v>
      </c>
      <c r="D55" s="78" t="s">
        <v>146</v>
      </c>
      <c r="E55" s="79" t="s">
        <v>189</v>
      </c>
      <c r="F55" s="80">
        <v>132</v>
      </c>
      <c r="G55" s="81">
        <v>10</v>
      </c>
      <c r="H55" s="82">
        <v>19</v>
      </c>
      <c r="I55" s="83">
        <v>2</v>
      </c>
      <c r="J55" s="83">
        <v>12</v>
      </c>
      <c r="K55" s="127">
        <v>24.168195602147613</v>
      </c>
      <c r="L55" s="127">
        <v>2.2335529086571873</v>
      </c>
      <c r="M55" s="83" t="s">
        <v>1236</v>
      </c>
    </row>
    <row r="56" spans="2:13" x14ac:dyDescent="0.2">
      <c r="B56" s="55" t="str">
        <f t="shared" si="0"/>
        <v>BLACKHILLOCK (132kV)</v>
      </c>
      <c r="C56" s="77" t="s">
        <v>190</v>
      </c>
      <c r="D56" s="78" t="s">
        <v>118</v>
      </c>
      <c r="E56" s="79" t="s">
        <v>191</v>
      </c>
      <c r="F56" s="80">
        <v>132</v>
      </c>
      <c r="G56" s="81">
        <v>1</v>
      </c>
      <c r="H56" s="82">
        <v>2</v>
      </c>
      <c r="I56" s="83">
        <v>1</v>
      </c>
      <c r="J56" s="83">
        <v>3</v>
      </c>
      <c r="K56" s="127">
        <v>33.32428220703374</v>
      </c>
      <c r="L56" s="127">
        <v>0.99527686023840756</v>
      </c>
      <c r="M56" s="83" t="s">
        <v>1237</v>
      </c>
    </row>
    <row r="57" spans="2:13" x14ac:dyDescent="0.2">
      <c r="B57" s="55" t="str">
        <f t="shared" si="0"/>
        <v>BLACKHILLOCK (275kV)</v>
      </c>
      <c r="C57" s="77" t="s">
        <v>190</v>
      </c>
      <c r="D57" s="78" t="s">
        <v>118</v>
      </c>
      <c r="E57" s="79" t="s">
        <v>191</v>
      </c>
      <c r="F57" s="80">
        <v>275</v>
      </c>
      <c r="G57" s="81">
        <v>1</v>
      </c>
      <c r="H57" s="82">
        <v>2</v>
      </c>
      <c r="I57" s="83">
        <v>1</v>
      </c>
      <c r="J57" s="83">
        <v>3</v>
      </c>
      <c r="K57" s="127">
        <v>30.689440467647238</v>
      </c>
      <c r="L57" s="127">
        <v>1.3838888200180146</v>
      </c>
      <c r="M57" s="83" t="s">
        <v>1237</v>
      </c>
    </row>
    <row r="58" spans="2:13" x14ac:dyDescent="0.2">
      <c r="B58" s="55" t="str">
        <f t="shared" si="0"/>
        <v>BLACKHILLOCK (400kV)</v>
      </c>
      <c r="C58" s="77" t="s">
        <v>190</v>
      </c>
      <c r="D58" s="78" t="s">
        <v>118</v>
      </c>
      <c r="E58" s="79" t="s">
        <v>191</v>
      </c>
      <c r="F58" s="80">
        <v>400</v>
      </c>
      <c r="G58" s="81">
        <v>1</v>
      </c>
      <c r="H58" s="82">
        <v>2</v>
      </c>
      <c r="I58" s="83">
        <v>1</v>
      </c>
      <c r="J58" s="83">
        <v>3</v>
      </c>
      <c r="K58" s="127">
        <v>30.689440467647238</v>
      </c>
      <c r="L58" s="127">
        <v>1.3838888200180146</v>
      </c>
      <c r="M58" s="83" t="s">
        <v>1236</v>
      </c>
    </row>
    <row r="59" spans="2:13" x14ac:dyDescent="0.2">
      <c r="B59" s="55" t="str">
        <f t="shared" si="0"/>
        <v>BLACKLAW (132kV)</v>
      </c>
      <c r="C59" s="77" t="s">
        <v>192</v>
      </c>
      <c r="D59" s="78" t="s">
        <v>146</v>
      </c>
      <c r="E59" s="79" t="s">
        <v>193</v>
      </c>
      <c r="F59" s="80">
        <v>132</v>
      </c>
      <c r="G59" s="81">
        <v>11</v>
      </c>
      <c r="H59" s="82">
        <v>22</v>
      </c>
      <c r="I59" s="83">
        <v>2</v>
      </c>
      <c r="J59" s="83">
        <v>12</v>
      </c>
      <c r="K59" s="127">
        <v>21.649546186627717</v>
      </c>
      <c r="L59" s="127">
        <v>2.4055860262820152</v>
      </c>
      <c r="M59" s="83" t="s">
        <v>1236</v>
      </c>
    </row>
    <row r="60" spans="2:13" x14ac:dyDescent="0.2">
      <c r="B60" s="55" t="str">
        <f t="shared" si="0"/>
        <v>BLACK LAW EXTENSION WIND FARM (132kV)</v>
      </c>
      <c r="C60" s="77" t="s">
        <v>194</v>
      </c>
      <c r="D60" s="78" t="s">
        <v>146</v>
      </c>
      <c r="E60" s="79" t="s">
        <v>195</v>
      </c>
      <c r="F60" s="80">
        <v>132</v>
      </c>
      <c r="G60" s="81">
        <v>11</v>
      </c>
      <c r="H60" s="82">
        <v>22</v>
      </c>
      <c r="I60" s="83">
        <v>2</v>
      </c>
      <c r="J60" s="83">
        <v>12</v>
      </c>
      <c r="K60" s="127">
        <v>22.116181284002288</v>
      </c>
      <c r="L60" s="127">
        <v>2.2596027988615308</v>
      </c>
      <c r="M60" s="83" t="s">
        <v>1236</v>
      </c>
    </row>
    <row r="61" spans="2:13" x14ac:dyDescent="0.2">
      <c r="B61" s="55" t="str">
        <f t="shared" si="0"/>
        <v>BLYTH (275kV)</v>
      </c>
      <c r="C61" s="77" t="s">
        <v>1020</v>
      </c>
      <c r="D61" s="78" t="s">
        <v>122</v>
      </c>
      <c r="E61" s="79" t="s">
        <v>196</v>
      </c>
      <c r="F61" s="80">
        <v>275</v>
      </c>
      <c r="G61" s="81">
        <v>13</v>
      </c>
      <c r="H61" s="82">
        <v>25</v>
      </c>
      <c r="I61" s="83">
        <v>3</v>
      </c>
      <c r="J61" s="83">
        <v>15</v>
      </c>
      <c r="K61" s="127">
        <v>10.936742842524122</v>
      </c>
      <c r="L61" s="127">
        <v>3.359657261486706</v>
      </c>
      <c r="M61" s="83" t="s">
        <v>1236</v>
      </c>
    </row>
    <row r="62" spans="2:13" x14ac:dyDescent="0.2">
      <c r="B62" s="55" t="str">
        <f t="shared" si="0"/>
        <v>BLYTH (400kV)</v>
      </c>
      <c r="C62" s="77" t="s">
        <v>1020</v>
      </c>
      <c r="D62" s="78" t="s">
        <v>122</v>
      </c>
      <c r="E62" s="79" t="s">
        <v>196</v>
      </c>
      <c r="F62" s="80">
        <v>400</v>
      </c>
      <c r="G62" s="81">
        <v>13</v>
      </c>
      <c r="H62" s="82">
        <v>25</v>
      </c>
      <c r="I62" s="83">
        <v>3</v>
      </c>
      <c r="J62" s="83">
        <v>15</v>
      </c>
      <c r="K62" s="127">
        <v>11.590735344881821</v>
      </c>
      <c r="L62" s="127">
        <v>3.2111431265777703</v>
      </c>
      <c r="M62" s="83" t="s">
        <v>1236</v>
      </c>
    </row>
    <row r="63" spans="2:13" x14ac:dyDescent="0.2">
      <c r="B63" s="55" t="str">
        <f t="shared" si="0"/>
        <v>BOAT OF GARTEN (132kV)</v>
      </c>
      <c r="C63" s="77" t="s">
        <v>197</v>
      </c>
      <c r="D63" s="78" t="s">
        <v>118</v>
      </c>
      <c r="E63" s="79" t="s">
        <v>198</v>
      </c>
      <c r="F63" s="80">
        <v>132</v>
      </c>
      <c r="G63" s="81">
        <v>1</v>
      </c>
      <c r="H63" s="82">
        <v>6</v>
      </c>
      <c r="I63" s="83">
        <v>1</v>
      </c>
      <c r="J63" s="83">
        <v>6</v>
      </c>
      <c r="K63" s="127">
        <v>35.798945459365136</v>
      </c>
      <c r="L63" s="127">
        <v>4.0409461706102565</v>
      </c>
      <c r="M63" s="83" t="s">
        <v>1237</v>
      </c>
    </row>
    <row r="64" spans="2:13" x14ac:dyDescent="0.2">
      <c r="B64" s="55" t="str">
        <f t="shared" si="0"/>
        <v>BODELWYDDAN (400kV)</v>
      </c>
      <c r="C64" s="85" t="s">
        <v>199</v>
      </c>
      <c r="D64" s="78" t="s">
        <v>122</v>
      </c>
      <c r="E64" s="79" t="s">
        <v>200</v>
      </c>
      <c r="F64" s="80">
        <v>400</v>
      </c>
      <c r="G64" s="81">
        <v>16</v>
      </c>
      <c r="H64" s="129">
        <v>31</v>
      </c>
      <c r="I64" s="83">
        <v>6</v>
      </c>
      <c r="J64" s="83">
        <v>18</v>
      </c>
      <c r="K64" s="127">
        <v>-0.39515840794910945</v>
      </c>
      <c r="L64" s="127">
        <v>3.6954599690791285</v>
      </c>
      <c r="M64" s="83" t="s">
        <v>1236</v>
      </c>
    </row>
    <row r="65" spans="2:13" x14ac:dyDescent="0.2">
      <c r="B65" s="55" t="str">
        <f t="shared" si="0"/>
        <v>BOLNEY (400kV)</v>
      </c>
      <c r="C65" s="77" t="s">
        <v>1021</v>
      </c>
      <c r="D65" s="78" t="s">
        <v>122</v>
      </c>
      <c r="E65" s="79" t="s">
        <v>201</v>
      </c>
      <c r="F65" s="80">
        <v>400</v>
      </c>
      <c r="G65" s="81">
        <v>25</v>
      </c>
      <c r="H65" s="82">
        <v>44</v>
      </c>
      <c r="I65" s="83">
        <v>11</v>
      </c>
      <c r="J65" s="83">
        <v>20</v>
      </c>
      <c r="K65" s="127">
        <v>-0.30251103215249486</v>
      </c>
      <c r="L65" s="127">
        <v>-3.6133656415998692</v>
      </c>
      <c r="M65" s="83" t="s">
        <v>1236</v>
      </c>
    </row>
    <row r="66" spans="2:13" x14ac:dyDescent="0.2">
      <c r="B66" s="55" t="str">
        <f t="shared" si="0"/>
        <v>BONNYBRIDGE BORDER NODE (275kV)</v>
      </c>
      <c r="C66" s="77" t="s">
        <v>202</v>
      </c>
      <c r="D66" s="78" t="s">
        <v>146</v>
      </c>
      <c r="E66" s="79" t="s">
        <v>203</v>
      </c>
      <c r="F66" s="80">
        <v>275</v>
      </c>
      <c r="G66" s="81">
        <v>9</v>
      </c>
      <c r="H66" s="82">
        <v>16</v>
      </c>
      <c r="I66" s="83">
        <v>2</v>
      </c>
      <c r="J66" s="83">
        <v>10</v>
      </c>
      <c r="K66" s="127">
        <v>27.52908780891547</v>
      </c>
      <c r="L66" s="127">
        <v>3.2870922004097514</v>
      </c>
      <c r="M66" s="83" t="s">
        <v>1237</v>
      </c>
    </row>
    <row r="67" spans="2:13" x14ac:dyDescent="0.2">
      <c r="B67" s="55" t="str">
        <f t="shared" si="0"/>
        <v>BONNYBRIDGE BORDER NODE (400kV)</v>
      </c>
      <c r="C67" s="77" t="s">
        <v>202</v>
      </c>
      <c r="D67" s="78" t="s">
        <v>146</v>
      </c>
      <c r="E67" s="79" t="s">
        <v>203</v>
      </c>
      <c r="F67" s="80">
        <v>400</v>
      </c>
      <c r="G67" s="81">
        <v>9</v>
      </c>
      <c r="H67" s="82">
        <v>16</v>
      </c>
      <c r="I67" s="83">
        <v>2</v>
      </c>
      <c r="J67" s="83">
        <v>10</v>
      </c>
      <c r="K67" s="127">
        <v>28.461353497090997</v>
      </c>
      <c r="L67" s="127">
        <v>3.388158468403768</v>
      </c>
      <c r="M67" s="83" t="s">
        <v>1237</v>
      </c>
    </row>
    <row r="68" spans="2:13" x14ac:dyDescent="0.2">
      <c r="B68" s="55" t="str">
        <f t="shared" si="0"/>
        <v>BONNYBRIDGE (132kV)</v>
      </c>
      <c r="C68" s="77" t="s">
        <v>204</v>
      </c>
      <c r="D68" s="78" t="s">
        <v>146</v>
      </c>
      <c r="E68" s="79" t="s">
        <v>205</v>
      </c>
      <c r="F68" s="80">
        <v>132</v>
      </c>
      <c r="G68" s="81">
        <v>9</v>
      </c>
      <c r="H68" s="82">
        <v>16</v>
      </c>
      <c r="I68" s="83">
        <v>2</v>
      </c>
      <c r="J68" s="83">
        <v>10</v>
      </c>
      <c r="K68" s="127">
        <v>24.583024728511553</v>
      </c>
      <c r="L68" s="127">
        <v>2.6034654493957539</v>
      </c>
      <c r="M68" s="83" t="s">
        <v>1237</v>
      </c>
    </row>
    <row r="69" spans="2:13" x14ac:dyDescent="0.2">
      <c r="B69" s="55" t="str">
        <f t="shared" si="0"/>
        <v>BONNYBRIDGE (275kV)</v>
      </c>
      <c r="C69" s="77" t="s">
        <v>204</v>
      </c>
      <c r="D69" s="78" t="s">
        <v>146</v>
      </c>
      <c r="E69" s="79" t="s">
        <v>205</v>
      </c>
      <c r="F69" s="80">
        <v>275</v>
      </c>
      <c r="G69" s="81">
        <v>9</v>
      </c>
      <c r="H69" s="82">
        <v>16</v>
      </c>
      <c r="I69" s="83">
        <v>2</v>
      </c>
      <c r="J69" s="83">
        <v>10</v>
      </c>
      <c r="K69" s="127">
        <v>26.523166640611112</v>
      </c>
      <c r="L69" s="127">
        <v>2.8022506866986059</v>
      </c>
      <c r="M69" s="83" t="s">
        <v>1237</v>
      </c>
    </row>
    <row r="70" spans="2:13" x14ac:dyDescent="0.2">
      <c r="B70" s="55" t="str">
        <f t="shared" si="0"/>
        <v>BOTLEY WOOD (400kV)</v>
      </c>
      <c r="C70" s="77" t="s">
        <v>1022</v>
      </c>
      <c r="D70" s="78" t="s">
        <v>122</v>
      </c>
      <c r="E70" s="79" t="s">
        <v>206</v>
      </c>
      <c r="F70" s="80">
        <v>400</v>
      </c>
      <c r="G70" s="81">
        <v>25</v>
      </c>
      <c r="H70" s="82">
        <v>45</v>
      </c>
      <c r="I70" s="83">
        <v>13</v>
      </c>
      <c r="J70" s="83">
        <v>20</v>
      </c>
      <c r="K70" s="127">
        <v>-2.1769969848262756</v>
      </c>
      <c r="L70" s="127">
        <v>-3.2009871283868803</v>
      </c>
      <c r="M70" s="83" t="s">
        <v>1237</v>
      </c>
    </row>
    <row r="71" spans="2:13" x14ac:dyDescent="0.2">
      <c r="B71" s="55" t="str">
        <f t="shared" si="0"/>
        <v>BRACO (275kV)</v>
      </c>
      <c r="C71" s="77" t="s">
        <v>207</v>
      </c>
      <c r="D71" s="78" t="s">
        <v>146</v>
      </c>
      <c r="E71" s="79" t="s">
        <v>208</v>
      </c>
      <c r="F71" s="80">
        <v>275</v>
      </c>
      <c r="G71" s="81">
        <v>9</v>
      </c>
      <c r="H71" s="82">
        <v>16</v>
      </c>
      <c r="I71" s="83">
        <v>2</v>
      </c>
      <c r="J71" s="83">
        <v>3</v>
      </c>
      <c r="K71" s="127">
        <v>28.018454730023084</v>
      </c>
      <c r="L71" s="127">
        <v>3.3782292791457231</v>
      </c>
      <c r="M71" s="83" t="s">
        <v>1237</v>
      </c>
    </row>
    <row r="72" spans="2:13" x14ac:dyDescent="0.2">
      <c r="B72" s="55" t="str">
        <f t="shared" si="0"/>
        <v>BRAEHEAD (132kV)</v>
      </c>
      <c r="C72" s="77" t="s">
        <v>209</v>
      </c>
      <c r="D72" s="78" t="s">
        <v>146</v>
      </c>
      <c r="E72" s="79" t="s">
        <v>210</v>
      </c>
      <c r="F72" s="80">
        <v>132</v>
      </c>
      <c r="G72" s="81">
        <v>9</v>
      </c>
      <c r="H72" s="82">
        <v>16</v>
      </c>
      <c r="I72" s="83">
        <v>2</v>
      </c>
      <c r="J72" s="83">
        <v>10</v>
      </c>
      <c r="K72" s="127">
        <v>23.372984455311194</v>
      </c>
      <c r="L72" s="127">
        <v>1.4784347792570516</v>
      </c>
      <c r="M72" s="83" t="s">
        <v>1237</v>
      </c>
    </row>
    <row r="73" spans="2:13" x14ac:dyDescent="0.2">
      <c r="B73" s="55" t="str">
        <f t="shared" si="0"/>
        <v>BRAINTREE (400kV)</v>
      </c>
      <c r="C73" s="77" t="s">
        <v>211</v>
      </c>
      <c r="D73" s="78" t="s">
        <v>122</v>
      </c>
      <c r="E73" s="79" t="s">
        <v>212</v>
      </c>
      <c r="F73" s="80">
        <v>400</v>
      </c>
      <c r="G73" s="81">
        <v>18</v>
      </c>
      <c r="H73" s="82">
        <v>38</v>
      </c>
      <c r="I73" s="83">
        <v>9</v>
      </c>
      <c r="J73" s="83">
        <v>21</v>
      </c>
      <c r="K73" s="127">
        <v>1.495047583848667</v>
      </c>
      <c r="L73" s="127">
        <v>-3.2178735316496359</v>
      </c>
      <c r="M73" s="83" t="s">
        <v>1236</v>
      </c>
    </row>
    <row r="74" spans="2:13" x14ac:dyDescent="0.2">
      <c r="B74" s="55" t="str">
        <f t="shared" si="0"/>
        <v>BRAEHEAD PARK (132kV)</v>
      </c>
      <c r="C74" s="77" t="s">
        <v>213</v>
      </c>
      <c r="D74" s="78" t="s">
        <v>146</v>
      </c>
      <c r="E74" s="79" t="s">
        <v>214</v>
      </c>
      <c r="F74" s="80">
        <v>132</v>
      </c>
      <c r="G74" s="81">
        <v>11</v>
      </c>
      <c r="H74" s="82">
        <v>22</v>
      </c>
      <c r="I74" s="83">
        <v>2</v>
      </c>
      <c r="J74" s="83">
        <v>10</v>
      </c>
      <c r="K74" s="127">
        <v>23.571254576244268</v>
      </c>
      <c r="L74" s="127">
        <v>1.4784347792570911</v>
      </c>
      <c r="M74" s="83" t="s">
        <v>1237</v>
      </c>
    </row>
    <row r="75" spans="2:13" x14ac:dyDescent="0.2">
      <c r="B75" s="55" t="str">
        <f t="shared" ref="B75:B138" si="1">CONCATENATE(C75," (",F75,"kV)")</f>
        <v>BRADFORD WEST (275kV)</v>
      </c>
      <c r="C75" s="77" t="s">
        <v>1023</v>
      </c>
      <c r="D75" s="78" t="s">
        <v>122</v>
      </c>
      <c r="E75" s="79" t="s">
        <v>215</v>
      </c>
      <c r="F75" s="80">
        <v>275</v>
      </c>
      <c r="G75" s="81">
        <v>15</v>
      </c>
      <c r="H75" s="82">
        <v>29</v>
      </c>
      <c r="I75" s="83">
        <v>5</v>
      </c>
      <c r="J75" s="83">
        <v>18</v>
      </c>
      <c r="K75" s="127">
        <v>2.7183917413061702</v>
      </c>
      <c r="L75" s="127">
        <v>1.1569211617288753</v>
      </c>
      <c r="M75" s="83" t="s">
        <v>1237</v>
      </c>
    </row>
    <row r="76" spans="2:13" x14ac:dyDescent="0.2">
      <c r="B76" s="55" t="str">
        <f t="shared" si="1"/>
        <v>BRADFORD WEST (400kV)</v>
      </c>
      <c r="C76" s="77" t="s">
        <v>1023</v>
      </c>
      <c r="D76" s="78" t="s">
        <v>122</v>
      </c>
      <c r="E76" s="79" t="s">
        <v>215</v>
      </c>
      <c r="F76" s="80">
        <v>400</v>
      </c>
      <c r="G76" s="81">
        <v>15</v>
      </c>
      <c r="H76" s="82">
        <v>29</v>
      </c>
      <c r="I76" s="83">
        <v>5</v>
      </c>
      <c r="J76" s="83">
        <v>18</v>
      </c>
      <c r="K76" s="127">
        <v>2.1589201266449747</v>
      </c>
      <c r="L76" s="127">
        <v>1.1864995587248506</v>
      </c>
      <c r="M76" s="83" t="s">
        <v>1237</v>
      </c>
    </row>
    <row r="77" spans="2:13" x14ac:dyDescent="0.2">
      <c r="B77" s="55" t="str">
        <f t="shared" si="1"/>
        <v>BRECHIN (132kV)</v>
      </c>
      <c r="C77" s="77" t="s">
        <v>216</v>
      </c>
      <c r="D77" s="78" t="s">
        <v>118</v>
      </c>
      <c r="E77" s="79" t="s">
        <v>217</v>
      </c>
      <c r="F77" s="80">
        <v>132</v>
      </c>
      <c r="G77" s="81">
        <v>5</v>
      </c>
      <c r="H77" s="82">
        <v>10</v>
      </c>
      <c r="I77" s="83">
        <v>1</v>
      </c>
      <c r="J77" s="83">
        <v>3</v>
      </c>
      <c r="K77" s="127">
        <v>28.533424259865939</v>
      </c>
      <c r="L77" s="127">
        <v>1.1468456379510032</v>
      </c>
      <c r="M77" s="83" t="s">
        <v>1237</v>
      </c>
    </row>
    <row r="78" spans="2:13" x14ac:dyDescent="0.2">
      <c r="B78" s="55" t="str">
        <f t="shared" si="1"/>
        <v>BREDBURY (275kV)</v>
      </c>
      <c r="C78" s="77" t="s">
        <v>1024</v>
      </c>
      <c r="D78" s="78" t="s">
        <v>122</v>
      </c>
      <c r="E78" s="79" t="s">
        <v>218</v>
      </c>
      <c r="F78" s="80">
        <v>275</v>
      </c>
      <c r="G78" s="81">
        <v>16</v>
      </c>
      <c r="H78" s="82">
        <v>29</v>
      </c>
      <c r="I78" s="83">
        <v>4</v>
      </c>
      <c r="J78" s="83">
        <v>17</v>
      </c>
      <c r="K78" s="127">
        <v>0.3616786988403205</v>
      </c>
      <c r="L78" s="127">
        <v>1.0711430058858842</v>
      </c>
      <c r="M78" s="83" t="s">
        <v>1237</v>
      </c>
    </row>
    <row r="79" spans="2:13" x14ac:dyDescent="0.2">
      <c r="B79" s="55" t="str">
        <f t="shared" si="1"/>
        <v>BRAMFORD (400kV)</v>
      </c>
      <c r="C79" s="77" t="s">
        <v>1025</v>
      </c>
      <c r="D79" s="78" t="s">
        <v>122</v>
      </c>
      <c r="E79" s="79" t="s">
        <v>219</v>
      </c>
      <c r="F79" s="80">
        <v>400</v>
      </c>
      <c r="G79" s="81">
        <v>18</v>
      </c>
      <c r="H79" s="82">
        <v>35</v>
      </c>
      <c r="I79" s="83">
        <v>9</v>
      </c>
      <c r="J79" s="83">
        <v>21</v>
      </c>
      <c r="K79" s="127">
        <v>1.8514598050322761</v>
      </c>
      <c r="L79" s="127">
        <v>-2.2831832482779166</v>
      </c>
      <c r="M79" s="83" t="s">
        <v>1236</v>
      </c>
    </row>
    <row r="80" spans="2:13" x14ac:dyDescent="0.2">
      <c r="B80" s="55" t="str">
        <f t="shared" si="1"/>
        <v>BRIDGE OF DUN (132kV)</v>
      </c>
      <c r="C80" s="77" t="s">
        <v>220</v>
      </c>
      <c r="D80" s="78" t="s">
        <v>118</v>
      </c>
      <c r="E80" s="79" t="s">
        <v>221</v>
      </c>
      <c r="F80" s="80">
        <v>132</v>
      </c>
      <c r="G80" s="81">
        <v>5</v>
      </c>
      <c r="H80" s="82">
        <v>10</v>
      </c>
      <c r="I80" s="83">
        <v>1</v>
      </c>
      <c r="J80" s="83">
        <v>3</v>
      </c>
      <c r="K80" s="127">
        <v>28.167422139521793</v>
      </c>
      <c r="L80" s="127">
        <v>1.1468456379510032</v>
      </c>
      <c r="M80" s="83" t="s">
        <v>1237</v>
      </c>
    </row>
    <row r="81" spans="2:13" x14ac:dyDescent="0.2">
      <c r="B81" s="55" t="str">
        <f t="shared" si="1"/>
        <v>BRIMSDOWN (275kV)</v>
      </c>
      <c r="C81" s="77" t="s">
        <v>1026</v>
      </c>
      <c r="D81" s="78" t="s">
        <v>122</v>
      </c>
      <c r="E81" s="84" t="s">
        <v>222</v>
      </c>
      <c r="F81" s="80">
        <v>275</v>
      </c>
      <c r="G81" s="81">
        <v>24</v>
      </c>
      <c r="H81" s="82">
        <v>38</v>
      </c>
      <c r="I81" s="83">
        <v>9</v>
      </c>
      <c r="J81" s="83">
        <v>21</v>
      </c>
      <c r="K81" s="127">
        <v>-0.28264228613110998</v>
      </c>
      <c r="L81" s="127">
        <v>-2.2316762908103702</v>
      </c>
      <c r="M81" s="83" t="s">
        <v>1236</v>
      </c>
    </row>
    <row r="82" spans="2:13" x14ac:dyDescent="0.2">
      <c r="B82" s="55" t="str">
        <f t="shared" si="1"/>
        <v>BRIMSDOWN (275kV)</v>
      </c>
      <c r="C82" s="77" t="s">
        <v>1026</v>
      </c>
      <c r="D82" s="78" t="s">
        <v>122</v>
      </c>
      <c r="E82" s="84" t="s">
        <v>223</v>
      </c>
      <c r="F82" s="80">
        <v>275</v>
      </c>
      <c r="G82" s="81">
        <v>24</v>
      </c>
      <c r="H82" s="82">
        <v>38</v>
      </c>
      <c r="I82" s="83">
        <v>12</v>
      </c>
      <c r="J82" s="83">
        <v>21</v>
      </c>
      <c r="K82" s="127">
        <v>-0.28264228613110998</v>
      </c>
      <c r="L82" s="127">
        <v>-2.2316762908103702</v>
      </c>
      <c r="M82" s="83" t="s">
        <v>1236</v>
      </c>
    </row>
    <row r="83" spans="2:13" x14ac:dyDescent="0.2">
      <c r="B83" s="55" t="str">
        <f t="shared" si="1"/>
        <v>BRINSWORTH (275kV)</v>
      </c>
      <c r="C83" s="77" t="s">
        <v>1027</v>
      </c>
      <c r="D83" s="78" t="s">
        <v>122</v>
      </c>
      <c r="E83" s="79" t="s">
        <v>224</v>
      </c>
      <c r="F83" s="80">
        <v>275</v>
      </c>
      <c r="G83" s="81">
        <v>16</v>
      </c>
      <c r="H83" s="82">
        <v>29</v>
      </c>
      <c r="I83" s="83">
        <v>5</v>
      </c>
      <c r="J83" s="83">
        <v>18</v>
      </c>
      <c r="K83" s="127">
        <v>0.43362568364347226</v>
      </c>
      <c r="L83" s="127">
        <v>3.8812249441797739</v>
      </c>
      <c r="M83" s="83" t="s">
        <v>1237</v>
      </c>
    </row>
    <row r="84" spans="2:13" x14ac:dyDescent="0.2">
      <c r="B84" s="55" t="str">
        <f t="shared" si="1"/>
        <v>BRINSWORTH (400kV)</v>
      </c>
      <c r="C84" s="77" t="s">
        <v>1027</v>
      </c>
      <c r="D84" s="78" t="s">
        <v>122</v>
      </c>
      <c r="E84" s="79" t="s">
        <v>224</v>
      </c>
      <c r="F84" s="80">
        <v>400</v>
      </c>
      <c r="G84" s="81">
        <v>16</v>
      </c>
      <c r="H84" s="82">
        <v>29</v>
      </c>
      <c r="I84" s="83">
        <v>5</v>
      </c>
      <c r="J84" s="83">
        <v>18</v>
      </c>
      <c r="K84" s="127">
        <v>0.8196639946337686</v>
      </c>
      <c r="L84" s="127">
        <v>3.5389684881218</v>
      </c>
      <c r="M84" s="83" t="s">
        <v>1237</v>
      </c>
    </row>
    <row r="85" spans="2:13" x14ac:dyDescent="0.2">
      <c r="B85" s="55" t="str">
        <f t="shared" si="1"/>
        <v>BRAMLEY (400kV)</v>
      </c>
      <c r="C85" s="77" t="s">
        <v>1028</v>
      </c>
      <c r="D85" s="78" t="s">
        <v>122</v>
      </c>
      <c r="E85" s="79" t="s">
        <v>225</v>
      </c>
      <c r="F85" s="80">
        <v>400</v>
      </c>
      <c r="G85" s="81">
        <v>25</v>
      </c>
      <c r="H85" s="82">
        <v>43</v>
      </c>
      <c r="I85" s="83">
        <v>13</v>
      </c>
      <c r="J85" s="83">
        <v>19</v>
      </c>
      <c r="K85" s="127">
        <v>-4.1342721187651685</v>
      </c>
      <c r="L85" s="127">
        <v>-1.7569367162633247</v>
      </c>
      <c r="M85" s="83" t="s">
        <v>1237</v>
      </c>
    </row>
    <row r="86" spans="2:13" x14ac:dyDescent="0.2">
      <c r="B86" s="55" t="str">
        <f t="shared" si="1"/>
        <v>BRANXTON (400kV)</v>
      </c>
      <c r="C86" s="77" t="s">
        <v>226</v>
      </c>
      <c r="D86" s="78" t="s">
        <v>146</v>
      </c>
      <c r="E86" s="79" t="s">
        <v>227</v>
      </c>
      <c r="F86" s="80">
        <v>400</v>
      </c>
      <c r="G86" s="81">
        <v>11</v>
      </c>
      <c r="H86" s="82">
        <v>21</v>
      </c>
      <c r="I86" s="83">
        <v>2</v>
      </c>
      <c r="J86" s="83">
        <v>13</v>
      </c>
      <c r="K86" s="127">
        <v>16.331772136618692</v>
      </c>
      <c r="L86" s="127">
        <v>2.7608797069275144</v>
      </c>
      <c r="M86" s="83" t="s">
        <v>1237</v>
      </c>
    </row>
    <row r="87" spans="2:13" x14ac:dyDescent="0.2">
      <c r="B87" s="55" t="str">
        <f t="shared" si="1"/>
        <v>BROADFORD (132kV)</v>
      </c>
      <c r="C87" s="77" t="s">
        <v>228</v>
      </c>
      <c r="D87" s="78" t="s">
        <v>118</v>
      </c>
      <c r="E87" s="79" t="s">
        <v>229</v>
      </c>
      <c r="F87" s="80">
        <v>132</v>
      </c>
      <c r="G87" s="81">
        <v>4</v>
      </c>
      <c r="H87" s="82">
        <v>4</v>
      </c>
      <c r="I87" s="83">
        <v>1</v>
      </c>
      <c r="J87" s="83">
        <v>5</v>
      </c>
      <c r="K87" s="127">
        <v>36.496992533775995</v>
      </c>
      <c r="L87" s="127">
        <v>-0.68131740622155879</v>
      </c>
      <c r="M87" s="83" t="s">
        <v>1237</v>
      </c>
    </row>
    <row r="88" spans="2:13" x14ac:dyDescent="0.2">
      <c r="B88" s="55" t="str">
        <f t="shared" si="1"/>
        <v>BRORA (132kV)</v>
      </c>
      <c r="C88" s="77" t="s">
        <v>230</v>
      </c>
      <c r="D88" s="78" t="s">
        <v>118</v>
      </c>
      <c r="E88" s="79" t="s">
        <v>231</v>
      </c>
      <c r="F88" s="80">
        <v>132</v>
      </c>
      <c r="G88" s="81">
        <v>1</v>
      </c>
      <c r="H88" s="82">
        <v>1</v>
      </c>
      <c r="I88" s="83">
        <v>1</v>
      </c>
      <c r="J88" s="83">
        <v>2</v>
      </c>
      <c r="K88" s="127">
        <v>51.392072607846913</v>
      </c>
      <c r="L88" s="127">
        <v>3.683018497031409</v>
      </c>
      <c r="M88" s="83" t="s">
        <v>1237</v>
      </c>
    </row>
    <row r="89" spans="2:13" x14ac:dyDescent="0.2">
      <c r="B89" s="55" t="str">
        <f t="shared" si="1"/>
        <v>BROXBURN (132kV)</v>
      </c>
      <c r="C89" s="77" t="s">
        <v>232</v>
      </c>
      <c r="D89" s="78" t="s">
        <v>146</v>
      </c>
      <c r="E89" s="79" t="s">
        <v>233</v>
      </c>
      <c r="F89" s="80">
        <v>132</v>
      </c>
      <c r="G89" s="81">
        <v>11</v>
      </c>
      <c r="H89" s="82">
        <v>21</v>
      </c>
      <c r="I89" s="83">
        <v>2</v>
      </c>
      <c r="J89" s="83">
        <v>13</v>
      </c>
      <c r="K89" s="127">
        <v>20.157643685663857</v>
      </c>
      <c r="L89" s="127">
        <v>2.5940321354697367</v>
      </c>
      <c r="M89" s="83" t="s">
        <v>1237</v>
      </c>
    </row>
    <row r="90" spans="2:13" x14ac:dyDescent="0.2">
      <c r="B90" s="55" t="str">
        <f t="shared" si="1"/>
        <v>BRIDGEWATER (275kV)</v>
      </c>
      <c r="C90" s="77" t="s">
        <v>1029</v>
      </c>
      <c r="D90" s="78" t="s">
        <v>122</v>
      </c>
      <c r="E90" s="79" t="s">
        <v>234</v>
      </c>
      <c r="F90" s="80">
        <v>275</v>
      </c>
      <c r="G90" s="81">
        <v>26</v>
      </c>
      <c r="H90" s="82">
        <v>45</v>
      </c>
      <c r="I90" s="83">
        <v>14</v>
      </c>
      <c r="J90" s="83">
        <v>20</v>
      </c>
      <c r="K90" s="127">
        <v>-5.7090498194754611</v>
      </c>
      <c r="L90" s="127">
        <v>-0.10035529008760041</v>
      </c>
      <c r="M90" s="83" t="s">
        <v>1237</v>
      </c>
    </row>
    <row r="91" spans="2:13" x14ac:dyDescent="0.2">
      <c r="B91" s="55" t="str">
        <f t="shared" si="1"/>
        <v>BULLS LODGE (400kV)</v>
      </c>
      <c r="C91" s="77" t="s">
        <v>235</v>
      </c>
      <c r="D91" s="78" t="s">
        <v>122</v>
      </c>
      <c r="E91" s="79" t="s">
        <v>236</v>
      </c>
      <c r="F91" s="80">
        <v>400</v>
      </c>
      <c r="G91" s="81">
        <v>23</v>
      </c>
      <c r="H91" s="82">
        <v>40</v>
      </c>
      <c r="I91" s="83">
        <v>9</v>
      </c>
      <c r="J91" s="83">
        <v>21</v>
      </c>
      <c r="K91" s="127">
        <v>1.4038004556817527</v>
      </c>
      <c r="L91" s="127">
        <v>-3.4567759171733203</v>
      </c>
      <c r="M91" s="83" t="s">
        <v>1237</v>
      </c>
    </row>
    <row r="92" spans="2:13" x14ac:dyDescent="0.2">
      <c r="B92" s="55" t="str">
        <f t="shared" si="1"/>
        <v>BURGHMUIR (132kV)</v>
      </c>
      <c r="C92" s="77" t="s">
        <v>237</v>
      </c>
      <c r="D92" s="78" t="s">
        <v>118</v>
      </c>
      <c r="E92" s="79" t="s">
        <v>238</v>
      </c>
      <c r="F92" s="80">
        <v>132</v>
      </c>
      <c r="G92" s="81">
        <v>9</v>
      </c>
      <c r="H92" s="82">
        <v>10</v>
      </c>
      <c r="I92" s="83">
        <v>1</v>
      </c>
      <c r="J92" s="83">
        <v>3</v>
      </c>
      <c r="K92" s="127">
        <v>26.98687074175238</v>
      </c>
      <c r="L92" s="127">
        <v>1.8718894452682173</v>
      </c>
      <c r="M92" s="83" t="s">
        <v>1237</v>
      </c>
    </row>
    <row r="93" spans="2:13" x14ac:dyDescent="0.2">
      <c r="B93" s="55" t="str">
        <f t="shared" si="1"/>
        <v>BURWELL MAIN (400kV)</v>
      </c>
      <c r="C93" s="77" t="s">
        <v>1030</v>
      </c>
      <c r="D93" s="78" t="s">
        <v>122</v>
      </c>
      <c r="E93" s="79" t="s">
        <v>239</v>
      </c>
      <c r="F93" s="80">
        <v>400</v>
      </c>
      <c r="G93" s="81">
        <v>18</v>
      </c>
      <c r="H93" s="82">
        <v>34</v>
      </c>
      <c r="I93" s="83">
        <v>9</v>
      </c>
      <c r="J93" s="83">
        <v>17</v>
      </c>
      <c r="K93" s="127">
        <v>0.11601033319147976</v>
      </c>
      <c r="L93" s="127">
        <v>0.2351869595290301</v>
      </c>
      <c r="M93" s="83" t="s">
        <v>1236</v>
      </c>
    </row>
    <row r="94" spans="2:13" x14ac:dyDescent="0.2">
      <c r="B94" s="55" t="str">
        <f t="shared" si="1"/>
        <v>BUSBY (275kV)</v>
      </c>
      <c r="C94" s="77" t="s">
        <v>240</v>
      </c>
      <c r="D94" s="78" t="s">
        <v>146</v>
      </c>
      <c r="E94" s="79" t="s">
        <v>241</v>
      </c>
      <c r="F94" s="80">
        <v>275</v>
      </c>
      <c r="G94" s="81">
        <v>11</v>
      </c>
      <c r="H94" s="82">
        <v>22</v>
      </c>
      <c r="I94" s="83">
        <v>2</v>
      </c>
      <c r="J94" s="83">
        <v>10</v>
      </c>
      <c r="K94" s="127">
        <v>22.020511634380998</v>
      </c>
      <c r="L94" s="127">
        <v>2.4159597755313071</v>
      </c>
      <c r="M94" s="83" t="s">
        <v>1237</v>
      </c>
    </row>
    <row r="95" spans="2:13" x14ac:dyDescent="0.2">
      <c r="B95" s="55" t="str">
        <f t="shared" si="1"/>
        <v>BUSHBURY (275kV)</v>
      </c>
      <c r="C95" s="77" t="s">
        <v>1031</v>
      </c>
      <c r="D95" s="78" t="s">
        <v>122</v>
      </c>
      <c r="E95" s="79" t="s">
        <v>242</v>
      </c>
      <c r="F95" s="80">
        <v>275</v>
      </c>
      <c r="G95" s="81">
        <v>18</v>
      </c>
      <c r="H95" s="82">
        <v>33</v>
      </c>
      <c r="I95" s="83">
        <v>8</v>
      </c>
      <c r="J95" s="83">
        <v>20</v>
      </c>
      <c r="K95" s="127">
        <v>-2.3390032524166977</v>
      </c>
      <c r="L95" s="127">
        <v>1.347249011642756</v>
      </c>
      <c r="M95" s="83" t="s">
        <v>1237</v>
      </c>
    </row>
    <row r="96" spans="2:13" x14ac:dyDescent="0.2">
      <c r="B96" s="55" t="str">
        <f t="shared" si="1"/>
        <v>BUSTLEHOLME (275kV)</v>
      </c>
      <c r="C96" s="77" t="s">
        <v>1032</v>
      </c>
      <c r="D96" s="78" t="s">
        <v>122</v>
      </c>
      <c r="E96" s="79" t="s">
        <v>243</v>
      </c>
      <c r="F96" s="80">
        <v>275</v>
      </c>
      <c r="G96" s="81">
        <v>18</v>
      </c>
      <c r="H96" s="82">
        <v>33</v>
      </c>
      <c r="I96" s="83">
        <v>8</v>
      </c>
      <c r="J96" s="83">
        <v>20</v>
      </c>
      <c r="K96" s="127">
        <v>-1.630131028393456</v>
      </c>
      <c r="L96" s="127">
        <v>1.8006396175267818</v>
      </c>
      <c r="M96" s="83" t="s">
        <v>1236</v>
      </c>
    </row>
    <row r="97" spans="2:13" x14ac:dyDescent="0.2">
      <c r="B97" s="55" t="str">
        <f t="shared" si="1"/>
        <v>BUSTLEHOLME (400kV)</v>
      </c>
      <c r="C97" s="77" t="s">
        <v>1032</v>
      </c>
      <c r="D97" s="78" t="s">
        <v>122</v>
      </c>
      <c r="E97" s="79" t="s">
        <v>243</v>
      </c>
      <c r="F97" s="80">
        <v>400</v>
      </c>
      <c r="G97" s="81">
        <v>18</v>
      </c>
      <c r="H97" s="82">
        <v>33</v>
      </c>
      <c r="I97" s="83">
        <v>8</v>
      </c>
      <c r="J97" s="83">
        <v>20</v>
      </c>
      <c r="K97" s="127">
        <v>-2.5637031745072671</v>
      </c>
      <c r="L97" s="127">
        <v>2.0121925425257863</v>
      </c>
      <c r="M97" s="83" t="s">
        <v>1237</v>
      </c>
    </row>
    <row r="98" spans="2:13" x14ac:dyDescent="0.2">
      <c r="B98" s="55" t="str">
        <f t="shared" si="1"/>
        <v>CARRADALE (132kV)</v>
      </c>
      <c r="C98" s="77" t="s">
        <v>244</v>
      </c>
      <c r="D98" s="78" t="s">
        <v>118</v>
      </c>
      <c r="E98" s="79" t="s">
        <v>245</v>
      </c>
      <c r="F98" s="80">
        <v>132</v>
      </c>
      <c r="G98" s="81">
        <v>7</v>
      </c>
      <c r="H98" s="82">
        <v>15</v>
      </c>
      <c r="I98" s="83">
        <v>1</v>
      </c>
      <c r="J98" s="83">
        <v>11</v>
      </c>
      <c r="K98" s="127">
        <v>46.945389449592469</v>
      </c>
      <c r="L98" s="127">
        <v>3.729285041022639</v>
      </c>
      <c r="M98" s="83" t="s">
        <v>1237</v>
      </c>
    </row>
    <row r="99" spans="2:13" x14ac:dyDescent="0.2">
      <c r="B99" s="55" t="str">
        <f t="shared" si="1"/>
        <v>CARSFAD (132kV)</v>
      </c>
      <c r="C99" s="77" t="s">
        <v>246</v>
      </c>
      <c r="D99" s="78" t="s">
        <v>146</v>
      </c>
      <c r="E99" s="79" t="s">
        <v>247</v>
      </c>
      <c r="F99" s="80">
        <v>132</v>
      </c>
      <c r="G99" s="81">
        <v>10</v>
      </c>
      <c r="H99" s="82">
        <v>18</v>
      </c>
      <c r="I99" s="83">
        <v>2</v>
      </c>
      <c r="J99" s="83">
        <v>12</v>
      </c>
      <c r="K99" s="127">
        <v>18.069850272401627</v>
      </c>
      <c r="L99" s="127">
        <v>1.9717465149347873</v>
      </c>
      <c r="M99" s="83" t="s">
        <v>1237</v>
      </c>
    </row>
    <row r="100" spans="2:13" x14ac:dyDescent="0.2">
      <c r="B100" s="55" t="str">
        <f t="shared" si="1"/>
        <v>CAPENHURST-INCE (275kV)</v>
      </c>
      <c r="C100" s="77" t="s">
        <v>248</v>
      </c>
      <c r="D100" s="78" t="s">
        <v>118</v>
      </c>
      <c r="E100" s="79" t="s">
        <v>249</v>
      </c>
      <c r="F100" s="80">
        <v>275</v>
      </c>
      <c r="G100" s="81">
        <v>1</v>
      </c>
      <c r="H100" s="82">
        <v>2</v>
      </c>
      <c r="I100" s="83">
        <v>1</v>
      </c>
      <c r="J100" s="83">
        <v>3</v>
      </c>
      <c r="K100" s="127">
        <v>30.51382526833838</v>
      </c>
      <c r="L100" s="127">
        <v>1.5021352471969442</v>
      </c>
      <c r="M100" s="83" t="s">
        <v>1237</v>
      </c>
    </row>
    <row r="101" spans="2:13" x14ac:dyDescent="0.2">
      <c r="B101" s="55" t="str">
        <f t="shared" si="1"/>
        <v>CANTERBURY (400kV)</v>
      </c>
      <c r="C101" s="77" t="s">
        <v>1033</v>
      </c>
      <c r="D101" s="78" t="s">
        <v>122</v>
      </c>
      <c r="E101" s="79" t="s">
        <v>250</v>
      </c>
      <c r="F101" s="80">
        <v>400</v>
      </c>
      <c r="G101" s="81">
        <v>24</v>
      </c>
      <c r="H101" s="82">
        <v>39</v>
      </c>
      <c r="I101" s="83">
        <v>11</v>
      </c>
      <c r="J101" s="83">
        <v>21</v>
      </c>
      <c r="K101" s="127">
        <v>3.6386386791280914</v>
      </c>
      <c r="L101" s="127">
        <v>-4.5646152200921488</v>
      </c>
      <c r="M101" s="83" t="s">
        <v>1236</v>
      </c>
    </row>
    <row r="102" spans="2:13" x14ac:dyDescent="0.2">
      <c r="B102" s="55" t="str">
        <f t="shared" si="1"/>
        <v>CAPENHURST (275kV)</v>
      </c>
      <c r="C102" s="77" t="s">
        <v>1034</v>
      </c>
      <c r="D102" s="78" t="s">
        <v>122</v>
      </c>
      <c r="E102" s="79" t="s">
        <v>251</v>
      </c>
      <c r="F102" s="80">
        <v>275</v>
      </c>
      <c r="G102" s="81">
        <v>16</v>
      </c>
      <c r="H102" s="82">
        <v>29</v>
      </c>
      <c r="I102" s="83">
        <v>6</v>
      </c>
      <c r="J102" s="83">
        <v>18</v>
      </c>
      <c r="K102" s="127">
        <v>-1.3484266405209984</v>
      </c>
      <c r="L102" s="127">
        <v>2.2005968794980966</v>
      </c>
      <c r="M102" s="83" t="s">
        <v>1237</v>
      </c>
    </row>
    <row r="103" spans="2:13" x14ac:dyDescent="0.2">
      <c r="B103" s="55" t="str">
        <f t="shared" si="1"/>
        <v>CAPENHURST (400kV)</v>
      </c>
      <c r="C103" s="77" t="s">
        <v>1034</v>
      </c>
      <c r="D103" s="78" t="s">
        <v>122</v>
      </c>
      <c r="E103" s="79" t="s">
        <v>251</v>
      </c>
      <c r="F103" s="80">
        <v>400</v>
      </c>
      <c r="G103" s="81">
        <v>16</v>
      </c>
      <c r="H103" s="82">
        <v>29</v>
      </c>
      <c r="I103" s="83">
        <v>6</v>
      </c>
      <c r="J103" s="83">
        <v>18</v>
      </c>
      <c r="K103" s="127">
        <v>-0.42293237412425716</v>
      </c>
      <c r="L103" s="127">
        <v>2.2006559269848096</v>
      </c>
      <c r="M103" s="83" t="s">
        <v>1237</v>
      </c>
    </row>
    <row r="104" spans="2:13" x14ac:dyDescent="0.2">
      <c r="B104" s="55" t="str">
        <f t="shared" si="1"/>
        <v>CARDIFF EAST (275kV)</v>
      </c>
      <c r="C104" s="77" t="s">
        <v>1035</v>
      </c>
      <c r="D104" s="78" t="s">
        <v>122</v>
      </c>
      <c r="E104" s="79" t="s">
        <v>252</v>
      </c>
      <c r="F104" s="80">
        <v>275</v>
      </c>
      <c r="G104" s="81">
        <v>21</v>
      </c>
      <c r="H104" s="82">
        <v>48</v>
      </c>
      <c r="I104" s="83">
        <v>10</v>
      </c>
      <c r="J104" s="83">
        <v>20</v>
      </c>
      <c r="K104" s="127">
        <v>-4.9814953998004352</v>
      </c>
      <c r="L104" s="127">
        <v>5.4471272682699636</v>
      </c>
      <c r="M104" s="83" t="s">
        <v>1237</v>
      </c>
    </row>
    <row r="105" spans="2:13" x14ac:dyDescent="0.2">
      <c r="B105" s="55" t="str">
        <f t="shared" si="1"/>
        <v>CARRINGTON (275kV)</v>
      </c>
      <c r="C105" s="77" t="s">
        <v>1036</v>
      </c>
      <c r="D105" s="78" t="s">
        <v>122</v>
      </c>
      <c r="E105" s="79" t="s">
        <v>253</v>
      </c>
      <c r="F105" s="80">
        <v>275</v>
      </c>
      <c r="G105" s="81">
        <v>16</v>
      </c>
      <c r="H105" s="82">
        <v>29</v>
      </c>
      <c r="I105" s="83">
        <v>4</v>
      </c>
      <c r="J105" s="83">
        <v>17</v>
      </c>
      <c r="K105" s="127">
        <v>1.695021627312534</v>
      </c>
      <c r="L105" s="127">
        <v>1.1035099515110138</v>
      </c>
      <c r="M105" s="83" t="s">
        <v>1237</v>
      </c>
    </row>
    <row r="106" spans="2:13" x14ac:dyDescent="0.2">
      <c r="B106" s="55" t="str">
        <f t="shared" si="1"/>
        <v>CARRINGTON (400kV)</v>
      </c>
      <c r="C106" s="77" t="s">
        <v>1036</v>
      </c>
      <c r="D106" s="78" t="s">
        <v>122</v>
      </c>
      <c r="E106" s="79" t="s">
        <v>253</v>
      </c>
      <c r="F106" s="80">
        <v>400</v>
      </c>
      <c r="G106" s="81">
        <v>16</v>
      </c>
      <c r="H106" s="82">
        <v>29</v>
      </c>
      <c r="I106" s="83">
        <v>4</v>
      </c>
      <c r="J106" s="83">
        <v>17</v>
      </c>
      <c r="K106" s="127">
        <v>1.4394316127421865</v>
      </c>
      <c r="L106" s="127">
        <v>1.1452025728131807</v>
      </c>
      <c r="M106" s="83" t="s">
        <v>1236</v>
      </c>
    </row>
    <row r="107" spans="2:13" x14ac:dyDescent="0.2">
      <c r="B107" s="55" t="str">
        <f t="shared" si="1"/>
        <v>CASSLEY (132kV)</v>
      </c>
      <c r="C107" s="77" t="s">
        <v>254</v>
      </c>
      <c r="D107" s="78" t="s">
        <v>118</v>
      </c>
      <c r="E107" s="79" t="s">
        <v>255</v>
      </c>
      <c r="F107" s="80">
        <v>132</v>
      </c>
      <c r="G107" s="81">
        <v>1</v>
      </c>
      <c r="H107" s="82">
        <v>3</v>
      </c>
      <c r="I107" s="83">
        <v>1</v>
      </c>
      <c r="J107" s="83">
        <v>2</v>
      </c>
      <c r="K107" s="127">
        <v>49.872611267071562</v>
      </c>
      <c r="L107" s="127">
        <v>4.4990328111676661</v>
      </c>
      <c r="M107" s="83" t="s">
        <v>1237</v>
      </c>
    </row>
    <row r="108" spans="2:13" x14ac:dyDescent="0.2">
      <c r="B108" s="55" t="str">
        <f t="shared" si="1"/>
        <v>CARNTYNE (132kV)</v>
      </c>
      <c r="C108" s="77" t="s">
        <v>256</v>
      </c>
      <c r="D108" s="78" t="s">
        <v>146</v>
      </c>
      <c r="E108" s="79" t="s">
        <v>257</v>
      </c>
      <c r="F108" s="80">
        <v>132</v>
      </c>
      <c r="G108" s="81">
        <v>11</v>
      </c>
      <c r="H108" s="82">
        <v>21</v>
      </c>
      <c r="I108" s="83">
        <v>2</v>
      </c>
      <c r="J108" s="83">
        <v>13</v>
      </c>
      <c r="K108" s="127">
        <v>20.547317709676637</v>
      </c>
      <c r="L108" s="127">
        <v>2.4746580562807967</v>
      </c>
      <c r="M108" s="83" t="s">
        <v>1237</v>
      </c>
    </row>
    <row r="109" spans="2:13" x14ac:dyDescent="0.2">
      <c r="B109" s="55" t="str">
        <f t="shared" si="1"/>
        <v>CEANNACROC (132kV)</v>
      </c>
      <c r="C109" s="77" t="s">
        <v>258</v>
      </c>
      <c r="D109" s="78" t="s">
        <v>118</v>
      </c>
      <c r="E109" s="79" t="s">
        <v>259</v>
      </c>
      <c r="F109" s="80">
        <v>132</v>
      </c>
      <c r="G109" s="81">
        <v>3</v>
      </c>
      <c r="H109" s="82">
        <v>7</v>
      </c>
      <c r="I109" s="83">
        <v>1</v>
      </c>
      <c r="J109" s="83">
        <v>4</v>
      </c>
      <c r="K109" s="127">
        <v>35.707576195778927</v>
      </c>
      <c r="L109" s="127">
        <v>3.8685913055073677</v>
      </c>
      <c r="M109" s="83" t="s">
        <v>1237</v>
      </c>
    </row>
    <row r="110" spans="2:13" x14ac:dyDescent="0.2">
      <c r="B110" s="55" t="str">
        <f t="shared" si="1"/>
        <v>CELLARHEAD (400kV)</v>
      </c>
      <c r="C110" s="77" t="s">
        <v>1037</v>
      </c>
      <c r="D110" s="78" t="s">
        <v>122</v>
      </c>
      <c r="E110" s="84" t="s">
        <v>260</v>
      </c>
      <c r="F110" s="80">
        <v>400</v>
      </c>
      <c r="G110" s="81">
        <v>18</v>
      </c>
      <c r="H110" s="82">
        <v>32</v>
      </c>
      <c r="I110" s="83">
        <v>6</v>
      </c>
      <c r="J110" s="83">
        <v>17</v>
      </c>
      <c r="K110" s="127">
        <v>-0.58417405259400879</v>
      </c>
      <c r="L110" s="127">
        <v>1.5871415959648776</v>
      </c>
      <c r="M110" s="83" t="s">
        <v>1237</v>
      </c>
    </row>
    <row r="111" spans="2:13" x14ac:dyDescent="0.2">
      <c r="B111" s="55" t="str">
        <f t="shared" si="1"/>
        <v>CELLARHEAD (400kV)</v>
      </c>
      <c r="C111" s="77" t="s">
        <v>1037</v>
      </c>
      <c r="D111" s="78" t="s">
        <v>122</v>
      </c>
      <c r="E111" s="84" t="s">
        <v>261</v>
      </c>
      <c r="F111" s="80">
        <v>400</v>
      </c>
      <c r="G111" s="81">
        <v>18</v>
      </c>
      <c r="H111" s="82">
        <v>32</v>
      </c>
      <c r="I111" s="83">
        <v>8</v>
      </c>
      <c r="J111" s="83">
        <v>17</v>
      </c>
      <c r="K111" s="127">
        <v>-0.58417405259400879</v>
      </c>
      <c r="L111" s="127">
        <v>1.5871415959648776</v>
      </c>
      <c r="M111" s="83" t="s">
        <v>1237</v>
      </c>
    </row>
    <row r="112" spans="2:13" x14ac:dyDescent="0.2">
      <c r="B112" s="55" t="str">
        <f t="shared" si="1"/>
        <v>CHAPELCROSS (132kV)</v>
      </c>
      <c r="C112" s="77" t="s">
        <v>262</v>
      </c>
      <c r="D112" s="78" t="s">
        <v>146</v>
      </c>
      <c r="E112" s="79" t="s">
        <v>263</v>
      </c>
      <c r="F112" s="80">
        <v>132</v>
      </c>
      <c r="G112" s="81">
        <v>12</v>
      </c>
      <c r="H112" s="82">
        <v>23</v>
      </c>
      <c r="I112" s="83">
        <v>2</v>
      </c>
      <c r="J112" s="83">
        <v>14</v>
      </c>
      <c r="K112" s="127">
        <v>13.361236604463009</v>
      </c>
      <c r="L112" s="127">
        <v>1.9717465149363695</v>
      </c>
      <c r="M112" s="83" t="s">
        <v>1237</v>
      </c>
    </row>
    <row r="113" spans="2:13" x14ac:dyDescent="0.2">
      <c r="B113" s="55" t="str">
        <f t="shared" si="1"/>
        <v>CHARLESTON (132kV)</v>
      </c>
      <c r="C113" s="77" t="s">
        <v>264</v>
      </c>
      <c r="D113" s="78" t="s">
        <v>118</v>
      </c>
      <c r="E113" s="79" t="s">
        <v>265</v>
      </c>
      <c r="F113" s="80">
        <v>132</v>
      </c>
      <c r="G113" s="81">
        <v>9</v>
      </c>
      <c r="H113" s="82">
        <v>10</v>
      </c>
      <c r="I113" s="83">
        <v>1</v>
      </c>
      <c r="J113" s="83">
        <v>3</v>
      </c>
      <c r="K113" s="127">
        <v>25.864584588413798</v>
      </c>
      <c r="L113" s="127">
        <v>2.0653418268146813</v>
      </c>
      <c r="M113" s="83" t="s">
        <v>1237</v>
      </c>
    </row>
    <row r="114" spans="2:13" x14ac:dyDescent="0.2">
      <c r="B114" s="55" t="str">
        <f t="shared" si="1"/>
        <v>CHARLOTTE STREET (275kV)</v>
      </c>
      <c r="C114" s="77" t="s">
        <v>266</v>
      </c>
      <c r="D114" s="78" t="s">
        <v>146</v>
      </c>
      <c r="E114" s="79" t="s">
        <v>267</v>
      </c>
      <c r="F114" s="80">
        <v>275</v>
      </c>
      <c r="G114" s="81">
        <v>11</v>
      </c>
      <c r="H114" s="82">
        <v>22</v>
      </c>
      <c r="I114" s="83">
        <v>2</v>
      </c>
      <c r="J114" s="83">
        <v>10</v>
      </c>
      <c r="K114" s="127">
        <v>22.182326641014949</v>
      </c>
      <c r="L114" s="127">
        <v>2.4746580562807954</v>
      </c>
      <c r="M114" s="83" t="s">
        <v>1237</v>
      </c>
    </row>
    <row r="115" spans="2:13" x14ac:dyDescent="0.2">
      <c r="B115" s="55" t="str">
        <f t="shared" si="1"/>
        <v>CHICKERELL (400kV)</v>
      </c>
      <c r="C115" s="77" t="s">
        <v>1038</v>
      </c>
      <c r="D115" s="78" t="s">
        <v>122</v>
      </c>
      <c r="E115" s="79" t="s">
        <v>268</v>
      </c>
      <c r="F115" s="80">
        <v>400</v>
      </c>
      <c r="G115" s="81">
        <v>26</v>
      </c>
      <c r="H115" s="82">
        <v>45</v>
      </c>
      <c r="I115" s="83">
        <v>13</v>
      </c>
      <c r="J115" s="83">
        <v>19</v>
      </c>
      <c r="K115" s="127">
        <v>-4.9350000664638163</v>
      </c>
      <c r="L115" s="127">
        <v>-2.7820282811610912</v>
      </c>
      <c r="M115" s="83" t="s">
        <v>1237</v>
      </c>
    </row>
    <row r="116" spans="2:13" x14ac:dyDescent="0.2">
      <c r="B116" s="55" t="str">
        <f t="shared" si="1"/>
        <v>CHILLING (400kV)</v>
      </c>
      <c r="C116" s="77" t="s">
        <v>1039</v>
      </c>
      <c r="D116" s="78" t="s">
        <v>122</v>
      </c>
      <c r="E116" s="79" t="s">
        <v>269</v>
      </c>
      <c r="F116" s="80">
        <v>400</v>
      </c>
      <c r="G116" s="81">
        <v>26</v>
      </c>
      <c r="H116" s="82">
        <v>45</v>
      </c>
      <c r="I116" s="83">
        <v>13</v>
      </c>
      <c r="J116" s="83">
        <v>20</v>
      </c>
      <c r="K116" s="127">
        <v>-1.9529200279484542</v>
      </c>
      <c r="L116" s="127">
        <v>-3.197214482690812</v>
      </c>
      <c r="M116" s="83" t="s">
        <v>1236</v>
      </c>
    </row>
    <row r="117" spans="2:13" x14ac:dyDescent="0.2">
      <c r="B117" s="55" t="str">
        <f t="shared" si="1"/>
        <v>CHESSINGTON (275kV)</v>
      </c>
      <c r="C117" s="77" t="s">
        <v>1040</v>
      </c>
      <c r="D117" s="78" t="s">
        <v>122</v>
      </c>
      <c r="E117" s="79" t="s">
        <v>270</v>
      </c>
      <c r="F117" s="80">
        <v>275</v>
      </c>
      <c r="G117" s="81">
        <v>23</v>
      </c>
      <c r="H117" s="82">
        <v>42</v>
      </c>
      <c r="I117" s="83">
        <v>11</v>
      </c>
      <c r="J117" s="83">
        <v>20</v>
      </c>
      <c r="K117" s="127">
        <v>-4.107457552874159</v>
      </c>
      <c r="L117" s="127">
        <v>-3.7648676569152135</v>
      </c>
      <c r="M117" s="83" t="s">
        <v>1237</v>
      </c>
    </row>
    <row r="118" spans="2:13" x14ac:dyDescent="0.2">
      <c r="B118" s="55" t="str">
        <f t="shared" si="1"/>
        <v>CHESTERFIELD (275kV)</v>
      </c>
      <c r="C118" s="77" t="s">
        <v>1041</v>
      </c>
      <c r="D118" s="78" t="s">
        <v>122</v>
      </c>
      <c r="E118" s="79" t="s">
        <v>271</v>
      </c>
      <c r="F118" s="80">
        <v>275</v>
      </c>
      <c r="G118" s="81">
        <v>16</v>
      </c>
      <c r="H118" s="82">
        <v>29</v>
      </c>
      <c r="I118" s="83">
        <v>7</v>
      </c>
      <c r="J118" s="83">
        <v>18</v>
      </c>
      <c r="K118" s="127">
        <v>-0.35315521679734002</v>
      </c>
      <c r="L118" s="127">
        <v>3.6045594085304993</v>
      </c>
      <c r="M118" s="83" t="s">
        <v>1237</v>
      </c>
    </row>
    <row r="119" spans="2:13" x14ac:dyDescent="0.2">
      <c r="B119" s="55" t="str">
        <f t="shared" si="1"/>
        <v>CHAFFORD HUNDRED (400kV)</v>
      </c>
      <c r="C119" s="77" t="s">
        <v>272</v>
      </c>
      <c r="D119" s="78" t="s">
        <v>122</v>
      </c>
      <c r="E119" s="79" t="s">
        <v>273</v>
      </c>
      <c r="F119" s="80">
        <v>400</v>
      </c>
      <c r="G119" s="81">
        <v>24</v>
      </c>
      <c r="H119" s="82">
        <v>40</v>
      </c>
      <c r="I119" s="83">
        <v>9</v>
      </c>
      <c r="J119" s="83">
        <v>21</v>
      </c>
      <c r="K119" s="127">
        <v>1.4080485691904918</v>
      </c>
      <c r="L119" s="127">
        <v>-4.733423482622193</v>
      </c>
      <c r="M119" s="83" t="s">
        <v>1237</v>
      </c>
    </row>
    <row r="120" spans="2:13" x14ac:dyDescent="0.2">
      <c r="B120" s="55" t="str">
        <f t="shared" si="1"/>
        <v>CILFYNNYD (275kV)</v>
      </c>
      <c r="C120" s="77" t="s">
        <v>1042</v>
      </c>
      <c r="D120" s="78" t="s">
        <v>122</v>
      </c>
      <c r="E120" s="79" t="s">
        <v>274</v>
      </c>
      <c r="F120" s="80">
        <v>275</v>
      </c>
      <c r="G120" s="81">
        <v>21</v>
      </c>
      <c r="H120" s="82">
        <v>36</v>
      </c>
      <c r="I120" s="83">
        <v>10</v>
      </c>
      <c r="J120" s="83">
        <v>20</v>
      </c>
      <c r="K120" s="127">
        <v>-5.0146737945855975</v>
      </c>
      <c r="L120" s="127">
        <v>5.6908814091277575</v>
      </c>
      <c r="M120" s="83" t="s">
        <v>1237</v>
      </c>
    </row>
    <row r="121" spans="2:13" x14ac:dyDescent="0.2">
      <c r="B121" s="55" t="str">
        <f t="shared" si="1"/>
        <v>CILFYNNYD (400kV)</v>
      </c>
      <c r="C121" s="77" t="s">
        <v>1042</v>
      </c>
      <c r="D121" s="78" t="s">
        <v>122</v>
      </c>
      <c r="E121" s="79" t="s">
        <v>274</v>
      </c>
      <c r="F121" s="80">
        <v>400</v>
      </c>
      <c r="G121" s="81">
        <v>21</v>
      </c>
      <c r="H121" s="82">
        <v>36</v>
      </c>
      <c r="I121" s="83">
        <v>10</v>
      </c>
      <c r="J121" s="83">
        <v>20</v>
      </c>
      <c r="K121" s="127">
        <v>-4.9293105104433446</v>
      </c>
      <c r="L121" s="127">
        <v>5.7309992824524345</v>
      </c>
      <c r="M121" s="83" t="s">
        <v>1237</v>
      </c>
    </row>
    <row r="122" spans="2:13" x14ac:dyDescent="0.2">
      <c r="B122" s="55" t="str">
        <f t="shared" si="1"/>
        <v>CITY ROAD (400kV)</v>
      </c>
      <c r="C122" s="77" t="s">
        <v>1043</v>
      </c>
      <c r="D122" s="78" t="s">
        <v>122</v>
      </c>
      <c r="E122" s="79" t="s">
        <v>275</v>
      </c>
      <c r="F122" s="80">
        <v>400</v>
      </c>
      <c r="G122" s="81">
        <v>23</v>
      </c>
      <c r="H122" s="82">
        <v>37</v>
      </c>
      <c r="I122" s="83">
        <v>12</v>
      </c>
      <c r="J122" s="83">
        <v>20</v>
      </c>
      <c r="K122" s="127">
        <v>-2.5111697471681627</v>
      </c>
      <c r="L122" s="127">
        <v>-6.6389116906993113</v>
      </c>
      <c r="M122" s="83" t="s">
        <v>1237</v>
      </c>
    </row>
    <row r="123" spans="2:13" x14ac:dyDescent="0.2">
      <c r="B123" s="55" t="str">
        <f t="shared" si="1"/>
        <v>CLACHAN (132kV)</v>
      </c>
      <c r="C123" s="77" t="s">
        <v>276</v>
      </c>
      <c r="D123" s="78" t="s">
        <v>118</v>
      </c>
      <c r="E123" s="79" t="s">
        <v>277</v>
      </c>
      <c r="F123" s="80">
        <v>132</v>
      </c>
      <c r="G123" s="81">
        <v>7</v>
      </c>
      <c r="H123" s="82">
        <v>15</v>
      </c>
      <c r="I123" s="83">
        <v>1</v>
      </c>
      <c r="J123" s="83">
        <v>8</v>
      </c>
      <c r="K123" s="127">
        <v>32.606423005469395</v>
      </c>
      <c r="L123" s="127">
        <v>4.9390109913665041</v>
      </c>
      <c r="M123" s="83" t="s">
        <v>1237</v>
      </c>
    </row>
    <row r="124" spans="2:13" x14ac:dyDescent="0.2">
      <c r="B124" s="55" t="str">
        <f t="shared" si="1"/>
        <v>CLAYHILLS (132kV)</v>
      </c>
      <c r="C124" s="77" t="s">
        <v>278</v>
      </c>
      <c r="D124" s="78" t="s">
        <v>118</v>
      </c>
      <c r="E124" s="79" t="s">
        <v>279</v>
      </c>
      <c r="F124" s="80">
        <v>132</v>
      </c>
      <c r="G124" s="81">
        <v>5</v>
      </c>
      <c r="H124" s="82">
        <v>6</v>
      </c>
      <c r="I124" s="83">
        <v>1</v>
      </c>
      <c r="J124" s="83">
        <v>3</v>
      </c>
      <c r="K124" s="127">
        <v>28.984181959472913</v>
      </c>
      <c r="L124" s="127">
        <v>1.5387947157622657</v>
      </c>
      <c r="M124" s="83" t="s">
        <v>1237</v>
      </c>
    </row>
    <row r="125" spans="2:13" x14ac:dyDescent="0.2">
      <c r="B125" s="55" t="str">
        <f t="shared" si="1"/>
        <v>CLEVE HILL (400kV)</v>
      </c>
      <c r="C125" s="77" t="s">
        <v>1044</v>
      </c>
      <c r="D125" s="78" t="s">
        <v>122</v>
      </c>
      <c r="E125" s="79" t="s">
        <v>280</v>
      </c>
      <c r="F125" s="80">
        <v>400</v>
      </c>
      <c r="G125" s="81">
        <v>24</v>
      </c>
      <c r="H125" s="82">
        <v>40</v>
      </c>
      <c r="I125" s="83">
        <v>11</v>
      </c>
      <c r="J125" s="83">
        <v>21</v>
      </c>
      <c r="K125" s="127">
        <v>3.3607450485716193</v>
      </c>
      <c r="L125" s="127">
        <v>-4.6651246095177683</v>
      </c>
      <c r="M125" s="83" t="s">
        <v>1236</v>
      </c>
    </row>
    <row r="126" spans="2:13" x14ac:dyDescent="0.2">
      <c r="B126" s="55" t="str">
        <f t="shared" si="1"/>
        <v>CLUNIE (132kV)</v>
      </c>
      <c r="C126" s="77" t="s">
        <v>281</v>
      </c>
      <c r="D126" s="78" t="s">
        <v>118</v>
      </c>
      <c r="E126" s="79" t="s">
        <v>282</v>
      </c>
      <c r="F126" s="80">
        <v>132</v>
      </c>
      <c r="G126" s="81">
        <v>5</v>
      </c>
      <c r="H126" s="82">
        <v>11</v>
      </c>
      <c r="I126" s="83">
        <v>1</v>
      </c>
      <c r="J126" s="83">
        <v>3</v>
      </c>
      <c r="K126" s="127">
        <v>30.202811932168245</v>
      </c>
      <c r="L126" s="127">
        <v>4.4266486109775363</v>
      </c>
      <c r="M126" s="83" t="s">
        <v>1236</v>
      </c>
    </row>
    <row r="127" spans="2:13" x14ac:dyDescent="0.2">
      <c r="B127" s="55" t="str">
        <f t="shared" si="1"/>
        <v>CLYDE'S MILL (275kV)</v>
      </c>
      <c r="C127" s="77" t="s">
        <v>283</v>
      </c>
      <c r="D127" s="78" t="s">
        <v>146</v>
      </c>
      <c r="E127" s="79" t="s">
        <v>284</v>
      </c>
      <c r="F127" s="80">
        <v>275</v>
      </c>
      <c r="G127" s="81">
        <v>11</v>
      </c>
      <c r="H127" s="82">
        <v>22</v>
      </c>
      <c r="I127" s="83">
        <v>2</v>
      </c>
      <c r="J127" s="83">
        <v>10</v>
      </c>
      <c r="K127" s="127">
        <v>23.605371077964811</v>
      </c>
      <c r="L127" s="127">
        <v>2.4746580562807954</v>
      </c>
      <c r="M127" s="83" t="s">
        <v>1237</v>
      </c>
    </row>
    <row r="128" spans="2:13" x14ac:dyDescent="0.2">
      <c r="B128" s="55" t="str">
        <f t="shared" si="1"/>
        <v>CLYDE NORTH (275kV)</v>
      </c>
      <c r="C128" s="77" t="s">
        <v>285</v>
      </c>
      <c r="D128" s="78" t="s">
        <v>146</v>
      </c>
      <c r="E128" s="79" t="s">
        <v>286</v>
      </c>
      <c r="F128" s="80">
        <v>275</v>
      </c>
      <c r="G128" s="81">
        <v>11</v>
      </c>
      <c r="H128" s="82">
        <v>20</v>
      </c>
      <c r="I128" s="83">
        <v>2</v>
      </c>
      <c r="J128" s="83">
        <v>13</v>
      </c>
      <c r="K128" s="127">
        <v>18.086413025229774</v>
      </c>
      <c r="L128" s="127">
        <v>2.1976863079536861</v>
      </c>
      <c r="M128" s="83" t="s">
        <v>1236</v>
      </c>
    </row>
    <row r="129" spans="2:13" x14ac:dyDescent="0.2">
      <c r="B129" s="55" t="str">
        <f t="shared" si="1"/>
        <v>CLYDE SOUTH (275kV)</v>
      </c>
      <c r="C129" s="77" t="s">
        <v>287</v>
      </c>
      <c r="D129" s="78" t="s">
        <v>146</v>
      </c>
      <c r="E129" s="79" t="s">
        <v>288</v>
      </c>
      <c r="F129" s="80">
        <v>275</v>
      </c>
      <c r="G129" s="81">
        <v>11</v>
      </c>
      <c r="H129" s="82">
        <v>20</v>
      </c>
      <c r="I129" s="83">
        <v>2</v>
      </c>
      <c r="J129" s="83">
        <v>13</v>
      </c>
      <c r="K129" s="127">
        <v>18.086413025229774</v>
      </c>
      <c r="L129" s="127">
        <v>2.1976863079536875</v>
      </c>
      <c r="M129" s="83" t="s">
        <v>1236</v>
      </c>
    </row>
    <row r="130" spans="2:13" x14ac:dyDescent="0.2">
      <c r="B130" s="55" t="str">
        <f t="shared" si="1"/>
        <v>COALBURN (132kV)</v>
      </c>
      <c r="C130" s="77" t="s">
        <v>289</v>
      </c>
      <c r="D130" s="78" t="s">
        <v>146</v>
      </c>
      <c r="E130" s="79" t="s">
        <v>290</v>
      </c>
      <c r="F130" s="80">
        <v>132</v>
      </c>
      <c r="G130" s="81">
        <v>11</v>
      </c>
      <c r="H130" s="82">
        <v>21</v>
      </c>
      <c r="I130" s="83">
        <v>2</v>
      </c>
      <c r="J130" s="83">
        <v>12</v>
      </c>
      <c r="K130" s="127">
        <v>19.659963621215276</v>
      </c>
      <c r="L130" s="127">
        <v>2.2596027988615308</v>
      </c>
      <c r="M130" s="83" t="s">
        <v>1236</v>
      </c>
    </row>
    <row r="131" spans="2:13" x14ac:dyDescent="0.2">
      <c r="B131" s="55" t="str">
        <f t="shared" si="1"/>
        <v>COALBURN (400kV)</v>
      </c>
      <c r="C131" s="77" t="s">
        <v>289</v>
      </c>
      <c r="D131" s="78" t="s">
        <v>146</v>
      </c>
      <c r="E131" s="79" t="s">
        <v>290</v>
      </c>
      <c r="F131" s="80">
        <v>400</v>
      </c>
      <c r="G131" s="81">
        <v>11</v>
      </c>
      <c r="H131" s="82">
        <v>21</v>
      </c>
      <c r="I131" s="83">
        <v>2</v>
      </c>
      <c r="J131" s="83">
        <v>12</v>
      </c>
      <c r="K131" s="127">
        <v>19.659963621215319</v>
      </c>
      <c r="L131" s="127">
        <v>2.2596027988615806</v>
      </c>
      <c r="M131" s="83" t="s">
        <v>1237</v>
      </c>
    </row>
    <row r="132" spans="2:13" x14ac:dyDescent="0.2">
      <c r="B132" s="55" t="str">
        <f t="shared" si="1"/>
        <v>COATBRIDGE (275kV)</v>
      </c>
      <c r="C132" s="77" t="s">
        <v>291</v>
      </c>
      <c r="D132" s="78" t="s">
        <v>146</v>
      </c>
      <c r="E132" s="79" t="s">
        <v>292</v>
      </c>
      <c r="F132" s="80">
        <v>275</v>
      </c>
      <c r="G132" s="81">
        <v>11</v>
      </c>
      <c r="H132" s="82">
        <v>22</v>
      </c>
      <c r="I132" s="83">
        <v>2</v>
      </c>
      <c r="J132" s="83">
        <v>12</v>
      </c>
      <c r="K132" s="127">
        <v>20.797256401204621</v>
      </c>
      <c r="L132" s="127">
        <v>2.4394442249637462</v>
      </c>
      <c r="M132" s="83" t="s">
        <v>1237</v>
      </c>
    </row>
    <row r="133" spans="2:13" x14ac:dyDescent="0.2">
      <c r="B133" s="55" t="str">
        <f t="shared" si="1"/>
        <v>COCKENZIE (275kV)</v>
      </c>
      <c r="C133" s="77" t="s">
        <v>293</v>
      </c>
      <c r="D133" s="78" t="s">
        <v>146</v>
      </c>
      <c r="E133" s="79" t="s">
        <v>294</v>
      </c>
      <c r="F133" s="80">
        <v>275</v>
      </c>
      <c r="G133" s="81">
        <v>11</v>
      </c>
      <c r="H133" s="82">
        <v>21</v>
      </c>
      <c r="I133" s="83">
        <v>2</v>
      </c>
      <c r="J133" s="83">
        <v>13</v>
      </c>
      <c r="K133" s="127">
        <v>19.182977836546261</v>
      </c>
      <c r="L133" s="127">
        <v>2.6508872141650746</v>
      </c>
      <c r="M133" s="83" t="s">
        <v>1237</v>
      </c>
    </row>
    <row r="134" spans="2:13" x14ac:dyDescent="0.2">
      <c r="B134" s="55" t="str">
        <f t="shared" si="1"/>
        <v>COCKENZIE (400kV)</v>
      </c>
      <c r="C134" s="77" t="s">
        <v>293</v>
      </c>
      <c r="D134" s="78" t="s">
        <v>146</v>
      </c>
      <c r="E134" s="79" t="s">
        <v>294</v>
      </c>
      <c r="F134" s="80">
        <v>400</v>
      </c>
      <c r="G134" s="81">
        <v>11</v>
      </c>
      <c r="H134" s="82">
        <v>21</v>
      </c>
      <c r="I134" s="83">
        <v>2</v>
      </c>
      <c r="J134" s="83">
        <v>13</v>
      </c>
      <c r="K134" s="127">
        <v>18.044015021110827</v>
      </c>
      <c r="L134" s="127">
        <v>2.7735454945084861</v>
      </c>
      <c r="M134" s="83" t="s">
        <v>1237</v>
      </c>
    </row>
    <row r="135" spans="2:13" x14ac:dyDescent="0.2">
      <c r="B135" s="55" t="str">
        <f t="shared" si="1"/>
        <v>CORRIEGARTH (132kV)</v>
      </c>
      <c r="C135" s="77" t="s">
        <v>295</v>
      </c>
      <c r="D135" s="78" t="s">
        <v>118</v>
      </c>
      <c r="E135" s="84" t="s">
        <v>296</v>
      </c>
      <c r="F135" s="80">
        <v>132</v>
      </c>
      <c r="G135" s="81">
        <v>1</v>
      </c>
      <c r="H135" s="82">
        <v>6</v>
      </c>
      <c r="I135" s="83">
        <v>1</v>
      </c>
      <c r="J135" s="83">
        <v>6</v>
      </c>
      <c r="K135" s="127">
        <v>37.125440152288604</v>
      </c>
      <c r="L135" s="127">
        <v>4.0837560752770292</v>
      </c>
      <c r="M135" s="83" t="s">
        <v>1236</v>
      </c>
    </row>
    <row r="136" spans="2:13" x14ac:dyDescent="0.2">
      <c r="B136" s="55" t="str">
        <f t="shared" si="1"/>
        <v>CORRIEGARTH (132kV)</v>
      </c>
      <c r="C136" s="77" t="s">
        <v>295</v>
      </c>
      <c r="D136" s="78" t="s">
        <v>118</v>
      </c>
      <c r="E136" s="84" t="s">
        <v>297</v>
      </c>
      <c r="F136" s="80">
        <v>132</v>
      </c>
      <c r="G136" s="81">
        <v>1</v>
      </c>
      <c r="H136" s="82">
        <v>9</v>
      </c>
      <c r="I136" s="83">
        <v>1</v>
      </c>
      <c r="J136" s="83">
        <v>6</v>
      </c>
      <c r="K136" s="127">
        <v>37.125440152288604</v>
      </c>
      <c r="L136" s="127">
        <v>4.0837560752770292</v>
      </c>
      <c r="M136" s="83" t="s">
        <v>1237</v>
      </c>
    </row>
    <row r="137" spans="2:13" x14ac:dyDescent="0.2">
      <c r="B137" s="55" t="str">
        <f t="shared" si="1"/>
        <v>CONNAGILL (132kV)</v>
      </c>
      <c r="C137" s="77" t="s">
        <v>298</v>
      </c>
      <c r="D137" s="78" t="s">
        <v>118</v>
      </c>
      <c r="E137" s="79" t="s">
        <v>299</v>
      </c>
      <c r="F137" s="80">
        <v>132</v>
      </c>
      <c r="G137" s="81">
        <v>1</v>
      </c>
      <c r="H137" s="82">
        <v>1</v>
      </c>
      <c r="I137" s="83">
        <v>1</v>
      </c>
      <c r="J137" s="83">
        <v>1</v>
      </c>
      <c r="K137" s="127">
        <v>58.398382159946365</v>
      </c>
      <c r="L137" s="127">
        <v>3.1522710688411504</v>
      </c>
      <c r="M137" s="83" t="s">
        <v>1237</v>
      </c>
    </row>
    <row r="138" spans="2:13" x14ac:dyDescent="0.2">
      <c r="B138" s="55" t="str">
        <f t="shared" si="1"/>
        <v>CONNAGILL (275kV)</v>
      </c>
      <c r="C138" s="77" t="s">
        <v>298</v>
      </c>
      <c r="D138" s="78" t="s">
        <v>118</v>
      </c>
      <c r="E138" s="79" t="s">
        <v>299</v>
      </c>
      <c r="F138" s="80">
        <v>275</v>
      </c>
      <c r="G138" s="81">
        <v>1</v>
      </c>
      <c r="H138" s="82">
        <v>1</v>
      </c>
      <c r="I138" s="83">
        <v>1</v>
      </c>
      <c r="J138" s="83">
        <v>1</v>
      </c>
      <c r="K138" s="127">
        <v>57.961711664502012</v>
      </c>
      <c r="L138" s="127">
        <v>3.1522710688412108</v>
      </c>
      <c r="M138" s="83" t="s">
        <v>1237</v>
      </c>
    </row>
    <row r="139" spans="2:13" x14ac:dyDescent="0.2">
      <c r="B139" s="55" t="str">
        <f t="shared" ref="B139:B202" si="2">CONCATENATE(C139," (",F139,"kV)")</f>
        <v>CONNAHS QUAY (400kV)</v>
      </c>
      <c r="C139" s="77" t="s">
        <v>1045</v>
      </c>
      <c r="D139" s="78" t="s">
        <v>122</v>
      </c>
      <c r="E139" s="79" t="s">
        <v>300</v>
      </c>
      <c r="F139" s="80">
        <v>400</v>
      </c>
      <c r="G139" s="81">
        <v>16</v>
      </c>
      <c r="H139" s="82">
        <v>29</v>
      </c>
      <c r="I139" s="83">
        <v>6</v>
      </c>
      <c r="J139" s="83">
        <v>18</v>
      </c>
      <c r="K139" s="127">
        <v>-0.49021280512241916</v>
      </c>
      <c r="L139" s="127">
        <v>2.5342427475088734</v>
      </c>
      <c r="M139" s="83" t="s">
        <v>1236</v>
      </c>
    </row>
    <row r="140" spans="2:13" x14ac:dyDescent="0.2">
      <c r="B140" s="55" t="str">
        <f t="shared" si="2"/>
        <v>CORRIEMOILLIE (132kV)</v>
      </c>
      <c r="C140" s="77" t="s">
        <v>301</v>
      </c>
      <c r="D140" s="78" t="s">
        <v>118</v>
      </c>
      <c r="E140" s="79" t="s">
        <v>302</v>
      </c>
      <c r="F140" s="80">
        <v>132</v>
      </c>
      <c r="G140" s="81">
        <v>1</v>
      </c>
      <c r="H140" s="82">
        <v>6</v>
      </c>
      <c r="I140" s="83">
        <v>1</v>
      </c>
      <c r="J140" s="83">
        <v>6</v>
      </c>
      <c r="K140" s="127">
        <v>40.532764345892659</v>
      </c>
      <c r="L140" s="127">
        <v>4.3996196662123843</v>
      </c>
      <c r="M140" s="83" t="s">
        <v>1236</v>
      </c>
    </row>
    <row r="141" spans="2:13" x14ac:dyDescent="0.2">
      <c r="B141" s="55" t="str">
        <f t="shared" si="2"/>
        <v>CORYTON SOUTH (400kV)</v>
      </c>
      <c r="C141" s="77" t="s">
        <v>1046</v>
      </c>
      <c r="D141" s="78" t="s">
        <v>122</v>
      </c>
      <c r="E141" s="79" t="s">
        <v>303</v>
      </c>
      <c r="F141" s="80">
        <v>400</v>
      </c>
      <c r="G141" s="81">
        <v>24</v>
      </c>
      <c r="H141" s="82">
        <v>40</v>
      </c>
      <c r="I141" s="83">
        <v>9</v>
      </c>
      <c r="J141" s="83">
        <v>21</v>
      </c>
      <c r="K141" s="127">
        <v>1.2617305012097562</v>
      </c>
      <c r="L141" s="127">
        <v>-4.1765197749548069</v>
      </c>
      <c r="M141" s="83" t="s">
        <v>1236</v>
      </c>
    </row>
    <row r="142" spans="2:13" x14ac:dyDescent="0.2">
      <c r="B142" s="55" t="str">
        <f t="shared" si="2"/>
        <v>COTTAM (400kV)</v>
      </c>
      <c r="C142" s="77" t="s">
        <v>1047</v>
      </c>
      <c r="D142" s="78" t="s">
        <v>122</v>
      </c>
      <c r="E142" s="79" t="s">
        <v>304</v>
      </c>
      <c r="F142" s="80">
        <v>400</v>
      </c>
      <c r="G142" s="81">
        <v>16</v>
      </c>
      <c r="H142" s="82">
        <v>29</v>
      </c>
      <c r="I142" s="83">
        <v>7</v>
      </c>
      <c r="J142" s="83">
        <v>17</v>
      </c>
      <c r="K142" s="127">
        <v>-7.9193432833866775E-3</v>
      </c>
      <c r="L142" s="127">
        <v>4.3716471364959357</v>
      </c>
      <c r="M142" s="83" t="s">
        <v>1236</v>
      </c>
    </row>
    <row r="143" spans="2:13" x14ac:dyDescent="0.2">
      <c r="B143" s="55" t="str">
        <f t="shared" si="2"/>
        <v>COUPAR ANGUS (132kV)</v>
      </c>
      <c r="C143" s="77" t="s">
        <v>305</v>
      </c>
      <c r="D143" s="78" t="s">
        <v>118</v>
      </c>
      <c r="E143" s="79" t="s">
        <v>306</v>
      </c>
      <c r="F143" s="80">
        <v>132</v>
      </c>
      <c r="G143" s="81">
        <v>5</v>
      </c>
      <c r="H143" s="82">
        <v>10</v>
      </c>
      <c r="I143" s="83">
        <v>1</v>
      </c>
      <c r="J143" s="83">
        <v>3</v>
      </c>
      <c r="K143" s="127">
        <v>27.565315114281933</v>
      </c>
      <c r="L143" s="127">
        <v>2.5381168568969619</v>
      </c>
      <c r="M143" s="83" t="s">
        <v>1237</v>
      </c>
    </row>
    <row r="144" spans="2:13" x14ac:dyDescent="0.2">
      <c r="B144" s="55" t="str">
        <f t="shared" si="2"/>
        <v>COVENTRY (275kV)</v>
      </c>
      <c r="C144" s="77" t="s">
        <v>1048</v>
      </c>
      <c r="D144" s="78" t="s">
        <v>122</v>
      </c>
      <c r="E144" s="79" t="s">
        <v>307</v>
      </c>
      <c r="F144" s="80">
        <v>275</v>
      </c>
      <c r="G144" s="81">
        <v>18</v>
      </c>
      <c r="H144" s="82">
        <v>33</v>
      </c>
      <c r="I144" s="83">
        <v>7</v>
      </c>
      <c r="J144" s="83">
        <v>20</v>
      </c>
      <c r="K144" s="127">
        <v>-4.413086643118147</v>
      </c>
      <c r="L144" s="127">
        <v>1.6652515894679853</v>
      </c>
      <c r="M144" s="83" t="s">
        <v>1236</v>
      </c>
    </row>
    <row r="145" spans="2:13" x14ac:dyDescent="0.2">
      <c r="B145" s="55" t="str">
        <f t="shared" si="2"/>
        <v>COWLEY (400kV)</v>
      </c>
      <c r="C145" s="77" t="s">
        <v>1049</v>
      </c>
      <c r="D145" s="78" t="s">
        <v>122</v>
      </c>
      <c r="E145" s="79" t="s">
        <v>308</v>
      </c>
      <c r="F145" s="80">
        <v>400</v>
      </c>
      <c r="G145" s="81">
        <v>25</v>
      </c>
      <c r="H145" s="82">
        <v>43</v>
      </c>
      <c r="I145" s="83">
        <v>13</v>
      </c>
      <c r="J145" s="83">
        <v>19</v>
      </c>
      <c r="K145" s="127">
        <v>-3.5496000515165789</v>
      </c>
      <c r="L145" s="127">
        <v>8.251226501238737E-2</v>
      </c>
      <c r="M145" s="83" t="s">
        <v>1236</v>
      </c>
    </row>
    <row r="146" spans="2:13" x14ac:dyDescent="0.2">
      <c r="B146" s="55" t="str">
        <f t="shared" si="2"/>
        <v>COWBRIDGE TEE (275kV)</v>
      </c>
      <c r="C146" s="77" t="s">
        <v>1050</v>
      </c>
      <c r="D146" s="78" t="s">
        <v>122</v>
      </c>
      <c r="E146" s="79" t="s">
        <v>309</v>
      </c>
      <c r="F146" s="80">
        <v>275</v>
      </c>
      <c r="G146" s="81">
        <v>21</v>
      </c>
      <c r="H146" s="82">
        <v>48</v>
      </c>
      <c r="I146" s="83">
        <v>10</v>
      </c>
      <c r="J146" s="83">
        <v>20</v>
      </c>
      <c r="K146" s="127">
        <v>-4.9189881687263011</v>
      </c>
      <c r="L146" s="127">
        <v>6.466188200355214</v>
      </c>
      <c r="M146" s="83" t="s">
        <v>1237</v>
      </c>
    </row>
    <row r="147" spans="2:13" x14ac:dyDescent="0.2">
      <c r="B147" s="55" t="str">
        <f t="shared" si="2"/>
        <v>COYLTON (132kV)</v>
      </c>
      <c r="C147" s="77" t="s">
        <v>310</v>
      </c>
      <c r="D147" s="78" t="s">
        <v>146</v>
      </c>
      <c r="E147" s="79" t="s">
        <v>311</v>
      </c>
      <c r="F147" s="80">
        <v>132</v>
      </c>
      <c r="G147" s="81">
        <v>10</v>
      </c>
      <c r="H147" s="82">
        <v>17</v>
      </c>
      <c r="I147" s="83">
        <v>2</v>
      </c>
      <c r="J147" s="83">
        <v>10</v>
      </c>
      <c r="K147" s="127">
        <v>25.918285777257854</v>
      </c>
      <c r="L147" s="127">
        <v>2.2122030004886137</v>
      </c>
      <c r="M147" s="83" t="s">
        <v>1237</v>
      </c>
    </row>
    <row r="148" spans="2:13" x14ac:dyDescent="0.2">
      <c r="B148" s="55" t="str">
        <f t="shared" si="2"/>
        <v>COYLTON (275kV)</v>
      </c>
      <c r="C148" s="77" t="s">
        <v>310</v>
      </c>
      <c r="D148" s="78" t="s">
        <v>146</v>
      </c>
      <c r="E148" s="79" t="s">
        <v>311</v>
      </c>
      <c r="F148" s="80">
        <v>275</v>
      </c>
      <c r="G148" s="81">
        <v>10</v>
      </c>
      <c r="H148" s="82">
        <v>18</v>
      </c>
      <c r="I148" s="83">
        <v>2</v>
      </c>
      <c r="J148" s="83">
        <v>12</v>
      </c>
      <c r="K148" s="127">
        <v>23.694138035091655</v>
      </c>
      <c r="L148" s="127">
        <v>2.2335529086567689</v>
      </c>
      <c r="M148" s="83" t="s">
        <v>1237</v>
      </c>
    </row>
    <row r="149" spans="2:13" x14ac:dyDescent="0.2">
      <c r="B149" s="55" t="str">
        <f t="shared" si="2"/>
        <v>COYLTON TEE (132kV)</v>
      </c>
      <c r="C149" s="77" t="s">
        <v>312</v>
      </c>
      <c r="D149" s="78" t="s">
        <v>146</v>
      </c>
      <c r="E149" s="79" t="s">
        <v>313</v>
      </c>
      <c r="F149" s="80">
        <v>132</v>
      </c>
      <c r="G149" s="81">
        <v>10</v>
      </c>
      <c r="H149" s="82">
        <v>17</v>
      </c>
      <c r="I149" s="83">
        <v>2</v>
      </c>
      <c r="J149" s="83">
        <v>10</v>
      </c>
      <c r="K149" s="127">
        <v>25.943815937057813</v>
      </c>
      <c r="L149" s="127">
        <v>2.208349810045636</v>
      </c>
      <c r="M149" s="83" t="s">
        <v>1237</v>
      </c>
    </row>
    <row r="150" spans="2:13" x14ac:dyDescent="0.2">
      <c r="B150" s="55" t="str">
        <f t="shared" si="2"/>
        <v>COYLTON WEST (275kV)</v>
      </c>
      <c r="C150" s="77" t="s">
        <v>314</v>
      </c>
      <c r="D150" s="78" t="s">
        <v>146</v>
      </c>
      <c r="E150" s="79" t="s">
        <v>315</v>
      </c>
      <c r="F150" s="80">
        <v>275</v>
      </c>
      <c r="G150" s="81">
        <v>11</v>
      </c>
      <c r="H150" s="82">
        <v>22</v>
      </c>
      <c r="I150" s="83">
        <v>2</v>
      </c>
      <c r="J150" s="83">
        <v>10</v>
      </c>
      <c r="K150" s="127">
        <v>23.616293863180971</v>
      </c>
      <c r="L150" s="127">
        <v>2.2336560727882278</v>
      </c>
      <c r="M150" s="83" t="s">
        <v>1237</v>
      </c>
    </row>
    <row r="151" spans="2:13" x14ac:dyDescent="0.2">
      <c r="B151" s="55" t="str">
        <f t="shared" si="2"/>
        <v>CRAIGIEBUCKLER (132kV)</v>
      </c>
      <c r="C151" s="77" t="s">
        <v>316</v>
      </c>
      <c r="D151" s="78" t="s">
        <v>118</v>
      </c>
      <c r="E151" s="79" t="s">
        <v>317</v>
      </c>
      <c r="F151" s="80">
        <v>132</v>
      </c>
      <c r="G151" s="81">
        <v>5</v>
      </c>
      <c r="H151" s="82">
        <v>6</v>
      </c>
      <c r="I151" s="83">
        <v>1</v>
      </c>
      <c r="J151" s="83">
        <v>3</v>
      </c>
      <c r="K151" s="127">
        <v>30.547745403339981</v>
      </c>
      <c r="L151" s="127">
        <v>0.81048688537069469</v>
      </c>
      <c r="M151" s="83" t="s">
        <v>1237</v>
      </c>
    </row>
    <row r="152" spans="2:13" x14ac:dyDescent="0.2">
      <c r="B152" s="55" t="str">
        <f t="shared" si="2"/>
        <v>CREYKE BECK (275kV)</v>
      </c>
      <c r="C152" s="77" t="s">
        <v>1051</v>
      </c>
      <c r="D152" s="78" t="s">
        <v>122</v>
      </c>
      <c r="E152" s="79" t="s">
        <v>318</v>
      </c>
      <c r="F152" s="80">
        <v>275</v>
      </c>
      <c r="G152" s="81">
        <v>15</v>
      </c>
      <c r="H152" s="82">
        <v>28</v>
      </c>
      <c r="I152" s="83">
        <v>5</v>
      </c>
      <c r="J152" s="83">
        <v>18</v>
      </c>
      <c r="K152" s="127">
        <v>2.364336108762537</v>
      </c>
      <c r="L152" s="127">
        <v>4.1829537116431235</v>
      </c>
      <c r="M152" s="83" t="s">
        <v>1237</v>
      </c>
    </row>
    <row r="153" spans="2:13" x14ac:dyDescent="0.2">
      <c r="B153" s="55" t="str">
        <f t="shared" si="2"/>
        <v>CREYKE BECK (400kV)</v>
      </c>
      <c r="C153" s="77" t="s">
        <v>1051</v>
      </c>
      <c r="D153" s="78" t="s">
        <v>122</v>
      </c>
      <c r="E153" s="79" t="s">
        <v>318</v>
      </c>
      <c r="F153" s="80">
        <v>400</v>
      </c>
      <c r="G153" s="81">
        <v>15</v>
      </c>
      <c r="H153" s="82">
        <v>28</v>
      </c>
      <c r="I153" s="83">
        <v>5</v>
      </c>
      <c r="J153" s="83">
        <v>18</v>
      </c>
      <c r="K153" s="127">
        <v>2.3643361087625219</v>
      </c>
      <c r="L153" s="127">
        <v>4.184037977647642</v>
      </c>
      <c r="M153" s="83" t="s">
        <v>1237</v>
      </c>
    </row>
    <row r="154" spans="2:13" x14ac:dyDescent="0.2">
      <c r="B154" s="55" t="str">
        <f t="shared" si="2"/>
        <v>CROOKSTON (132kV)</v>
      </c>
      <c r="C154" s="77" t="s">
        <v>319</v>
      </c>
      <c r="D154" s="78" t="s">
        <v>146</v>
      </c>
      <c r="E154" s="79" t="s">
        <v>320</v>
      </c>
      <c r="F154" s="80">
        <v>132</v>
      </c>
      <c r="G154" s="81">
        <v>11</v>
      </c>
      <c r="H154" s="82">
        <v>22</v>
      </c>
      <c r="I154" s="83">
        <v>2</v>
      </c>
      <c r="J154" s="83">
        <v>10</v>
      </c>
      <c r="K154" s="127">
        <v>23.369240061706769</v>
      </c>
      <c r="L154" s="127">
        <v>2.0571073195085368</v>
      </c>
      <c r="M154" s="83" t="s">
        <v>1237</v>
      </c>
    </row>
    <row r="155" spans="2:13" x14ac:dyDescent="0.2">
      <c r="B155" s="55" t="str">
        <f t="shared" si="2"/>
        <v>CROSSAIG (132kV)</v>
      </c>
      <c r="C155" s="77" t="s">
        <v>321</v>
      </c>
      <c r="D155" s="78" t="s">
        <v>118</v>
      </c>
      <c r="E155" s="84" t="s">
        <v>322</v>
      </c>
      <c r="F155" s="80">
        <v>132</v>
      </c>
      <c r="G155" s="81">
        <v>7</v>
      </c>
      <c r="H155" s="82">
        <v>14</v>
      </c>
      <c r="I155" s="83">
        <v>1</v>
      </c>
      <c r="J155" s="83">
        <v>11</v>
      </c>
      <c r="K155" s="127">
        <v>45.976560307505075</v>
      </c>
      <c r="L155" s="127">
        <v>3.729285041022639</v>
      </c>
      <c r="M155" s="83" t="s">
        <v>1236</v>
      </c>
    </row>
    <row r="156" spans="2:13" x14ac:dyDescent="0.2">
      <c r="B156" s="55" t="str">
        <f t="shared" si="2"/>
        <v>CROSSAIG (132kV)</v>
      </c>
      <c r="C156" s="77" t="s">
        <v>321</v>
      </c>
      <c r="D156" s="78" t="s">
        <v>118</v>
      </c>
      <c r="E156" s="84" t="s">
        <v>323</v>
      </c>
      <c r="F156" s="80">
        <v>132</v>
      </c>
      <c r="G156" s="81">
        <v>7</v>
      </c>
      <c r="H156" s="82">
        <v>15</v>
      </c>
      <c r="I156" s="83">
        <v>1</v>
      </c>
      <c r="J156" s="83">
        <v>11</v>
      </c>
      <c r="K156" s="127">
        <v>45.976560307505075</v>
      </c>
      <c r="L156" s="127">
        <v>3.729285041022639</v>
      </c>
      <c r="M156" s="83" t="s">
        <v>1237</v>
      </c>
    </row>
    <row r="157" spans="2:13" x14ac:dyDescent="0.2">
      <c r="B157" s="55" t="str">
        <f t="shared" si="2"/>
        <v>CROSSAIG (275kV)</v>
      </c>
      <c r="C157" s="77" t="s">
        <v>321</v>
      </c>
      <c r="D157" s="78" t="s">
        <v>118</v>
      </c>
      <c r="E157" s="79" t="s">
        <v>324</v>
      </c>
      <c r="F157" s="80">
        <v>275</v>
      </c>
      <c r="G157" s="81">
        <v>7</v>
      </c>
      <c r="H157" s="82">
        <v>15</v>
      </c>
      <c r="I157" s="83">
        <v>1</v>
      </c>
      <c r="J157" s="83">
        <v>11</v>
      </c>
      <c r="K157" s="127">
        <v>53.133872854707541</v>
      </c>
      <c r="L157" s="127">
        <v>3.755891657205463</v>
      </c>
      <c r="M157" s="83" t="s">
        <v>1237</v>
      </c>
    </row>
    <row r="158" spans="2:13" x14ac:dyDescent="0.2">
      <c r="B158" s="55" t="str">
        <f t="shared" si="2"/>
        <v>CRUACHAN (275kV)</v>
      </c>
      <c r="C158" s="77" t="s">
        <v>325</v>
      </c>
      <c r="D158" s="78" t="s">
        <v>146</v>
      </c>
      <c r="E158" s="79" t="s">
        <v>326</v>
      </c>
      <c r="F158" s="80">
        <v>275</v>
      </c>
      <c r="G158" s="81">
        <v>8</v>
      </c>
      <c r="H158" s="82">
        <v>14</v>
      </c>
      <c r="I158" s="83">
        <v>2</v>
      </c>
      <c r="J158" s="83">
        <v>10</v>
      </c>
      <c r="K158" s="127">
        <v>26.266013349923409</v>
      </c>
      <c r="L158" s="127">
        <v>4.5568035505347648</v>
      </c>
      <c r="M158" s="83" t="s">
        <v>1236</v>
      </c>
    </row>
    <row r="159" spans="2:13" x14ac:dyDescent="0.2">
      <c r="B159" s="55" t="str">
        <f t="shared" si="2"/>
        <v>CRYSTAL RIG (132kV)</v>
      </c>
      <c r="C159" s="77" t="s">
        <v>327</v>
      </c>
      <c r="D159" s="78" t="s">
        <v>146</v>
      </c>
      <c r="E159" s="79" t="s">
        <v>328</v>
      </c>
      <c r="F159" s="80">
        <v>132</v>
      </c>
      <c r="G159" s="81">
        <v>11</v>
      </c>
      <c r="H159" s="82">
        <v>21</v>
      </c>
      <c r="I159" s="83">
        <v>2</v>
      </c>
      <c r="J159" s="83">
        <v>13</v>
      </c>
      <c r="K159" s="127">
        <v>17.815499391244845</v>
      </c>
      <c r="L159" s="127">
        <v>2.7278676246250106</v>
      </c>
      <c r="M159" s="83" t="s">
        <v>1237</v>
      </c>
    </row>
    <row r="160" spans="2:13" x14ac:dyDescent="0.2">
      <c r="B160" s="55" t="str">
        <f t="shared" si="2"/>
        <v>CRYSTAL RIG (400kV)</v>
      </c>
      <c r="C160" s="77" t="s">
        <v>327</v>
      </c>
      <c r="D160" s="78" t="s">
        <v>146</v>
      </c>
      <c r="E160" s="79" t="s">
        <v>328</v>
      </c>
      <c r="F160" s="80">
        <v>400</v>
      </c>
      <c r="G160" s="81">
        <v>11</v>
      </c>
      <c r="H160" s="82">
        <v>20</v>
      </c>
      <c r="I160" s="83">
        <v>2</v>
      </c>
      <c r="J160" s="83">
        <v>13</v>
      </c>
      <c r="K160" s="127">
        <v>17.559448855753555</v>
      </c>
      <c r="L160" s="127">
        <v>2.7278676246250368</v>
      </c>
      <c r="M160" s="83" t="s">
        <v>1236</v>
      </c>
    </row>
    <row r="161" spans="2:13" x14ac:dyDescent="0.2">
      <c r="B161" s="55" t="str">
        <f t="shared" si="2"/>
        <v>CULHAM JET (400kV)</v>
      </c>
      <c r="C161" s="77" t="s">
        <v>329</v>
      </c>
      <c r="D161" s="78" t="s">
        <v>122</v>
      </c>
      <c r="E161" s="79" t="s">
        <v>330</v>
      </c>
      <c r="F161" s="80">
        <v>400</v>
      </c>
      <c r="G161" s="81">
        <v>25</v>
      </c>
      <c r="H161" s="82">
        <v>43</v>
      </c>
      <c r="I161" s="83">
        <v>13</v>
      </c>
      <c r="J161" s="83">
        <v>19</v>
      </c>
      <c r="K161" s="127">
        <v>-3.7640348158798589</v>
      </c>
      <c r="L161" s="127">
        <v>8.3447092191735378E-2</v>
      </c>
      <c r="M161" s="83" t="s">
        <v>1237</v>
      </c>
    </row>
    <row r="162" spans="2:13" x14ac:dyDescent="0.2">
      <c r="B162" s="55" t="str">
        <f t="shared" si="2"/>
        <v>CULLIGRAN (132kV)</v>
      </c>
      <c r="C162" s="77" t="s">
        <v>331</v>
      </c>
      <c r="D162" s="78" t="s">
        <v>118</v>
      </c>
      <c r="E162" s="79" t="s">
        <v>332</v>
      </c>
      <c r="F162" s="80">
        <v>132</v>
      </c>
      <c r="G162" s="81">
        <v>1</v>
      </c>
      <c r="H162" s="82">
        <v>9</v>
      </c>
      <c r="I162" s="83">
        <v>1</v>
      </c>
      <c r="J162" s="83">
        <v>6</v>
      </c>
      <c r="K162" s="127">
        <v>38.013101265893745</v>
      </c>
      <c r="L162" s="127">
        <v>4.3999461945545502</v>
      </c>
      <c r="M162" s="83" t="s">
        <v>1236</v>
      </c>
    </row>
    <row r="163" spans="2:13" x14ac:dyDescent="0.2">
      <c r="B163" s="55" t="str">
        <f t="shared" si="2"/>
        <v>CUMBERNAULD (132kV)</v>
      </c>
      <c r="C163" s="77" t="s">
        <v>333</v>
      </c>
      <c r="D163" s="78" t="s">
        <v>146</v>
      </c>
      <c r="E163" s="79" t="s">
        <v>334</v>
      </c>
      <c r="F163" s="80">
        <v>132</v>
      </c>
      <c r="G163" s="81">
        <v>9</v>
      </c>
      <c r="H163" s="82">
        <v>16</v>
      </c>
      <c r="I163" s="83">
        <v>2</v>
      </c>
      <c r="J163" s="83">
        <v>10</v>
      </c>
      <c r="K163" s="127">
        <v>23.719360081727157</v>
      </c>
      <c r="L163" s="127">
        <v>2.6034654493957539</v>
      </c>
      <c r="M163" s="83" t="s">
        <v>1237</v>
      </c>
    </row>
    <row r="164" spans="2:13" x14ac:dyDescent="0.2">
      <c r="B164" s="55" t="str">
        <f t="shared" si="2"/>
        <v>CUMBERHEAD (132kV)</v>
      </c>
      <c r="C164" s="77" t="s">
        <v>335</v>
      </c>
      <c r="D164" s="78" t="s">
        <v>146</v>
      </c>
      <c r="E164" s="79" t="s">
        <v>336</v>
      </c>
      <c r="F164" s="80">
        <v>132</v>
      </c>
      <c r="G164" s="81">
        <v>11</v>
      </c>
      <c r="H164" s="82">
        <v>19</v>
      </c>
      <c r="I164" s="83">
        <v>2</v>
      </c>
      <c r="J164" s="83">
        <v>12</v>
      </c>
      <c r="K164" s="127">
        <v>24.344206332950069</v>
      </c>
      <c r="L164" s="127">
        <v>2.2596027988615761</v>
      </c>
      <c r="M164" s="83" t="s">
        <v>1237</v>
      </c>
    </row>
    <row r="165" spans="2:13" x14ac:dyDescent="0.2">
      <c r="B165" s="55" t="str">
        <f t="shared" si="2"/>
        <v>CUPAR (132kV)</v>
      </c>
      <c r="C165" s="77" t="s">
        <v>337</v>
      </c>
      <c r="D165" s="78" t="s">
        <v>146</v>
      </c>
      <c r="E165" s="79" t="s">
        <v>338</v>
      </c>
      <c r="F165" s="80">
        <v>132</v>
      </c>
      <c r="G165" s="81">
        <v>9</v>
      </c>
      <c r="H165" s="82">
        <v>16</v>
      </c>
      <c r="I165" s="83">
        <v>2</v>
      </c>
      <c r="J165" s="83">
        <v>10</v>
      </c>
      <c r="K165" s="127">
        <v>24.007705298029382</v>
      </c>
      <c r="L165" s="127">
        <v>1.8726911656225729</v>
      </c>
      <c r="M165" s="83" t="s">
        <v>1237</v>
      </c>
    </row>
    <row r="166" spans="2:13" x14ac:dyDescent="0.2">
      <c r="B166" s="55" t="str">
        <f t="shared" si="2"/>
        <v>CURRIE (132kV)</v>
      </c>
      <c r="C166" s="77" t="s">
        <v>339</v>
      </c>
      <c r="D166" s="78" t="s">
        <v>146</v>
      </c>
      <c r="E166" s="79" t="s">
        <v>340</v>
      </c>
      <c r="F166" s="80">
        <v>132</v>
      </c>
      <c r="G166" s="81">
        <v>9</v>
      </c>
      <c r="H166" s="82">
        <v>16</v>
      </c>
      <c r="I166" s="83">
        <v>2</v>
      </c>
      <c r="J166" s="83">
        <v>13</v>
      </c>
      <c r="K166" s="127">
        <v>20.977688905842982</v>
      </c>
      <c r="L166" s="127">
        <v>2.5940321354697367</v>
      </c>
      <c r="M166" s="83" t="s">
        <v>1237</v>
      </c>
    </row>
    <row r="167" spans="2:13" x14ac:dyDescent="0.2">
      <c r="B167" s="55" t="str">
        <f t="shared" si="2"/>
        <v>CURRIE (275kV)</v>
      </c>
      <c r="C167" s="77" t="s">
        <v>339</v>
      </c>
      <c r="D167" s="78" t="s">
        <v>146</v>
      </c>
      <c r="E167" s="79" t="s">
        <v>340</v>
      </c>
      <c r="F167" s="80">
        <v>275</v>
      </c>
      <c r="G167" s="81">
        <v>9</v>
      </c>
      <c r="H167" s="82">
        <v>16</v>
      </c>
      <c r="I167" s="83">
        <v>2</v>
      </c>
      <c r="J167" s="83">
        <v>13</v>
      </c>
      <c r="K167" s="127">
        <v>20.977688905842868</v>
      </c>
      <c r="L167" s="127">
        <v>2.5940321354697233</v>
      </c>
      <c r="M167" s="83" t="s">
        <v>1237</v>
      </c>
    </row>
    <row r="168" spans="2:13" x14ac:dyDescent="0.2">
      <c r="B168" s="55" t="str">
        <f t="shared" si="2"/>
        <v>DALLAS (275kV)</v>
      </c>
      <c r="C168" s="77" t="s">
        <v>341</v>
      </c>
      <c r="D168" s="78" t="s">
        <v>118</v>
      </c>
      <c r="E168" s="79" t="s">
        <v>342</v>
      </c>
      <c r="F168" s="80">
        <v>275</v>
      </c>
      <c r="G168" s="81">
        <v>1</v>
      </c>
      <c r="H168" s="82">
        <v>6</v>
      </c>
      <c r="I168" s="83">
        <v>1</v>
      </c>
      <c r="J168" s="83">
        <v>3</v>
      </c>
      <c r="K168" s="127">
        <v>32.799200493855565</v>
      </c>
      <c r="L168" s="127">
        <v>2.3555622163692611</v>
      </c>
      <c r="M168" s="83" t="s">
        <v>1237</v>
      </c>
    </row>
    <row r="169" spans="2:13" x14ac:dyDescent="0.2">
      <c r="B169" s="55" t="str">
        <f t="shared" si="2"/>
        <v>DAINES (400kV)</v>
      </c>
      <c r="C169" s="77" t="s">
        <v>1052</v>
      </c>
      <c r="D169" s="78" t="s">
        <v>122</v>
      </c>
      <c r="E169" s="79" t="s">
        <v>343</v>
      </c>
      <c r="F169" s="80">
        <v>400</v>
      </c>
      <c r="G169" s="81">
        <v>16</v>
      </c>
      <c r="H169" s="82">
        <v>24</v>
      </c>
      <c r="I169" s="83">
        <v>4</v>
      </c>
      <c r="J169" s="83">
        <v>18</v>
      </c>
      <c r="K169" s="127">
        <v>1.3002361384194423</v>
      </c>
      <c r="L169" s="127">
        <v>1.1427138938159398</v>
      </c>
      <c r="M169" s="83" t="s">
        <v>1237</v>
      </c>
    </row>
    <row r="170" spans="2:13" x14ac:dyDescent="0.2">
      <c r="B170" s="55" t="str">
        <f t="shared" si="2"/>
        <v>DALMALLY (275kV)</v>
      </c>
      <c r="C170" s="77" t="s">
        <v>344</v>
      </c>
      <c r="D170" s="78" t="s">
        <v>146</v>
      </c>
      <c r="E170" s="79" t="s">
        <v>345</v>
      </c>
      <c r="F170" s="80">
        <v>275</v>
      </c>
      <c r="G170" s="81">
        <v>8</v>
      </c>
      <c r="H170" s="82">
        <v>14</v>
      </c>
      <c r="I170" s="83">
        <v>2</v>
      </c>
      <c r="J170" s="83">
        <v>10</v>
      </c>
      <c r="K170" s="127">
        <v>26.266013349923409</v>
      </c>
      <c r="L170" s="127">
        <v>6.1862255439310392</v>
      </c>
      <c r="M170" s="83" t="s">
        <v>1237</v>
      </c>
    </row>
    <row r="171" spans="2:13" x14ac:dyDescent="0.2">
      <c r="B171" s="55" t="str">
        <f t="shared" si="2"/>
        <v>DALMARNOCK (132kV)</v>
      </c>
      <c r="C171" s="77" t="s">
        <v>346</v>
      </c>
      <c r="D171" s="78" t="s">
        <v>146</v>
      </c>
      <c r="E171" s="79" t="s">
        <v>347</v>
      </c>
      <c r="F171" s="80">
        <v>132</v>
      </c>
      <c r="G171" s="81">
        <v>11</v>
      </c>
      <c r="H171" s="82">
        <v>22</v>
      </c>
      <c r="I171" s="83">
        <v>2</v>
      </c>
      <c r="J171" s="83">
        <v>10</v>
      </c>
      <c r="K171" s="127">
        <v>23.451548190952174</v>
      </c>
      <c r="L171" s="127">
        <v>2.4746580562807967</v>
      </c>
      <c r="M171" s="83" t="s">
        <v>1237</v>
      </c>
    </row>
    <row r="172" spans="2:13" x14ac:dyDescent="0.2">
      <c r="B172" s="55" t="str">
        <f t="shared" si="2"/>
        <v>DALMARNOCK (275kV)</v>
      </c>
      <c r="C172" s="77" t="s">
        <v>346</v>
      </c>
      <c r="D172" s="78" t="s">
        <v>146</v>
      </c>
      <c r="E172" s="79" t="s">
        <v>347</v>
      </c>
      <c r="F172" s="80">
        <v>275</v>
      </c>
      <c r="G172" s="81">
        <v>11</v>
      </c>
      <c r="H172" s="82">
        <v>22</v>
      </c>
      <c r="I172" s="83">
        <v>2</v>
      </c>
      <c r="J172" s="83">
        <v>10</v>
      </c>
      <c r="K172" s="127">
        <v>23.465518489161934</v>
      </c>
      <c r="L172" s="127">
        <v>2.4746580562807954</v>
      </c>
      <c r="M172" s="83" t="s">
        <v>1237</v>
      </c>
    </row>
    <row r="173" spans="2:13" x14ac:dyDescent="0.2">
      <c r="B173" s="55" t="str">
        <f t="shared" si="2"/>
        <v>DEANIE (132kV)</v>
      </c>
      <c r="C173" s="77" t="s">
        <v>348</v>
      </c>
      <c r="D173" s="78" t="s">
        <v>118</v>
      </c>
      <c r="E173" s="79" t="s">
        <v>349</v>
      </c>
      <c r="F173" s="80">
        <v>132</v>
      </c>
      <c r="G173" s="81">
        <v>1</v>
      </c>
      <c r="H173" s="82">
        <v>9</v>
      </c>
      <c r="I173" s="83">
        <v>1</v>
      </c>
      <c r="J173" s="83">
        <v>6</v>
      </c>
      <c r="K173" s="127">
        <v>38.013101265893745</v>
      </c>
      <c r="L173" s="127">
        <v>4.3999461945545502</v>
      </c>
      <c r="M173" s="83" t="s">
        <v>1236</v>
      </c>
    </row>
    <row r="174" spans="2:13" x14ac:dyDescent="0.2">
      <c r="B174" s="55" t="str">
        <f t="shared" si="2"/>
        <v>DENNY NORTH (132kV)</v>
      </c>
      <c r="C174" s="77" t="s">
        <v>350</v>
      </c>
      <c r="D174" s="78" t="s">
        <v>146</v>
      </c>
      <c r="E174" s="79" t="s">
        <v>351</v>
      </c>
      <c r="F174" s="80">
        <v>132</v>
      </c>
      <c r="G174" s="81">
        <v>9</v>
      </c>
      <c r="H174" s="82">
        <v>16</v>
      </c>
      <c r="I174" s="83">
        <v>2</v>
      </c>
      <c r="J174" s="83">
        <v>10</v>
      </c>
      <c r="K174" s="127">
        <v>24.675181721682954</v>
      </c>
      <c r="L174" s="127">
        <v>3.4165463612694462</v>
      </c>
      <c r="M174" s="83" t="s">
        <v>1237</v>
      </c>
    </row>
    <row r="175" spans="2:13" x14ac:dyDescent="0.2">
      <c r="B175" s="55" t="str">
        <f t="shared" si="2"/>
        <v>DENNY NORTH (275kV)</v>
      </c>
      <c r="C175" s="77" t="s">
        <v>350</v>
      </c>
      <c r="D175" s="78" t="s">
        <v>146</v>
      </c>
      <c r="E175" s="79" t="s">
        <v>351</v>
      </c>
      <c r="F175" s="80">
        <v>275</v>
      </c>
      <c r="G175" s="81">
        <v>9</v>
      </c>
      <c r="H175" s="82">
        <v>16</v>
      </c>
      <c r="I175" s="83">
        <v>2</v>
      </c>
      <c r="J175" s="83">
        <v>10</v>
      </c>
      <c r="K175" s="127">
        <v>26.564400081695997</v>
      </c>
      <c r="L175" s="127">
        <v>3.1070408985167988</v>
      </c>
      <c r="M175" s="83" t="s">
        <v>1237</v>
      </c>
    </row>
    <row r="176" spans="2:13" x14ac:dyDescent="0.2">
      <c r="B176" s="55" t="str">
        <f t="shared" si="2"/>
        <v>DENNY NORTH (400kV)</v>
      </c>
      <c r="C176" s="77" t="s">
        <v>350</v>
      </c>
      <c r="D176" s="78" t="s">
        <v>146</v>
      </c>
      <c r="E176" s="79" t="s">
        <v>351</v>
      </c>
      <c r="F176" s="80">
        <v>400</v>
      </c>
      <c r="G176" s="81">
        <v>9</v>
      </c>
      <c r="H176" s="82">
        <v>16</v>
      </c>
      <c r="I176" s="83">
        <v>2</v>
      </c>
      <c r="J176" s="83">
        <v>10</v>
      </c>
      <c r="K176" s="127">
        <v>27.659075442976469</v>
      </c>
      <c r="L176" s="127">
        <v>3.3355354750258792</v>
      </c>
      <c r="M176" s="83" t="s">
        <v>1237</v>
      </c>
    </row>
    <row r="177" spans="2:13" x14ac:dyDescent="0.2">
      <c r="B177" s="55" t="str">
        <f t="shared" si="2"/>
        <v>DENSIDE (132kV)</v>
      </c>
      <c r="C177" s="77" t="s">
        <v>352</v>
      </c>
      <c r="D177" s="78" t="s">
        <v>118</v>
      </c>
      <c r="E177" s="79" t="s">
        <v>353</v>
      </c>
      <c r="F177" s="80">
        <v>132</v>
      </c>
      <c r="G177" s="81">
        <v>5</v>
      </c>
      <c r="H177" s="82">
        <v>10</v>
      </c>
      <c r="I177" s="83">
        <v>1</v>
      </c>
      <c r="J177" s="83">
        <v>3</v>
      </c>
      <c r="K177" s="127">
        <v>27.845297317218883</v>
      </c>
      <c r="L177" s="127">
        <v>1.1732413878594956</v>
      </c>
      <c r="M177" s="83" t="s">
        <v>1237</v>
      </c>
    </row>
    <row r="178" spans="2:13" x14ac:dyDescent="0.2">
      <c r="B178" s="55" t="str">
        <f t="shared" si="2"/>
        <v>DERSALLOCH WIND FARM (132kV)</v>
      </c>
      <c r="C178" s="77" t="s">
        <v>354</v>
      </c>
      <c r="D178" s="78" t="s">
        <v>146</v>
      </c>
      <c r="E178" s="79" t="s">
        <v>355</v>
      </c>
      <c r="F178" s="80">
        <v>132</v>
      </c>
      <c r="G178" s="81">
        <v>10</v>
      </c>
      <c r="H178" s="82">
        <v>19</v>
      </c>
      <c r="I178" s="83">
        <v>2</v>
      </c>
      <c r="J178" s="83">
        <v>12</v>
      </c>
      <c r="K178" s="127">
        <v>24.168195602147613</v>
      </c>
      <c r="L178" s="127">
        <v>2.2335529086571873</v>
      </c>
      <c r="M178" s="83" t="s">
        <v>1236</v>
      </c>
    </row>
    <row r="179" spans="2:13" x14ac:dyDescent="0.2">
      <c r="B179" s="55" t="str">
        <f t="shared" si="2"/>
        <v>DEVOL MOOR (132kV)</v>
      </c>
      <c r="C179" s="77" t="s">
        <v>356</v>
      </c>
      <c r="D179" s="78" t="s">
        <v>146</v>
      </c>
      <c r="E179" s="79" t="s">
        <v>357</v>
      </c>
      <c r="F179" s="80">
        <v>132</v>
      </c>
      <c r="G179" s="81">
        <v>9</v>
      </c>
      <c r="H179" s="82">
        <v>17</v>
      </c>
      <c r="I179" s="83">
        <v>2</v>
      </c>
      <c r="J179" s="83">
        <v>10</v>
      </c>
      <c r="K179" s="127">
        <v>24.575799966419439</v>
      </c>
      <c r="L179" s="127">
        <v>4.8253424738948949</v>
      </c>
      <c r="M179" s="83" t="s">
        <v>1237</v>
      </c>
    </row>
    <row r="180" spans="2:13" x14ac:dyDescent="0.2">
      <c r="B180" s="55" t="str">
        <f t="shared" si="2"/>
        <v>DEVOL MOOR (400kV)</v>
      </c>
      <c r="C180" s="77" t="s">
        <v>356</v>
      </c>
      <c r="D180" s="78" t="s">
        <v>146</v>
      </c>
      <c r="E180" s="79" t="s">
        <v>357</v>
      </c>
      <c r="F180" s="80">
        <v>400</v>
      </c>
      <c r="G180" s="81">
        <v>9</v>
      </c>
      <c r="H180" s="82">
        <v>17</v>
      </c>
      <c r="I180" s="83">
        <v>2</v>
      </c>
      <c r="J180" s="83">
        <v>10</v>
      </c>
      <c r="K180" s="127">
        <v>25.360132514531973</v>
      </c>
      <c r="L180" s="127">
        <v>3.8756387166586355</v>
      </c>
      <c r="M180" s="83" t="s">
        <v>1237</v>
      </c>
    </row>
    <row r="181" spans="2:13" x14ac:dyDescent="0.2">
      <c r="B181" s="55" t="str">
        <f t="shared" si="2"/>
        <v>DEVONSIDE (132kV)</v>
      </c>
      <c r="C181" s="77" t="s">
        <v>358</v>
      </c>
      <c r="D181" s="78" t="s">
        <v>146</v>
      </c>
      <c r="E181" s="79" t="s">
        <v>359</v>
      </c>
      <c r="F181" s="80">
        <v>132</v>
      </c>
      <c r="G181" s="81">
        <v>9</v>
      </c>
      <c r="H181" s="82">
        <v>16</v>
      </c>
      <c r="I181" s="83">
        <v>2</v>
      </c>
      <c r="J181" s="83">
        <v>10</v>
      </c>
      <c r="K181" s="127">
        <v>12.868965258110892</v>
      </c>
      <c r="L181" s="127">
        <v>2.6034654493957232</v>
      </c>
      <c r="M181" s="83" t="s">
        <v>1237</v>
      </c>
    </row>
    <row r="182" spans="2:13" x14ac:dyDescent="0.2">
      <c r="B182" s="55" t="str">
        <f t="shared" si="2"/>
        <v>DEWAR PLACE (275kV)</v>
      </c>
      <c r="C182" s="77" t="s">
        <v>360</v>
      </c>
      <c r="D182" s="78" t="s">
        <v>146</v>
      </c>
      <c r="E182" s="79" t="s">
        <v>361</v>
      </c>
      <c r="F182" s="80">
        <v>275</v>
      </c>
      <c r="G182" s="81">
        <v>11</v>
      </c>
      <c r="H182" s="82">
        <v>21</v>
      </c>
      <c r="I182" s="83">
        <v>2</v>
      </c>
      <c r="J182" s="83">
        <v>13</v>
      </c>
      <c r="K182" s="127">
        <v>17.524285009171049</v>
      </c>
      <c r="L182" s="127">
        <v>2.6079703648587116</v>
      </c>
      <c r="M182" s="83" t="s">
        <v>1237</v>
      </c>
    </row>
    <row r="183" spans="2:13" x14ac:dyDescent="0.2">
      <c r="B183" s="55" t="str">
        <f t="shared" si="2"/>
        <v>DIDCOT (400kV)</v>
      </c>
      <c r="C183" s="77" t="s">
        <v>1053</v>
      </c>
      <c r="D183" s="78" t="s">
        <v>122</v>
      </c>
      <c r="E183" s="79" t="s">
        <v>362</v>
      </c>
      <c r="F183" s="80">
        <v>400</v>
      </c>
      <c r="G183" s="81">
        <v>25</v>
      </c>
      <c r="H183" s="82">
        <v>43</v>
      </c>
      <c r="I183" s="83">
        <v>13</v>
      </c>
      <c r="J183" s="83">
        <v>19</v>
      </c>
      <c r="K183" s="127">
        <v>-3.9279142462152894</v>
      </c>
      <c r="L183" s="127">
        <v>8.4211950793023724E-2</v>
      </c>
      <c r="M183" s="83" t="s">
        <v>1236</v>
      </c>
    </row>
    <row r="184" spans="2:13" x14ac:dyDescent="0.2">
      <c r="B184" s="55" t="str">
        <f t="shared" si="2"/>
        <v>DINORWIG (400kV)</v>
      </c>
      <c r="C184" s="77" t="s">
        <v>1054</v>
      </c>
      <c r="D184" s="78" t="s">
        <v>122</v>
      </c>
      <c r="E184" s="79" t="s">
        <v>363</v>
      </c>
      <c r="F184" s="80">
        <v>400</v>
      </c>
      <c r="G184" s="81">
        <v>19</v>
      </c>
      <c r="H184" s="82">
        <v>31</v>
      </c>
      <c r="I184" s="83">
        <v>6</v>
      </c>
      <c r="J184" s="83">
        <v>18</v>
      </c>
      <c r="K184" s="127">
        <v>-0.55995319537131805</v>
      </c>
      <c r="L184" s="127">
        <v>5.540513697453866</v>
      </c>
      <c r="M184" s="83" t="s">
        <v>1236</v>
      </c>
    </row>
    <row r="185" spans="2:13" x14ac:dyDescent="0.2">
      <c r="B185" s="55" t="str">
        <f t="shared" si="2"/>
        <v>DORENELL (132kV)</v>
      </c>
      <c r="C185" s="77" t="s">
        <v>364</v>
      </c>
      <c r="D185" s="78" t="s">
        <v>118</v>
      </c>
      <c r="E185" s="79" t="s">
        <v>365</v>
      </c>
      <c r="F185" s="80">
        <v>132</v>
      </c>
      <c r="G185" s="81">
        <v>1</v>
      </c>
      <c r="H185" s="82">
        <v>8</v>
      </c>
      <c r="I185" s="83">
        <v>1</v>
      </c>
      <c r="J185" s="83">
        <v>3</v>
      </c>
      <c r="K185" s="127">
        <v>33.32428220703374</v>
      </c>
      <c r="L185" s="127">
        <v>0.99527686023840756</v>
      </c>
      <c r="M185" s="83" t="s">
        <v>1236</v>
      </c>
    </row>
    <row r="186" spans="2:13" x14ac:dyDescent="0.2">
      <c r="B186" s="55" t="str">
        <f t="shared" si="2"/>
        <v>DOUNREAY (132kV)</v>
      </c>
      <c r="C186" s="77" t="s">
        <v>366</v>
      </c>
      <c r="D186" s="78" t="s">
        <v>118</v>
      </c>
      <c r="E186" s="79" t="s">
        <v>367</v>
      </c>
      <c r="F186" s="80">
        <v>132</v>
      </c>
      <c r="G186" s="81">
        <v>1</v>
      </c>
      <c r="H186" s="82">
        <v>1</v>
      </c>
      <c r="I186" s="83">
        <v>1</v>
      </c>
      <c r="J186" s="83">
        <v>1</v>
      </c>
      <c r="K186" s="127">
        <v>59.450281674482717</v>
      </c>
      <c r="L186" s="127">
        <v>3.0908449450792199</v>
      </c>
      <c r="M186" s="83" t="s">
        <v>1237</v>
      </c>
    </row>
    <row r="187" spans="2:13" x14ac:dyDescent="0.2">
      <c r="B187" s="55" t="str">
        <f t="shared" si="2"/>
        <v>DOUNREAY (275kV)</v>
      </c>
      <c r="C187" s="77" t="s">
        <v>366</v>
      </c>
      <c r="D187" s="78" t="s">
        <v>118</v>
      </c>
      <c r="E187" s="79" t="s">
        <v>367</v>
      </c>
      <c r="F187" s="80">
        <v>275</v>
      </c>
      <c r="G187" s="81">
        <v>1</v>
      </c>
      <c r="H187" s="82">
        <v>1</v>
      </c>
      <c r="I187" s="83">
        <v>1</v>
      </c>
      <c r="J187" s="83">
        <v>1</v>
      </c>
      <c r="K187" s="127">
        <v>59.450281674482703</v>
      </c>
      <c r="L187" s="127">
        <v>3.0908449450792199</v>
      </c>
      <c r="M187" s="83" t="s">
        <v>1237</v>
      </c>
    </row>
    <row r="188" spans="2:13" x14ac:dyDescent="0.2">
      <c r="B188" s="55" t="str">
        <f t="shared" si="2"/>
        <v>DRAKELOW (275kV)</v>
      </c>
      <c r="C188" s="77" t="s">
        <v>1055</v>
      </c>
      <c r="D188" s="78" t="s">
        <v>122</v>
      </c>
      <c r="E188" s="79" t="s">
        <v>368</v>
      </c>
      <c r="F188" s="80">
        <v>275</v>
      </c>
      <c r="G188" s="81">
        <v>18</v>
      </c>
      <c r="H188" s="82">
        <v>32</v>
      </c>
      <c r="I188" s="83">
        <v>7</v>
      </c>
      <c r="J188" s="83">
        <v>17</v>
      </c>
      <c r="K188" s="127">
        <v>-2.1472649880676098</v>
      </c>
      <c r="L188" s="127">
        <v>2.3514935901695107</v>
      </c>
      <c r="M188" s="83" t="s">
        <v>1237</v>
      </c>
    </row>
    <row r="189" spans="2:13" x14ac:dyDescent="0.2">
      <c r="B189" s="55" t="str">
        <f t="shared" si="2"/>
        <v>DRAKELOW (400kV)</v>
      </c>
      <c r="C189" s="77" t="s">
        <v>1055</v>
      </c>
      <c r="D189" s="78" t="s">
        <v>122</v>
      </c>
      <c r="E189" s="79" t="s">
        <v>368</v>
      </c>
      <c r="F189" s="80">
        <v>400</v>
      </c>
      <c r="G189" s="81">
        <v>18</v>
      </c>
      <c r="H189" s="82">
        <v>32</v>
      </c>
      <c r="I189" s="83">
        <v>7</v>
      </c>
      <c r="J189" s="83">
        <v>17</v>
      </c>
      <c r="K189" s="127">
        <v>-1.9555267237185192</v>
      </c>
      <c r="L189" s="127">
        <v>2.0910321419042974</v>
      </c>
      <c r="M189" s="83" t="s">
        <v>1236</v>
      </c>
    </row>
    <row r="190" spans="2:13" x14ac:dyDescent="0.2">
      <c r="B190" s="55" t="str">
        <f t="shared" si="2"/>
        <v>DRAX (400kV)</v>
      </c>
      <c r="C190" s="77" t="s">
        <v>369</v>
      </c>
      <c r="D190" s="78" t="s">
        <v>122</v>
      </c>
      <c r="E190" s="79" t="s">
        <v>369</v>
      </c>
      <c r="F190" s="80">
        <v>400</v>
      </c>
      <c r="G190" s="81">
        <v>15</v>
      </c>
      <c r="H190" s="82">
        <v>28</v>
      </c>
      <c r="I190" s="83">
        <v>5</v>
      </c>
      <c r="J190" s="83">
        <v>18</v>
      </c>
      <c r="K190" s="127">
        <v>2.2759338943873813</v>
      </c>
      <c r="L190" s="127">
        <v>4.0139357047051032</v>
      </c>
      <c r="M190" s="83" t="s">
        <v>1236</v>
      </c>
    </row>
    <row r="191" spans="2:13" x14ac:dyDescent="0.2">
      <c r="B191" s="55" t="str">
        <f t="shared" si="2"/>
        <v>DRUMCROSS (132kV)</v>
      </c>
      <c r="C191" s="77" t="s">
        <v>370</v>
      </c>
      <c r="D191" s="78" t="s">
        <v>146</v>
      </c>
      <c r="E191" s="79" t="s">
        <v>371</v>
      </c>
      <c r="F191" s="80">
        <v>132</v>
      </c>
      <c r="G191" s="81">
        <v>9</v>
      </c>
      <c r="H191" s="82">
        <v>16</v>
      </c>
      <c r="I191" s="83">
        <v>2</v>
      </c>
      <c r="J191" s="83">
        <v>10</v>
      </c>
      <c r="K191" s="127">
        <v>25.622506056823486</v>
      </c>
      <c r="L191" s="127">
        <v>2.6034654493957117</v>
      </c>
      <c r="M191" s="83" t="s">
        <v>1237</v>
      </c>
    </row>
    <row r="192" spans="2:13" x14ac:dyDescent="0.2">
      <c r="B192" s="55" t="str">
        <f t="shared" si="2"/>
        <v>DRUMCHAPEL (275kV)</v>
      </c>
      <c r="C192" s="77" t="s">
        <v>372</v>
      </c>
      <c r="D192" s="78" t="s">
        <v>146</v>
      </c>
      <c r="E192" s="79" t="s">
        <v>373</v>
      </c>
      <c r="F192" s="80">
        <v>275</v>
      </c>
      <c r="G192" s="81">
        <v>9</v>
      </c>
      <c r="H192" s="82">
        <v>16</v>
      </c>
      <c r="I192" s="83">
        <v>2</v>
      </c>
      <c r="J192" s="83">
        <v>10</v>
      </c>
      <c r="K192" s="127">
        <v>26.074436044196336</v>
      </c>
      <c r="L192" s="127">
        <v>3.5976007457350025</v>
      </c>
      <c r="M192" s="83" t="s">
        <v>1237</v>
      </c>
    </row>
    <row r="193" spans="2:13" x14ac:dyDescent="0.2">
      <c r="B193" s="55" t="str">
        <f t="shared" si="2"/>
        <v>DUNBEATH (132kV)</v>
      </c>
      <c r="C193" s="77" t="s">
        <v>374</v>
      </c>
      <c r="D193" s="78" t="s">
        <v>118</v>
      </c>
      <c r="E193" s="79" t="s">
        <v>375</v>
      </c>
      <c r="F193" s="80">
        <v>132</v>
      </c>
      <c r="G193" s="81">
        <v>1</v>
      </c>
      <c r="H193" s="82">
        <v>1</v>
      </c>
      <c r="I193" s="83">
        <v>1</v>
      </c>
      <c r="J193" s="83">
        <v>1</v>
      </c>
      <c r="K193" s="127">
        <v>57.819116887464162</v>
      </c>
      <c r="L193" s="127">
        <v>3.7582455199166955</v>
      </c>
      <c r="M193" s="83" t="s">
        <v>1237</v>
      </c>
    </row>
    <row r="194" spans="2:13" x14ac:dyDescent="0.2">
      <c r="B194" s="55" t="str">
        <f t="shared" si="2"/>
        <v>DUNMOREE COMPOUND (132kV)</v>
      </c>
      <c r="C194" s="77" t="s">
        <v>376</v>
      </c>
      <c r="D194" s="78" t="s">
        <v>118</v>
      </c>
      <c r="E194" s="79" t="s">
        <v>377</v>
      </c>
      <c r="F194" s="80">
        <v>132</v>
      </c>
      <c r="G194" s="81">
        <v>1</v>
      </c>
      <c r="H194" s="82">
        <v>6</v>
      </c>
      <c r="I194" s="83">
        <v>1</v>
      </c>
      <c r="J194" s="83">
        <v>6</v>
      </c>
      <c r="K194" s="127">
        <v>39.794257234157179</v>
      </c>
      <c r="L194" s="127">
        <v>4.3999461945545502</v>
      </c>
      <c r="M194" s="83" t="s">
        <v>1237</v>
      </c>
    </row>
    <row r="195" spans="2:13" x14ac:dyDescent="0.2">
      <c r="B195" s="55" t="str">
        <f t="shared" si="2"/>
        <v>DUDHOPE (132kV)</v>
      </c>
      <c r="C195" s="77" t="s">
        <v>378</v>
      </c>
      <c r="D195" s="78" t="s">
        <v>118</v>
      </c>
      <c r="E195" s="79" t="s">
        <v>379</v>
      </c>
      <c r="F195" s="80">
        <v>132</v>
      </c>
      <c r="G195" s="81">
        <v>9</v>
      </c>
      <c r="H195" s="82">
        <v>10</v>
      </c>
      <c r="I195" s="83">
        <v>1</v>
      </c>
      <c r="J195" s="83">
        <v>3</v>
      </c>
      <c r="K195" s="127">
        <v>25.509213353859465</v>
      </c>
      <c r="L195" s="127">
        <v>-5.6083354543380148E-2</v>
      </c>
      <c r="M195" s="83" t="s">
        <v>1237</v>
      </c>
    </row>
    <row r="196" spans="2:13" x14ac:dyDescent="0.2">
      <c r="B196" s="55" t="str">
        <f t="shared" si="2"/>
        <v>DUNVEGAN GRID (132kV)</v>
      </c>
      <c r="C196" s="77" t="s">
        <v>380</v>
      </c>
      <c r="D196" s="78" t="s">
        <v>118</v>
      </c>
      <c r="E196" s="79" t="s">
        <v>381</v>
      </c>
      <c r="F196" s="80">
        <v>132</v>
      </c>
      <c r="G196" s="81">
        <v>4</v>
      </c>
      <c r="H196" s="82">
        <v>4</v>
      </c>
      <c r="I196" s="83">
        <v>1</v>
      </c>
      <c r="J196" s="83">
        <v>5</v>
      </c>
      <c r="K196" s="127">
        <v>40.365132589961931</v>
      </c>
      <c r="L196" s="127">
        <v>-0.68131740622161285</v>
      </c>
      <c r="M196" s="83" t="s">
        <v>1237</v>
      </c>
    </row>
    <row r="197" spans="2:13" x14ac:dyDescent="0.2">
      <c r="B197" s="55" t="str">
        <f t="shared" si="2"/>
        <v>DUMFRIES (132kV)</v>
      </c>
      <c r="C197" s="77" t="s">
        <v>382</v>
      </c>
      <c r="D197" s="78" t="s">
        <v>146</v>
      </c>
      <c r="E197" s="79" t="s">
        <v>383</v>
      </c>
      <c r="F197" s="80">
        <v>132</v>
      </c>
      <c r="G197" s="81">
        <v>12</v>
      </c>
      <c r="H197" s="82">
        <v>23</v>
      </c>
      <c r="I197" s="83">
        <v>2</v>
      </c>
      <c r="J197" s="83">
        <v>14</v>
      </c>
      <c r="K197" s="127">
        <v>11.174808546837099</v>
      </c>
      <c r="L197" s="127">
        <v>1.9717465149360569</v>
      </c>
      <c r="M197" s="83" t="s">
        <v>1237</v>
      </c>
    </row>
    <row r="198" spans="2:13" x14ac:dyDescent="0.2">
      <c r="B198" s="55" t="str">
        <f t="shared" si="2"/>
        <v>DUNBAR (132kV)</v>
      </c>
      <c r="C198" s="77" t="s">
        <v>384</v>
      </c>
      <c r="D198" s="78" t="s">
        <v>146</v>
      </c>
      <c r="E198" s="79" t="s">
        <v>385</v>
      </c>
      <c r="F198" s="80">
        <v>132</v>
      </c>
      <c r="G198" s="81">
        <v>11</v>
      </c>
      <c r="H198" s="82">
        <v>21</v>
      </c>
      <c r="I198" s="83">
        <v>2</v>
      </c>
      <c r="J198" s="83">
        <v>13</v>
      </c>
      <c r="K198" s="127">
        <v>20.559987943763858</v>
      </c>
      <c r="L198" s="127">
        <v>2.7592093777541953</v>
      </c>
      <c r="M198" s="83" t="s">
        <v>1237</v>
      </c>
    </row>
    <row r="199" spans="2:13" x14ac:dyDescent="0.2">
      <c r="B199" s="55" t="str">
        <f t="shared" si="2"/>
        <v>DUNLAW EXTENSION (132kV)</v>
      </c>
      <c r="C199" s="77" t="s">
        <v>386</v>
      </c>
      <c r="D199" s="78" t="s">
        <v>146</v>
      </c>
      <c r="E199" s="79" t="s">
        <v>387</v>
      </c>
      <c r="F199" s="80">
        <v>132</v>
      </c>
      <c r="G199" s="81">
        <v>11</v>
      </c>
      <c r="H199" s="82">
        <v>20</v>
      </c>
      <c r="I199" s="83">
        <v>2</v>
      </c>
      <c r="J199" s="83">
        <v>13</v>
      </c>
      <c r="K199" s="127">
        <v>18.537334165337139</v>
      </c>
      <c r="L199" s="127">
        <v>1.7613720174600953</v>
      </c>
      <c r="M199" s="83" t="s">
        <v>1236</v>
      </c>
    </row>
    <row r="200" spans="2:13" x14ac:dyDescent="0.2">
      <c r="B200" s="55" t="str">
        <f t="shared" si="2"/>
        <v>DUNFERMLINE (132kV)</v>
      </c>
      <c r="C200" s="77" t="s">
        <v>388</v>
      </c>
      <c r="D200" s="78" t="s">
        <v>146</v>
      </c>
      <c r="E200" s="79" t="s">
        <v>389</v>
      </c>
      <c r="F200" s="80">
        <v>132</v>
      </c>
      <c r="G200" s="81">
        <v>9</v>
      </c>
      <c r="H200" s="82">
        <v>16</v>
      </c>
      <c r="I200" s="83">
        <v>2</v>
      </c>
      <c r="J200" s="83">
        <v>10</v>
      </c>
      <c r="K200" s="127">
        <v>25.030447102828013</v>
      </c>
      <c r="L200" s="127">
        <v>2.4953330798848494</v>
      </c>
      <c r="M200" s="83" t="s">
        <v>1237</v>
      </c>
    </row>
    <row r="201" spans="2:13" x14ac:dyDescent="0.2">
      <c r="B201" s="55" t="str">
        <f t="shared" si="2"/>
        <v>DUNGENESS (275kV)</v>
      </c>
      <c r="C201" s="77" t="s">
        <v>1056</v>
      </c>
      <c r="D201" s="78" t="s">
        <v>122</v>
      </c>
      <c r="E201" s="79" t="s">
        <v>390</v>
      </c>
      <c r="F201" s="80">
        <v>275</v>
      </c>
      <c r="G201" s="81">
        <v>24</v>
      </c>
      <c r="H201" s="82">
        <v>41</v>
      </c>
      <c r="I201" s="83">
        <v>11</v>
      </c>
      <c r="J201" s="83">
        <v>21</v>
      </c>
      <c r="K201" s="127">
        <v>3.0967737225803957</v>
      </c>
      <c r="L201" s="127">
        <v>-4.2056531150007075</v>
      </c>
      <c r="M201" s="83" t="s">
        <v>1237</v>
      </c>
    </row>
    <row r="202" spans="2:13" x14ac:dyDescent="0.2">
      <c r="B202" s="55" t="str">
        <f t="shared" si="2"/>
        <v>DUNGENESS (400kV)</v>
      </c>
      <c r="C202" s="77" t="s">
        <v>1056</v>
      </c>
      <c r="D202" s="78" t="s">
        <v>122</v>
      </c>
      <c r="E202" s="79" t="s">
        <v>390</v>
      </c>
      <c r="F202" s="80">
        <v>400</v>
      </c>
      <c r="G202" s="81">
        <v>24</v>
      </c>
      <c r="H202" s="82">
        <v>41</v>
      </c>
      <c r="I202" s="83">
        <v>11</v>
      </c>
      <c r="J202" s="83">
        <v>21</v>
      </c>
      <c r="K202" s="127">
        <v>3.0967737225803957</v>
      </c>
      <c r="L202" s="127">
        <v>-4.2056531150007075</v>
      </c>
      <c r="M202" s="83" t="s">
        <v>1236</v>
      </c>
    </row>
    <row r="203" spans="2:13" x14ac:dyDescent="0.2">
      <c r="B203" s="55" t="str">
        <f t="shared" ref="B203:B266" si="3">CONCATENATE(C203," (",F203,"kV)")</f>
        <v>DUNHILL (132kV)</v>
      </c>
      <c r="C203" s="77" t="s">
        <v>391</v>
      </c>
      <c r="D203" s="78" t="s">
        <v>146</v>
      </c>
      <c r="E203" s="84" t="s">
        <v>392</v>
      </c>
      <c r="F203" s="80">
        <v>132</v>
      </c>
      <c r="G203" s="81">
        <v>10</v>
      </c>
      <c r="H203" s="82">
        <v>17</v>
      </c>
      <c r="I203" s="83">
        <v>2</v>
      </c>
      <c r="J203" s="83">
        <v>12</v>
      </c>
      <c r="K203" s="127">
        <v>24.168195602147911</v>
      </c>
      <c r="L203" s="127">
        <v>2.2335529086572521</v>
      </c>
      <c r="M203" s="83" t="s">
        <v>1236</v>
      </c>
    </row>
    <row r="204" spans="2:13" x14ac:dyDescent="0.2">
      <c r="B204" s="55" t="str">
        <f t="shared" si="3"/>
        <v>DUNHILL (132kV)</v>
      </c>
      <c r="C204" s="77" t="s">
        <v>391</v>
      </c>
      <c r="D204" s="78" t="s">
        <v>146</v>
      </c>
      <c r="E204" s="84" t="s">
        <v>393</v>
      </c>
      <c r="F204" s="80">
        <v>132</v>
      </c>
      <c r="G204" s="81">
        <v>10</v>
      </c>
      <c r="H204" s="82">
        <v>19</v>
      </c>
      <c r="I204" s="83">
        <v>2</v>
      </c>
      <c r="J204" s="83">
        <v>12</v>
      </c>
      <c r="K204" s="127">
        <v>24.168195602147911</v>
      </c>
      <c r="L204" s="127">
        <v>2.2335529086572521</v>
      </c>
      <c r="M204" s="83" t="s">
        <v>1237</v>
      </c>
    </row>
    <row r="205" spans="2:13" x14ac:dyDescent="0.2">
      <c r="B205" s="55" t="str">
        <f t="shared" si="3"/>
        <v>DUNMAGLASS (132kV)</v>
      </c>
      <c r="C205" s="77" t="s">
        <v>394</v>
      </c>
      <c r="D205" s="78" t="s">
        <v>118</v>
      </c>
      <c r="E205" s="84" t="s">
        <v>395</v>
      </c>
      <c r="F205" s="80">
        <v>132</v>
      </c>
      <c r="G205" s="81">
        <v>1</v>
      </c>
      <c r="H205" s="82">
        <v>6</v>
      </c>
      <c r="I205" s="83">
        <v>1</v>
      </c>
      <c r="J205" s="83">
        <v>6</v>
      </c>
      <c r="K205" s="127">
        <v>37.125440152288732</v>
      </c>
      <c r="L205" s="127">
        <v>4.0837560752770168</v>
      </c>
      <c r="M205" s="83" t="s">
        <v>1237</v>
      </c>
    </row>
    <row r="206" spans="2:13" x14ac:dyDescent="0.2">
      <c r="B206" s="55" t="str">
        <f t="shared" si="3"/>
        <v>DUNMAGLASS (132kV)</v>
      </c>
      <c r="C206" s="77" t="s">
        <v>394</v>
      </c>
      <c r="D206" s="78" t="s">
        <v>118</v>
      </c>
      <c r="E206" s="84" t="s">
        <v>396</v>
      </c>
      <c r="F206" s="80">
        <v>132</v>
      </c>
      <c r="G206" s="81">
        <v>1</v>
      </c>
      <c r="H206" s="82">
        <v>9</v>
      </c>
      <c r="I206" s="83">
        <v>1</v>
      </c>
      <c r="J206" s="83">
        <v>6</v>
      </c>
      <c r="K206" s="127">
        <v>37.125440152288732</v>
      </c>
      <c r="L206" s="127">
        <v>4.0837560752770168</v>
      </c>
      <c r="M206" s="83" t="s">
        <v>1236</v>
      </c>
    </row>
    <row r="207" spans="2:13" x14ac:dyDescent="0.2">
      <c r="B207" s="55" t="str">
        <f t="shared" si="3"/>
        <v>DUNOON (132kV)</v>
      </c>
      <c r="C207" s="77" t="s">
        <v>397</v>
      </c>
      <c r="D207" s="78" t="s">
        <v>118</v>
      </c>
      <c r="E207" s="79" t="s">
        <v>398</v>
      </c>
      <c r="F207" s="80">
        <v>132</v>
      </c>
      <c r="G207" s="81">
        <v>7</v>
      </c>
      <c r="H207" s="82">
        <v>14</v>
      </c>
      <c r="I207" s="83">
        <v>1</v>
      </c>
      <c r="J207" s="83">
        <v>10</v>
      </c>
      <c r="K207" s="127">
        <v>26.64611757686885</v>
      </c>
      <c r="L207" s="127">
        <v>4.5693617719203585</v>
      </c>
      <c r="M207" s="83" t="s">
        <v>1237</v>
      </c>
    </row>
    <row r="208" spans="2:13" x14ac:dyDescent="0.2">
      <c r="B208" s="55" t="str">
        <f t="shared" si="3"/>
        <v>DYCE (132kV)</v>
      </c>
      <c r="C208" s="77" t="s">
        <v>399</v>
      </c>
      <c r="D208" s="78" t="s">
        <v>118</v>
      </c>
      <c r="E208" s="79" t="s">
        <v>399</v>
      </c>
      <c r="F208" s="80">
        <v>132</v>
      </c>
      <c r="G208" s="81">
        <v>1</v>
      </c>
      <c r="H208" s="82">
        <v>6</v>
      </c>
      <c r="I208" s="83">
        <v>1</v>
      </c>
      <c r="J208" s="83">
        <v>3</v>
      </c>
      <c r="K208" s="127">
        <v>32.073981191073116</v>
      </c>
      <c r="L208" s="127">
        <v>1.1442942277427202</v>
      </c>
      <c r="M208" s="83" t="s">
        <v>1237</v>
      </c>
    </row>
    <row r="209" spans="2:13" x14ac:dyDescent="0.2">
      <c r="B209" s="55" t="str">
        <f t="shared" si="3"/>
        <v>EALING (275kV)</v>
      </c>
      <c r="C209" s="77" t="s">
        <v>1057</v>
      </c>
      <c r="D209" s="78" t="s">
        <v>122</v>
      </c>
      <c r="E209" s="79" t="s">
        <v>400</v>
      </c>
      <c r="F209" s="80">
        <v>275</v>
      </c>
      <c r="G209" s="81">
        <v>23</v>
      </c>
      <c r="H209" s="82">
        <v>37</v>
      </c>
      <c r="I209" s="83">
        <v>13</v>
      </c>
      <c r="J209" s="83">
        <v>20</v>
      </c>
      <c r="K209" s="127">
        <v>-5.3680824275568977</v>
      </c>
      <c r="L209" s="127">
        <v>-6.9547236306985543</v>
      </c>
      <c r="M209" s="83" t="s">
        <v>1237</v>
      </c>
    </row>
    <row r="210" spans="2:13" x14ac:dyDescent="0.2">
      <c r="B210" s="55" t="str">
        <f t="shared" si="3"/>
        <v>EATON SOCON (400kV)</v>
      </c>
      <c r="C210" s="77" t="s">
        <v>1058</v>
      </c>
      <c r="D210" s="78" t="s">
        <v>122</v>
      </c>
      <c r="E210" s="79" t="s">
        <v>401</v>
      </c>
      <c r="F210" s="80">
        <v>400</v>
      </c>
      <c r="G210" s="81">
        <v>18</v>
      </c>
      <c r="H210" s="82">
        <v>34</v>
      </c>
      <c r="I210" s="83">
        <v>9</v>
      </c>
      <c r="J210" s="83">
        <v>17</v>
      </c>
      <c r="K210" s="127">
        <v>-0.46708024769023748</v>
      </c>
      <c r="L210" s="127">
        <v>0.81748453244581754</v>
      </c>
      <c r="M210" s="83" t="s">
        <v>1236</v>
      </c>
    </row>
    <row r="211" spans="2:13" x14ac:dyDescent="0.2">
      <c r="B211" s="55" t="str">
        <f t="shared" si="3"/>
        <v>EARLSTOUN (132kV)</v>
      </c>
      <c r="C211" s="77" t="s">
        <v>402</v>
      </c>
      <c r="D211" s="78" t="s">
        <v>146</v>
      </c>
      <c r="E211" s="79" t="s">
        <v>403</v>
      </c>
      <c r="F211" s="80">
        <v>132</v>
      </c>
      <c r="G211" s="81">
        <v>10</v>
      </c>
      <c r="H211" s="82">
        <v>18</v>
      </c>
      <c r="I211" s="83">
        <v>2</v>
      </c>
      <c r="J211" s="83">
        <v>12</v>
      </c>
      <c r="K211" s="127">
        <v>17.390180297843123</v>
      </c>
      <c r="L211" s="127">
        <v>1.9717465149348106</v>
      </c>
      <c r="M211" s="83" t="s">
        <v>1237</v>
      </c>
    </row>
    <row r="212" spans="2:13" x14ac:dyDescent="0.2">
      <c r="B212" s="55" t="str">
        <f t="shared" si="3"/>
        <v>ECCLEFECHAN (132kV)</v>
      </c>
      <c r="C212" s="77" t="s">
        <v>404</v>
      </c>
      <c r="D212" s="78" t="s">
        <v>146</v>
      </c>
      <c r="E212" s="79" t="s">
        <v>405</v>
      </c>
      <c r="F212" s="80">
        <v>132</v>
      </c>
      <c r="G212" s="81">
        <v>12</v>
      </c>
      <c r="H212" s="82">
        <v>23</v>
      </c>
      <c r="I212" s="83">
        <v>2</v>
      </c>
      <c r="J212" s="83">
        <v>14</v>
      </c>
      <c r="K212" s="127">
        <v>12.727760901569301</v>
      </c>
      <c r="L212" s="127">
        <v>1.9717465149363695</v>
      </c>
      <c r="M212" s="83" t="s">
        <v>1237</v>
      </c>
    </row>
    <row r="213" spans="2:13" x14ac:dyDescent="0.2">
      <c r="B213" s="55" t="str">
        <f t="shared" si="3"/>
        <v>ECCLES (132kV)</v>
      </c>
      <c r="C213" s="77" t="s">
        <v>406</v>
      </c>
      <c r="D213" s="78" t="s">
        <v>146</v>
      </c>
      <c r="E213" s="79" t="s">
        <v>407</v>
      </c>
      <c r="F213" s="80">
        <v>132</v>
      </c>
      <c r="G213" s="81">
        <v>11</v>
      </c>
      <c r="H213" s="82">
        <v>21</v>
      </c>
      <c r="I213" s="83">
        <v>2</v>
      </c>
      <c r="J213" s="83">
        <v>13</v>
      </c>
      <c r="K213" s="127">
        <v>16.489118145307607</v>
      </c>
      <c r="L213" s="127">
        <v>3.5096297646356063</v>
      </c>
      <c r="M213" s="83" t="s">
        <v>1237</v>
      </c>
    </row>
    <row r="214" spans="2:13" x14ac:dyDescent="0.2">
      <c r="B214" s="55" t="str">
        <f t="shared" si="3"/>
        <v>ECCLES (400kV)</v>
      </c>
      <c r="C214" s="77" t="s">
        <v>406</v>
      </c>
      <c r="D214" s="78" t="s">
        <v>146</v>
      </c>
      <c r="E214" s="79" t="s">
        <v>407</v>
      </c>
      <c r="F214" s="80">
        <v>400</v>
      </c>
      <c r="G214" s="81">
        <v>11</v>
      </c>
      <c r="H214" s="82">
        <v>21</v>
      </c>
      <c r="I214" s="83">
        <v>2</v>
      </c>
      <c r="J214" s="83">
        <v>13</v>
      </c>
      <c r="K214" s="127">
        <v>15.268588875260374</v>
      </c>
      <c r="L214" s="127">
        <v>2.8761324198865594</v>
      </c>
      <c r="M214" s="83" t="s">
        <v>1237</v>
      </c>
    </row>
    <row r="215" spans="2:13" x14ac:dyDescent="0.2">
      <c r="B215" s="55" t="str">
        <f t="shared" si="3"/>
        <v>EAST CLAYDON (400kV)</v>
      </c>
      <c r="C215" s="77" t="s">
        <v>1059</v>
      </c>
      <c r="D215" s="78" t="s">
        <v>122</v>
      </c>
      <c r="E215" s="84" t="s">
        <v>408</v>
      </c>
      <c r="F215" s="80">
        <v>400</v>
      </c>
      <c r="G215" s="81">
        <v>18</v>
      </c>
      <c r="H215" s="82">
        <v>34</v>
      </c>
      <c r="I215" s="83">
        <v>7</v>
      </c>
      <c r="J215" s="83">
        <v>18</v>
      </c>
      <c r="K215" s="127">
        <v>-2.5752291404973437</v>
      </c>
      <c r="L215" s="127">
        <v>7.8059993147467324E-2</v>
      </c>
      <c r="M215" s="83" t="s">
        <v>1237</v>
      </c>
    </row>
    <row r="216" spans="2:13" x14ac:dyDescent="0.2">
      <c r="B216" s="55" t="str">
        <f t="shared" si="3"/>
        <v>EAST CLAYDON (400kV)</v>
      </c>
      <c r="C216" s="77" t="s">
        <v>1059</v>
      </c>
      <c r="D216" s="78" t="s">
        <v>122</v>
      </c>
      <c r="E216" s="84" t="s">
        <v>409</v>
      </c>
      <c r="F216" s="80">
        <v>400</v>
      </c>
      <c r="G216" s="81">
        <v>18</v>
      </c>
      <c r="H216" s="82">
        <v>34</v>
      </c>
      <c r="I216" s="83">
        <v>8</v>
      </c>
      <c r="J216" s="83">
        <v>18</v>
      </c>
      <c r="K216" s="127">
        <v>-2.5752291404973437</v>
      </c>
      <c r="L216" s="127">
        <v>7.8059993147467324E-2</v>
      </c>
      <c r="M216" s="83" t="s">
        <v>1237</v>
      </c>
    </row>
    <row r="217" spans="2:13" x14ac:dyDescent="0.2">
      <c r="B217" s="55" t="str">
        <f t="shared" si="3"/>
        <v>EAST CLAYDON (400kV)</v>
      </c>
      <c r="C217" s="77" t="s">
        <v>1059</v>
      </c>
      <c r="D217" s="78" t="s">
        <v>122</v>
      </c>
      <c r="E217" s="84" t="s">
        <v>410</v>
      </c>
      <c r="F217" s="80">
        <v>400</v>
      </c>
      <c r="G217" s="81">
        <v>18</v>
      </c>
      <c r="H217" s="82">
        <v>34</v>
      </c>
      <c r="I217" s="83">
        <v>13</v>
      </c>
      <c r="J217" s="83">
        <v>18</v>
      </c>
      <c r="K217" s="127">
        <v>-2.5752291404973437</v>
      </c>
      <c r="L217" s="127">
        <v>7.8059993147467324E-2</v>
      </c>
      <c r="M217" s="83" t="s">
        <v>1237</v>
      </c>
    </row>
    <row r="218" spans="2:13" x14ac:dyDescent="0.2">
      <c r="B218" s="55" t="str">
        <f t="shared" si="3"/>
        <v>EDINBANE (132kV)</v>
      </c>
      <c r="C218" s="77" t="s">
        <v>411</v>
      </c>
      <c r="D218" s="78" t="s">
        <v>118</v>
      </c>
      <c r="E218" s="79" t="s">
        <v>412</v>
      </c>
      <c r="F218" s="80">
        <v>132</v>
      </c>
      <c r="G218" s="81">
        <v>4</v>
      </c>
      <c r="H218" s="82">
        <v>4</v>
      </c>
      <c r="I218" s="83">
        <v>1</v>
      </c>
      <c r="J218" s="83">
        <v>5</v>
      </c>
      <c r="K218" s="127">
        <v>36.496970181774877</v>
      </c>
      <c r="L218" s="127">
        <v>-0.6813174062216113</v>
      </c>
      <c r="M218" s="83" t="s">
        <v>1236</v>
      </c>
    </row>
    <row r="219" spans="2:13" x14ac:dyDescent="0.2">
      <c r="B219" s="55" t="str">
        <f t="shared" si="3"/>
        <v>EASTERHOUSE (275kV)</v>
      </c>
      <c r="C219" s="77" t="s">
        <v>413</v>
      </c>
      <c r="D219" s="78" t="s">
        <v>146</v>
      </c>
      <c r="E219" s="79" t="s">
        <v>414</v>
      </c>
      <c r="F219" s="80">
        <v>275</v>
      </c>
      <c r="G219" s="81">
        <v>9</v>
      </c>
      <c r="H219" s="82">
        <v>16</v>
      </c>
      <c r="I219" s="83">
        <v>2</v>
      </c>
      <c r="J219" s="83">
        <v>10</v>
      </c>
      <c r="K219" s="127">
        <v>23.222285581732685</v>
      </c>
      <c r="L219" s="127">
        <v>2.4699166037771767</v>
      </c>
      <c r="M219" s="83" t="s">
        <v>1237</v>
      </c>
    </row>
    <row r="220" spans="2:13" x14ac:dyDescent="0.2">
      <c r="B220" s="55" t="str">
        <f t="shared" si="3"/>
        <v>EGGBOROUGH (400kV)</v>
      </c>
      <c r="C220" s="77" t="s">
        <v>1060</v>
      </c>
      <c r="D220" s="78" t="s">
        <v>122</v>
      </c>
      <c r="E220" s="79" t="s">
        <v>415</v>
      </c>
      <c r="F220" s="80">
        <v>400</v>
      </c>
      <c r="G220" s="81">
        <v>15</v>
      </c>
      <c r="H220" s="82">
        <v>29</v>
      </c>
      <c r="I220" s="83">
        <v>5</v>
      </c>
      <c r="J220" s="83">
        <v>18</v>
      </c>
      <c r="K220" s="127">
        <v>2.3148956060846397</v>
      </c>
      <c r="L220" s="127">
        <v>3.642799247774076</v>
      </c>
      <c r="M220" s="83" t="s">
        <v>1237</v>
      </c>
    </row>
    <row r="221" spans="2:13" x14ac:dyDescent="0.2">
      <c r="B221" s="55" t="str">
        <f t="shared" si="3"/>
        <v>EAST KILBRIDE (275kV)</v>
      </c>
      <c r="C221" s="77" t="s">
        <v>416</v>
      </c>
      <c r="D221" s="78" t="s">
        <v>146</v>
      </c>
      <c r="E221" s="79" t="s">
        <v>417</v>
      </c>
      <c r="F221" s="80">
        <v>275</v>
      </c>
      <c r="G221" s="81">
        <v>11</v>
      </c>
      <c r="H221" s="82">
        <v>22</v>
      </c>
      <c r="I221" s="83">
        <v>2</v>
      </c>
      <c r="J221" s="83">
        <v>10</v>
      </c>
      <c r="K221" s="127">
        <v>23.469633866852103</v>
      </c>
      <c r="L221" s="127">
        <v>2.4734071035660685</v>
      </c>
      <c r="M221" s="83" t="s">
        <v>1237</v>
      </c>
    </row>
    <row r="222" spans="2:13" x14ac:dyDescent="0.2">
      <c r="B222" s="55" t="str">
        <f t="shared" si="3"/>
        <v>EAST KILBRIDE SOUTH (275kV)</v>
      </c>
      <c r="C222" s="77" t="s">
        <v>418</v>
      </c>
      <c r="D222" s="78" t="s">
        <v>146</v>
      </c>
      <c r="E222" s="79" t="s">
        <v>419</v>
      </c>
      <c r="F222" s="80">
        <v>275</v>
      </c>
      <c r="G222" s="81">
        <v>11</v>
      </c>
      <c r="H222" s="82">
        <v>22</v>
      </c>
      <c r="I222" s="83">
        <v>2</v>
      </c>
      <c r="J222" s="83">
        <v>10</v>
      </c>
      <c r="K222" s="127">
        <v>23.281771590917739</v>
      </c>
      <c r="L222" s="127">
        <v>2.4693699379868206</v>
      </c>
      <c r="M222" s="83" t="s">
        <v>1237</v>
      </c>
    </row>
    <row r="223" spans="2:13" x14ac:dyDescent="0.2">
      <c r="B223" s="55" t="str">
        <f t="shared" si="3"/>
        <v>ELDERSLIE (132kV)</v>
      </c>
      <c r="C223" s="77" t="s">
        <v>420</v>
      </c>
      <c r="D223" s="78" t="s">
        <v>146</v>
      </c>
      <c r="E223" s="79" t="s">
        <v>421</v>
      </c>
      <c r="F223" s="80">
        <v>132</v>
      </c>
      <c r="G223" s="81">
        <v>9</v>
      </c>
      <c r="H223" s="82">
        <v>16</v>
      </c>
      <c r="I223" s="83">
        <v>2</v>
      </c>
      <c r="J223" s="83">
        <v>10</v>
      </c>
      <c r="K223" s="127">
        <v>24.087375032284655</v>
      </c>
      <c r="L223" s="127">
        <v>2.0571073195085368</v>
      </c>
      <c r="M223" s="83" t="s">
        <v>1237</v>
      </c>
    </row>
    <row r="224" spans="2:13" x14ac:dyDescent="0.2">
      <c r="B224" s="55" t="str">
        <f t="shared" si="3"/>
        <v>ELGIN (132kV)</v>
      </c>
      <c r="C224" s="77" t="s">
        <v>422</v>
      </c>
      <c r="D224" s="78" t="s">
        <v>118</v>
      </c>
      <c r="E224" s="79" t="s">
        <v>423</v>
      </c>
      <c r="F224" s="80">
        <v>132</v>
      </c>
      <c r="G224" s="81">
        <v>1</v>
      </c>
      <c r="H224" s="82">
        <v>6</v>
      </c>
      <c r="I224" s="83">
        <v>1</v>
      </c>
      <c r="J224" s="83">
        <v>3</v>
      </c>
      <c r="K224" s="127">
        <v>31.353677050959384</v>
      </c>
      <c r="L224" s="127">
        <v>0.65134381418843623</v>
      </c>
      <c r="M224" s="83" t="s">
        <v>1237</v>
      </c>
    </row>
    <row r="225" spans="2:13" x14ac:dyDescent="0.2">
      <c r="B225" s="55" t="str">
        <f t="shared" si="3"/>
        <v>ELLAND (275kV)</v>
      </c>
      <c r="C225" s="77" t="s">
        <v>1061</v>
      </c>
      <c r="D225" s="78" t="s">
        <v>122</v>
      </c>
      <c r="E225" s="79" t="s">
        <v>424</v>
      </c>
      <c r="F225" s="80">
        <v>275</v>
      </c>
      <c r="G225" s="81">
        <v>15</v>
      </c>
      <c r="H225" s="82">
        <v>29</v>
      </c>
      <c r="I225" s="83">
        <v>5</v>
      </c>
      <c r="J225" s="83">
        <v>18</v>
      </c>
      <c r="K225" s="127">
        <v>1.9809468273156743</v>
      </c>
      <c r="L225" s="127">
        <v>1.7155501991293705</v>
      </c>
      <c r="M225" s="83" t="s">
        <v>1237</v>
      </c>
    </row>
    <row r="226" spans="2:13" x14ac:dyDescent="0.2">
      <c r="B226" s="55" t="str">
        <f t="shared" si="3"/>
        <v>ELSTREE (275kV)</v>
      </c>
      <c r="C226" s="77" t="s">
        <v>1062</v>
      </c>
      <c r="D226" s="78" t="s">
        <v>122</v>
      </c>
      <c r="E226" s="79" t="s">
        <v>425</v>
      </c>
      <c r="F226" s="80">
        <v>275</v>
      </c>
      <c r="G226" s="81">
        <v>25</v>
      </c>
      <c r="H226" s="82">
        <v>42</v>
      </c>
      <c r="I226" s="83">
        <v>9</v>
      </c>
      <c r="J226" s="83">
        <v>20</v>
      </c>
      <c r="K226" s="127">
        <v>-2.0942502778656813</v>
      </c>
      <c r="L226" s="127">
        <v>-1.5538848652338046</v>
      </c>
      <c r="M226" s="83" t="s">
        <v>1237</v>
      </c>
    </row>
    <row r="227" spans="2:13" x14ac:dyDescent="0.2">
      <c r="B227" s="55" t="str">
        <f t="shared" si="3"/>
        <v>ELSTREE (400kV)</v>
      </c>
      <c r="C227" s="77" t="s">
        <v>1062</v>
      </c>
      <c r="D227" s="78" t="s">
        <v>122</v>
      </c>
      <c r="E227" s="79" t="s">
        <v>425</v>
      </c>
      <c r="F227" s="80">
        <v>400</v>
      </c>
      <c r="G227" s="81">
        <v>25</v>
      </c>
      <c r="H227" s="82">
        <v>42</v>
      </c>
      <c r="I227" s="83">
        <v>9</v>
      </c>
      <c r="J227" s="83">
        <v>20</v>
      </c>
      <c r="K227" s="127">
        <v>-2.4069940642328236</v>
      </c>
      <c r="L227" s="127">
        <v>0.26137116373311969</v>
      </c>
      <c r="M227" s="83" t="s">
        <v>1236</v>
      </c>
    </row>
    <row r="228" spans="2:13" x14ac:dyDescent="0.2">
      <c r="B228" s="55" t="str">
        <f t="shared" si="3"/>
        <v>ELVANFOOT (275kV)</v>
      </c>
      <c r="C228" s="77" t="s">
        <v>426</v>
      </c>
      <c r="D228" s="78" t="s">
        <v>146</v>
      </c>
      <c r="E228" s="79" t="s">
        <v>427</v>
      </c>
      <c r="F228" s="80">
        <v>275</v>
      </c>
      <c r="G228" s="81">
        <v>11</v>
      </c>
      <c r="H228" s="82">
        <v>21</v>
      </c>
      <c r="I228" s="83">
        <v>2</v>
      </c>
      <c r="J228" s="83">
        <v>13</v>
      </c>
      <c r="K228" s="127">
        <v>18.086413025229774</v>
      </c>
      <c r="L228" s="127">
        <v>2.1976863079536861</v>
      </c>
      <c r="M228" s="83" t="s">
        <v>1237</v>
      </c>
    </row>
    <row r="229" spans="2:13" x14ac:dyDescent="0.2">
      <c r="B229" s="55" t="str">
        <f t="shared" si="3"/>
        <v>ELVANFOOT (400kV)</v>
      </c>
      <c r="C229" s="77" t="s">
        <v>426</v>
      </c>
      <c r="D229" s="78" t="s">
        <v>146</v>
      </c>
      <c r="E229" s="79" t="s">
        <v>427</v>
      </c>
      <c r="F229" s="80">
        <v>400</v>
      </c>
      <c r="G229" s="81">
        <v>11</v>
      </c>
      <c r="H229" s="82">
        <v>21</v>
      </c>
      <c r="I229" s="83">
        <v>2</v>
      </c>
      <c r="J229" s="83">
        <v>13</v>
      </c>
      <c r="K229" s="127">
        <v>18.086413025229859</v>
      </c>
      <c r="L229" s="127">
        <v>2.1976863079536586</v>
      </c>
      <c r="M229" s="83" t="s">
        <v>1237</v>
      </c>
    </row>
    <row r="230" spans="2:13" x14ac:dyDescent="0.2">
      <c r="B230" s="55" t="str">
        <f t="shared" si="3"/>
        <v>ENDERBY (400kV)</v>
      </c>
      <c r="C230" s="77" t="s">
        <v>1063</v>
      </c>
      <c r="D230" s="78" t="s">
        <v>122</v>
      </c>
      <c r="E230" s="79" t="s">
        <v>428</v>
      </c>
      <c r="F230" s="80">
        <v>400</v>
      </c>
      <c r="G230" s="81">
        <v>18</v>
      </c>
      <c r="H230" s="82">
        <v>34</v>
      </c>
      <c r="I230" s="83">
        <v>7</v>
      </c>
      <c r="J230" s="83">
        <v>17</v>
      </c>
      <c r="K230" s="127">
        <v>-2.2847510643960454</v>
      </c>
      <c r="L230" s="127">
        <v>2.4908303064494151</v>
      </c>
      <c r="M230" s="83" t="s">
        <v>1237</v>
      </c>
    </row>
    <row r="231" spans="2:13" x14ac:dyDescent="0.2">
      <c r="B231" s="55" t="str">
        <f t="shared" si="3"/>
        <v>ERROCHTY (132kV)</v>
      </c>
      <c r="C231" s="77" t="s">
        <v>429</v>
      </c>
      <c r="D231" s="78" t="s">
        <v>118</v>
      </c>
      <c r="E231" s="84" t="s">
        <v>430</v>
      </c>
      <c r="F231" s="80">
        <v>132</v>
      </c>
      <c r="G231" s="81">
        <v>5</v>
      </c>
      <c r="H231" s="82">
        <v>10</v>
      </c>
      <c r="I231" s="83">
        <v>1</v>
      </c>
      <c r="J231" s="83">
        <v>3</v>
      </c>
      <c r="K231" s="127">
        <v>31.27206739887886</v>
      </c>
      <c r="L231" s="127">
        <v>5.1889722759620796</v>
      </c>
      <c r="M231" s="83" t="s">
        <v>1237</v>
      </c>
    </row>
    <row r="232" spans="2:13" x14ac:dyDescent="0.2">
      <c r="B232" s="55" t="str">
        <f t="shared" si="3"/>
        <v>ERROCHTY (132kV)</v>
      </c>
      <c r="C232" s="77" t="s">
        <v>429</v>
      </c>
      <c r="D232" s="78" t="s">
        <v>118</v>
      </c>
      <c r="E232" s="84" t="s">
        <v>431</v>
      </c>
      <c r="F232" s="80">
        <v>132</v>
      </c>
      <c r="G232" s="81">
        <v>5</v>
      </c>
      <c r="H232" s="82">
        <v>11</v>
      </c>
      <c r="I232" s="83">
        <v>1</v>
      </c>
      <c r="J232" s="83">
        <v>3</v>
      </c>
      <c r="K232" s="127">
        <v>31.27206739887886</v>
      </c>
      <c r="L232" s="127">
        <v>5.1889722759620796</v>
      </c>
      <c r="M232" s="83" t="s">
        <v>1236</v>
      </c>
    </row>
    <row r="233" spans="2:13" x14ac:dyDescent="0.2">
      <c r="B233" s="55" t="str">
        <f t="shared" si="3"/>
        <v>ERSKINE (132kV)</v>
      </c>
      <c r="C233" s="77" t="s">
        <v>432</v>
      </c>
      <c r="D233" s="78" t="s">
        <v>146</v>
      </c>
      <c r="E233" s="79" t="s">
        <v>433</v>
      </c>
      <c r="F233" s="80">
        <v>132</v>
      </c>
      <c r="G233" s="81">
        <v>9</v>
      </c>
      <c r="H233" s="82">
        <v>16</v>
      </c>
      <c r="I233" s="83">
        <v>2</v>
      </c>
      <c r="J233" s="83">
        <v>10</v>
      </c>
      <c r="K233" s="127">
        <v>23.837384138566819</v>
      </c>
      <c r="L233" s="127">
        <v>4.4108654830273197</v>
      </c>
      <c r="M233" s="83" t="s">
        <v>1237</v>
      </c>
    </row>
    <row r="234" spans="2:13" x14ac:dyDescent="0.2">
      <c r="B234" s="55" t="str">
        <f t="shared" si="3"/>
        <v>ESSENSIDE (132kV)</v>
      </c>
      <c r="C234" s="77" t="s">
        <v>434</v>
      </c>
      <c r="D234" s="78" t="s">
        <v>146</v>
      </c>
      <c r="E234" s="79" t="s">
        <v>435</v>
      </c>
      <c r="F234" s="80">
        <v>132</v>
      </c>
      <c r="G234" s="81">
        <v>9</v>
      </c>
      <c r="H234" s="82">
        <v>16</v>
      </c>
      <c r="I234" s="83">
        <v>2</v>
      </c>
      <c r="J234" s="83">
        <v>10</v>
      </c>
      <c r="K234" s="127">
        <v>24.325738995647232</v>
      </c>
      <c r="L234" s="127">
        <v>4.1550264637709171</v>
      </c>
      <c r="M234" s="83" t="s">
        <v>1237</v>
      </c>
    </row>
    <row r="235" spans="2:13" x14ac:dyDescent="0.2">
      <c r="B235" s="55" t="str">
        <f t="shared" si="3"/>
        <v>EWE HILL (132kV)</v>
      </c>
      <c r="C235" s="77" t="s">
        <v>436</v>
      </c>
      <c r="D235" s="78" t="s">
        <v>146</v>
      </c>
      <c r="E235" s="79" t="s">
        <v>437</v>
      </c>
      <c r="F235" s="80">
        <v>132</v>
      </c>
      <c r="G235" s="81">
        <v>12</v>
      </c>
      <c r="H235" s="82">
        <v>23</v>
      </c>
      <c r="I235" s="83">
        <v>2</v>
      </c>
      <c r="J235" s="83">
        <v>14</v>
      </c>
      <c r="K235" s="127">
        <v>14.243025188495746</v>
      </c>
      <c r="L235" s="127">
        <v>1.9465775704634527</v>
      </c>
      <c r="M235" s="83" t="s">
        <v>1236</v>
      </c>
    </row>
    <row r="236" spans="2:13" x14ac:dyDescent="0.2">
      <c r="B236" s="55" t="str">
        <f t="shared" si="3"/>
        <v>EXETER (400kV)</v>
      </c>
      <c r="C236" s="77" t="s">
        <v>1064</v>
      </c>
      <c r="D236" s="78" t="s">
        <v>122</v>
      </c>
      <c r="E236" s="79" t="s">
        <v>438</v>
      </c>
      <c r="F236" s="80">
        <v>400</v>
      </c>
      <c r="G236" s="81">
        <v>26</v>
      </c>
      <c r="H236" s="82">
        <v>46</v>
      </c>
      <c r="I236" s="83">
        <v>14</v>
      </c>
      <c r="J236" s="83">
        <v>19</v>
      </c>
      <c r="K236" s="127">
        <v>-5.0805620397968907</v>
      </c>
      <c r="L236" s="127">
        <v>-1.3711960136350034</v>
      </c>
      <c r="M236" s="83" t="s">
        <v>1236</v>
      </c>
    </row>
    <row r="237" spans="2:13" x14ac:dyDescent="0.2">
      <c r="B237" s="55" t="str">
        <f t="shared" si="3"/>
        <v>FARR FARM (132kV)</v>
      </c>
      <c r="C237" s="77" t="s">
        <v>439</v>
      </c>
      <c r="D237" s="78" t="s">
        <v>118</v>
      </c>
      <c r="E237" s="79" t="s">
        <v>440</v>
      </c>
      <c r="F237" s="80">
        <v>132</v>
      </c>
      <c r="G237" s="81">
        <v>1</v>
      </c>
      <c r="H237" s="82">
        <v>9</v>
      </c>
      <c r="I237" s="83">
        <v>1</v>
      </c>
      <c r="J237" s="83">
        <v>6</v>
      </c>
      <c r="K237" s="127">
        <v>36.240612891436278</v>
      </c>
      <c r="L237" s="127">
        <v>4.0643839079867705</v>
      </c>
      <c r="M237" s="83" t="s">
        <v>1236</v>
      </c>
    </row>
    <row r="238" spans="2:13" x14ac:dyDescent="0.2">
      <c r="B238" s="55" t="str">
        <f t="shared" si="3"/>
        <v>FALLAGO (400kV)</v>
      </c>
      <c r="C238" s="77" t="s">
        <v>441</v>
      </c>
      <c r="D238" s="78" t="s">
        <v>146</v>
      </c>
      <c r="E238" s="79" t="s">
        <v>442</v>
      </c>
      <c r="F238" s="80">
        <v>400</v>
      </c>
      <c r="G238" s="81">
        <v>11</v>
      </c>
      <c r="H238" s="82">
        <v>20</v>
      </c>
      <c r="I238" s="83">
        <v>2</v>
      </c>
      <c r="J238" s="83">
        <v>13</v>
      </c>
      <c r="K238" s="127">
        <v>17.84360901589217</v>
      </c>
      <c r="L238" s="127">
        <v>2.6866284757708776</v>
      </c>
      <c r="M238" s="83" t="s">
        <v>1236</v>
      </c>
    </row>
    <row r="239" spans="2:13" x14ac:dyDescent="0.2">
      <c r="B239" s="55" t="str">
        <f t="shared" si="3"/>
        <v>FARIGAIG (132kV)</v>
      </c>
      <c r="C239" s="77" t="s">
        <v>443</v>
      </c>
      <c r="D239" s="78" t="s">
        <v>118</v>
      </c>
      <c r="E239" s="79" t="s">
        <v>444</v>
      </c>
      <c r="F239" s="80">
        <v>132</v>
      </c>
      <c r="G239" s="81">
        <v>1</v>
      </c>
      <c r="H239" s="82">
        <v>6</v>
      </c>
      <c r="I239" s="83">
        <v>1</v>
      </c>
      <c r="J239" s="83">
        <v>6</v>
      </c>
      <c r="K239" s="127">
        <v>37.125440152288604</v>
      </c>
      <c r="L239" s="127">
        <v>4.0837560752770292</v>
      </c>
      <c r="M239" s="83" t="s">
        <v>1237</v>
      </c>
    </row>
    <row r="240" spans="2:13" x14ac:dyDescent="0.2">
      <c r="B240" s="55" t="str">
        <f t="shared" si="3"/>
        <v>FARIGAIG (275kV)</v>
      </c>
      <c r="C240" s="77" t="s">
        <v>443</v>
      </c>
      <c r="D240" s="78" t="s">
        <v>118</v>
      </c>
      <c r="E240" s="79" t="s">
        <v>444</v>
      </c>
      <c r="F240" s="80">
        <v>275</v>
      </c>
      <c r="G240" s="81">
        <v>1</v>
      </c>
      <c r="H240" s="82">
        <v>6</v>
      </c>
      <c r="I240" s="83">
        <v>1</v>
      </c>
      <c r="J240" s="83">
        <v>6</v>
      </c>
      <c r="K240" s="127">
        <v>37.125440152288881</v>
      </c>
      <c r="L240" s="127">
        <v>4.0837560752770621</v>
      </c>
      <c r="M240" s="83" t="s">
        <v>1237</v>
      </c>
    </row>
    <row r="241" spans="2:13" x14ac:dyDescent="0.2">
      <c r="B241" s="55" t="str">
        <f t="shared" si="3"/>
        <v>FASNAKYLE (275kV)</v>
      </c>
      <c r="C241" s="77" t="s">
        <v>445</v>
      </c>
      <c r="D241" s="78" t="s">
        <v>118</v>
      </c>
      <c r="E241" s="79" t="s">
        <v>446</v>
      </c>
      <c r="F241" s="80">
        <v>275</v>
      </c>
      <c r="G241" s="81">
        <v>3</v>
      </c>
      <c r="H241" s="82">
        <v>6</v>
      </c>
      <c r="I241" s="83">
        <v>1</v>
      </c>
      <c r="J241" s="83">
        <v>4</v>
      </c>
      <c r="K241" s="127">
        <v>35.80630412472307</v>
      </c>
      <c r="L241" s="127">
        <v>3.9684096506489337</v>
      </c>
      <c r="M241" s="83" t="s">
        <v>1236</v>
      </c>
    </row>
    <row r="242" spans="2:13" x14ac:dyDescent="0.2">
      <c r="B242" s="55" t="str">
        <f t="shared" si="3"/>
        <v>FORT AUGUSTUS (132kV)</v>
      </c>
      <c r="C242" s="77" t="s">
        <v>447</v>
      </c>
      <c r="D242" s="78" t="s">
        <v>118</v>
      </c>
      <c r="E242" s="79" t="s">
        <v>448</v>
      </c>
      <c r="F242" s="80">
        <v>132</v>
      </c>
      <c r="G242" s="81">
        <v>3</v>
      </c>
      <c r="H242" s="82">
        <v>7</v>
      </c>
      <c r="I242" s="83">
        <v>1</v>
      </c>
      <c r="J242" s="83">
        <v>4</v>
      </c>
      <c r="K242" s="127">
        <v>34.573687273928435</v>
      </c>
      <c r="L242" s="127">
        <v>3.8685913055073637</v>
      </c>
      <c r="M242" s="83" t="s">
        <v>1237</v>
      </c>
    </row>
    <row r="243" spans="2:13" x14ac:dyDescent="0.2">
      <c r="B243" s="55" t="str">
        <f t="shared" si="3"/>
        <v>FORT AUGUSTUS (275kV)</v>
      </c>
      <c r="C243" s="77" t="s">
        <v>447</v>
      </c>
      <c r="D243" s="78" t="s">
        <v>118</v>
      </c>
      <c r="E243" s="79" t="s">
        <v>448</v>
      </c>
      <c r="F243" s="80">
        <v>275</v>
      </c>
      <c r="G243" s="81">
        <v>3</v>
      </c>
      <c r="H243" s="82">
        <v>7</v>
      </c>
      <c r="I243" s="83">
        <v>1</v>
      </c>
      <c r="J243" s="83">
        <v>4</v>
      </c>
      <c r="K243" s="127">
        <v>34.621138606796961</v>
      </c>
      <c r="L243" s="127">
        <v>3.9464125383277318</v>
      </c>
      <c r="M243" s="83" t="s">
        <v>1237</v>
      </c>
    </row>
    <row r="244" spans="2:13" x14ac:dyDescent="0.2">
      <c r="B244" s="55" t="str">
        <f t="shared" si="3"/>
        <v>FORT AUGUSTUS (400kV)</v>
      </c>
      <c r="C244" s="77" t="s">
        <v>447</v>
      </c>
      <c r="D244" s="78" t="s">
        <v>118</v>
      </c>
      <c r="E244" s="79" t="s">
        <v>448</v>
      </c>
      <c r="F244" s="80">
        <v>400</v>
      </c>
      <c r="G244" s="81">
        <v>3</v>
      </c>
      <c r="H244" s="82">
        <v>7</v>
      </c>
      <c r="I244" s="83">
        <v>1</v>
      </c>
      <c r="J244" s="83">
        <v>4</v>
      </c>
      <c r="K244" s="127">
        <v>34.523928223871891</v>
      </c>
      <c r="L244" s="127">
        <v>3.7869853655834071</v>
      </c>
      <c r="M244" s="83" t="s">
        <v>1237</v>
      </c>
    </row>
    <row r="245" spans="2:13" x14ac:dyDescent="0.2">
      <c r="B245" s="55" t="str">
        <f t="shared" si="3"/>
        <v>FAWLEY (400kV)</v>
      </c>
      <c r="C245" s="77" t="s">
        <v>1065</v>
      </c>
      <c r="D245" s="78" t="s">
        <v>122</v>
      </c>
      <c r="E245" s="79" t="s">
        <v>449</v>
      </c>
      <c r="F245" s="80">
        <v>400</v>
      </c>
      <c r="G245" s="81">
        <v>26</v>
      </c>
      <c r="H245" s="82">
        <v>45</v>
      </c>
      <c r="I245" s="83">
        <v>13</v>
      </c>
      <c r="J245" s="83">
        <v>20</v>
      </c>
      <c r="K245" s="127">
        <v>-3.0036028180576997</v>
      </c>
      <c r="L245" s="127">
        <v>-3.1969160274957154</v>
      </c>
      <c r="M245" s="83" t="s">
        <v>1236</v>
      </c>
    </row>
    <row r="246" spans="2:13" x14ac:dyDescent="0.2">
      <c r="B246" s="55" t="str">
        <f t="shared" si="3"/>
        <v>FECKENHAM (275kV)</v>
      </c>
      <c r="C246" s="77" t="s">
        <v>1066</v>
      </c>
      <c r="D246" s="78" t="s">
        <v>122</v>
      </c>
      <c r="E246" s="79" t="s">
        <v>450</v>
      </c>
      <c r="F246" s="80">
        <v>275</v>
      </c>
      <c r="G246" s="81">
        <v>18</v>
      </c>
      <c r="H246" s="82">
        <v>33</v>
      </c>
      <c r="I246" s="83">
        <v>8</v>
      </c>
      <c r="J246" s="83">
        <v>20</v>
      </c>
      <c r="K246" s="127">
        <v>-3.8783710820383619</v>
      </c>
      <c r="L246" s="127">
        <v>2.1903228897827471</v>
      </c>
      <c r="M246" s="83" t="s">
        <v>1237</v>
      </c>
    </row>
    <row r="247" spans="2:13" x14ac:dyDescent="0.2">
      <c r="B247" s="55" t="str">
        <f t="shared" si="3"/>
        <v>FECKENHAM (400kV)</v>
      </c>
      <c r="C247" s="77" t="s">
        <v>1066</v>
      </c>
      <c r="D247" s="78" t="s">
        <v>122</v>
      </c>
      <c r="E247" s="79" t="s">
        <v>450</v>
      </c>
      <c r="F247" s="80">
        <v>400</v>
      </c>
      <c r="G247" s="81">
        <v>18</v>
      </c>
      <c r="H247" s="82">
        <v>33</v>
      </c>
      <c r="I247" s="83">
        <v>8</v>
      </c>
      <c r="J247" s="83">
        <v>20</v>
      </c>
      <c r="K247" s="127">
        <v>-3.388907346808947</v>
      </c>
      <c r="L247" s="127">
        <v>1.8446984463791476</v>
      </c>
      <c r="M247" s="83" t="s">
        <v>1237</v>
      </c>
    </row>
    <row r="248" spans="2:13" x14ac:dyDescent="0.2">
      <c r="B248" s="55" t="str">
        <f t="shared" si="3"/>
        <v>FENWICK TEE (400kV)</v>
      </c>
      <c r="C248" s="77" t="s">
        <v>1067</v>
      </c>
      <c r="D248" s="78" t="s">
        <v>122</v>
      </c>
      <c r="E248" s="79" t="s">
        <v>451</v>
      </c>
      <c r="F248" s="80">
        <v>400</v>
      </c>
      <c r="G248" s="81">
        <v>15</v>
      </c>
      <c r="H248" s="82">
        <v>29</v>
      </c>
      <c r="I248" s="83">
        <v>5</v>
      </c>
      <c r="J248" s="83">
        <v>18</v>
      </c>
      <c r="K248" s="127">
        <v>1.4806207524614614</v>
      </c>
      <c r="L248" s="127">
        <v>4.0220186122179982</v>
      </c>
      <c r="M248" s="83" t="s">
        <v>1237</v>
      </c>
    </row>
    <row r="249" spans="2:13" x14ac:dyDescent="0.2">
      <c r="B249" s="55" t="str">
        <f t="shared" si="3"/>
        <v>FERNOCH (132kV)</v>
      </c>
      <c r="C249" s="77" t="s">
        <v>452</v>
      </c>
      <c r="D249" s="78" t="s">
        <v>118</v>
      </c>
      <c r="E249" s="84" t="s">
        <v>453</v>
      </c>
      <c r="F249" s="80">
        <v>132</v>
      </c>
      <c r="G249" s="81">
        <v>7</v>
      </c>
      <c r="H249" s="82">
        <v>12</v>
      </c>
      <c r="I249" s="83">
        <v>1</v>
      </c>
      <c r="J249" s="83">
        <v>9</v>
      </c>
      <c r="K249" s="127">
        <v>33.861648973192544</v>
      </c>
      <c r="L249" s="127">
        <v>4.4245537374436115</v>
      </c>
      <c r="M249" s="83" t="s">
        <v>1236</v>
      </c>
    </row>
    <row r="250" spans="2:13" x14ac:dyDescent="0.2">
      <c r="B250" s="55" t="str">
        <f t="shared" si="3"/>
        <v>FERNOCH (132kV)</v>
      </c>
      <c r="C250" s="77" t="s">
        <v>452</v>
      </c>
      <c r="D250" s="78" t="s">
        <v>118</v>
      </c>
      <c r="E250" s="84" t="s">
        <v>454</v>
      </c>
      <c r="F250" s="80">
        <v>132</v>
      </c>
      <c r="G250" s="81">
        <v>7</v>
      </c>
      <c r="H250" s="82">
        <v>15</v>
      </c>
      <c r="I250" s="83">
        <v>1</v>
      </c>
      <c r="J250" s="83">
        <v>9</v>
      </c>
      <c r="K250" s="127">
        <v>33.861648973192544</v>
      </c>
      <c r="L250" s="127">
        <v>4.4245537374436115</v>
      </c>
      <c r="M250" s="83" t="s">
        <v>1237</v>
      </c>
    </row>
    <row r="251" spans="2:13" x14ac:dyDescent="0.2">
      <c r="B251" s="55" t="str">
        <f t="shared" si="3"/>
        <v>FERRYBRIDGE (275kV)</v>
      </c>
      <c r="C251" s="77" t="s">
        <v>1068</v>
      </c>
      <c r="D251" s="78" t="s">
        <v>122</v>
      </c>
      <c r="E251" s="84" t="s">
        <v>455</v>
      </c>
      <c r="F251" s="80">
        <v>275</v>
      </c>
      <c r="G251" s="81">
        <v>15</v>
      </c>
      <c r="H251" s="82">
        <v>28</v>
      </c>
      <c r="I251" s="83">
        <v>3</v>
      </c>
      <c r="J251" s="83">
        <v>18</v>
      </c>
      <c r="K251" s="127">
        <v>2.2046804812563447</v>
      </c>
      <c r="L251" s="127">
        <v>3.2775477710102199</v>
      </c>
      <c r="M251" s="83" t="s">
        <v>1237</v>
      </c>
    </row>
    <row r="252" spans="2:13" x14ac:dyDescent="0.2">
      <c r="B252" s="55" t="str">
        <f t="shared" si="3"/>
        <v>FERRYBRIDGE (275kV)</v>
      </c>
      <c r="C252" s="77" t="s">
        <v>1068</v>
      </c>
      <c r="D252" s="78" t="s">
        <v>122</v>
      </c>
      <c r="E252" s="84" t="s">
        <v>456</v>
      </c>
      <c r="F252" s="80">
        <v>275</v>
      </c>
      <c r="G252" s="81">
        <v>15</v>
      </c>
      <c r="H252" s="82">
        <v>28</v>
      </c>
      <c r="I252" s="83">
        <v>5</v>
      </c>
      <c r="J252" s="83">
        <v>18</v>
      </c>
      <c r="K252" s="127">
        <v>2.2046804812563447</v>
      </c>
      <c r="L252" s="127">
        <v>3.2775477710102199</v>
      </c>
      <c r="M252" s="83" t="s">
        <v>1237</v>
      </c>
    </row>
    <row r="253" spans="2:13" x14ac:dyDescent="0.2">
      <c r="B253" s="55" t="str">
        <f t="shared" si="3"/>
        <v>FERRYBRIDGE (400kV)</v>
      </c>
      <c r="C253" s="77" t="s">
        <v>1068</v>
      </c>
      <c r="D253" s="78" t="s">
        <v>122</v>
      </c>
      <c r="E253" s="79" t="s">
        <v>457</v>
      </c>
      <c r="F253" s="80">
        <v>400</v>
      </c>
      <c r="G253" s="81">
        <v>15</v>
      </c>
      <c r="H253" s="82">
        <v>28</v>
      </c>
      <c r="I253" s="83">
        <v>5</v>
      </c>
      <c r="J253" s="83">
        <v>18</v>
      </c>
      <c r="K253" s="127">
        <v>2.2917496974052338</v>
      </c>
      <c r="L253" s="127">
        <v>3.3069321794597757</v>
      </c>
      <c r="M253" s="83" t="s">
        <v>1237</v>
      </c>
    </row>
    <row r="254" spans="2:13" x14ac:dyDescent="0.2">
      <c r="B254" s="55" t="str">
        <f t="shared" si="3"/>
        <v>FETTERESSO (132kV)</v>
      </c>
      <c r="C254" s="77" t="s">
        <v>458</v>
      </c>
      <c r="D254" s="78" t="s">
        <v>118</v>
      </c>
      <c r="E254" s="79" t="s">
        <v>459</v>
      </c>
      <c r="F254" s="80">
        <v>132</v>
      </c>
      <c r="G254" s="81">
        <v>5</v>
      </c>
      <c r="H254" s="82">
        <v>10</v>
      </c>
      <c r="I254" s="83">
        <v>1</v>
      </c>
      <c r="J254" s="83">
        <v>3</v>
      </c>
      <c r="K254" s="127">
        <v>29.276374827554509</v>
      </c>
      <c r="L254" s="127">
        <v>1.8738803223425888</v>
      </c>
      <c r="M254" s="83" t="s">
        <v>1237</v>
      </c>
    </row>
    <row r="255" spans="2:13" x14ac:dyDescent="0.2">
      <c r="B255" s="55" t="str">
        <f t="shared" si="3"/>
        <v>FETTERESSO (275kV)</v>
      </c>
      <c r="C255" s="77" t="s">
        <v>458</v>
      </c>
      <c r="D255" s="78" t="s">
        <v>118</v>
      </c>
      <c r="E255" s="79" t="s">
        <v>459</v>
      </c>
      <c r="F255" s="80">
        <v>275</v>
      </c>
      <c r="G255" s="81">
        <v>9</v>
      </c>
      <c r="H255" s="82">
        <v>10</v>
      </c>
      <c r="I255" s="83">
        <v>1</v>
      </c>
      <c r="J255" s="83">
        <v>3</v>
      </c>
      <c r="K255" s="127">
        <v>29.035383817088942</v>
      </c>
      <c r="L255" s="127">
        <v>2.038243923411132</v>
      </c>
      <c r="M255" s="83" t="s">
        <v>1237</v>
      </c>
    </row>
    <row r="256" spans="2:13" x14ac:dyDescent="0.2">
      <c r="B256" s="55" t="str">
        <f t="shared" si="3"/>
        <v>FFESTINIOG (275kV)</v>
      </c>
      <c r="C256" s="77" t="s">
        <v>1069</v>
      </c>
      <c r="D256" s="78" t="s">
        <v>122</v>
      </c>
      <c r="E256" s="79" t="s">
        <v>460</v>
      </c>
      <c r="F256" s="80">
        <v>275</v>
      </c>
      <c r="G256" s="81">
        <v>16</v>
      </c>
      <c r="H256" s="82">
        <v>31</v>
      </c>
      <c r="I256" s="83">
        <v>6</v>
      </c>
      <c r="J256" s="83">
        <v>18</v>
      </c>
      <c r="K256" s="127">
        <v>-0.6499407956924762</v>
      </c>
      <c r="L256" s="127">
        <v>3.479986059882874</v>
      </c>
      <c r="M256" s="83" t="s">
        <v>1236</v>
      </c>
    </row>
    <row r="257" spans="2:13" x14ac:dyDescent="0.2">
      <c r="B257" s="55" t="str">
        <f t="shared" si="3"/>
        <v>FIDDES (132kV)</v>
      </c>
      <c r="C257" s="77" t="s">
        <v>461</v>
      </c>
      <c r="D257" s="78" t="s">
        <v>118</v>
      </c>
      <c r="E257" s="79" t="s">
        <v>462</v>
      </c>
      <c r="F257" s="80">
        <v>132</v>
      </c>
      <c r="G257" s="81">
        <v>5</v>
      </c>
      <c r="H257" s="82">
        <v>10</v>
      </c>
      <c r="I257" s="83">
        <v>1</v>
      </c>
      <c r="J257" s="83">
        <v>3</v>
      </c>
      <c r="K257" s="127">
        <v>29.334520576764938</v>
      </c>
      <c r="L257" s="127">
        <v>1.1165718394777817</v>
      </c>
      <c r="M257" s="83" t="s">
        <v>1237</v>
      </c>
    </row>
    <row r="258" spans="2:13" x14ac:dyDescent="0.2">
      <c r="B258" s="55" t="str">
        <f t="shared" si="3"/>
        <v>FIDDLERS FERRY (275kV)</v>
      </c>
      <c r="C258" s="77" t="s">
        <v>1070</v>
      </c>
      <c r="D258" s="78" t="s">
        <v>122</v>
      </c>
      <c r="E258" s="84" t="s">
        <v>463</v>
      </c>
      <c r="F258" s="80">
        <v>275</v>
      </c>
      <c r="G258" s="81">
        <v>15</v>
      </c>
      <c r="H258" s="82">
        <v>24</v>
      </c>
      <c r="I258" s="83">
        <v>4</v>
      </c>
      <c r="J258" s="83">
        <v>18</v>
      </c>
      <c r="K258" s="127">
        <v>2.1378936233541883</v>
      </c>
      <c r="L258" s="127">
        <v>1.7349769910706945</v>
      </c>
      <c r="M258" s="83" t="s">
        <v>1237</v>
      </c>
    </row>
    <row r="259" spans="2:13" x14ac:dyDescent="0.2">
      <c r="B259" s="55" t="str">
        <f t="shared" si="3"/>
        <v>FIDDLERS FERRY (275kV)</v>
      </c>
      <c r="C259" s="77" t="s">
        <v>1070</v>
      </c>
      <c r="D259" s="78" t="s">
        <v>122</v>
      </c>
      <c r="E259" s="84" t="s">
        <v>464</v>
      </c>
      <c r="F259" s="80">
        <v>275</v>
      </c>
      <c r="G259" s="81">
        <v>15</v>
      </c>
      <c r="H259" s="82">
        <v>24</v>
      </c>
      <c r="I259" s="83">
        <v>6</v>
      </c>
      <c r="J259" s="83">
        <v>18</v>
      </c>
      <c r="K259" s="127">
        <v>2.1378936233541883</v>
      </c>
      <c r="L259" s="127">
        <v>1.7349769910706945</v>
      </c>
      <c r="M259" s="83" t="s">
        <v>1237</v>
      </c>
    </row>
    <row r="260" spans="2:13" x14ac:dyDescent="0.2">
      <c r="B260" s="55" t="str">
        <f t="shared" si="3"/>
        <v>FIFE ENERGY (132kV)</v>
      </c>
      <c r="C260" s="77" t="s">
        <v>465</v>
      </c>
      <c r="D260" s="78" t="s">
        <v>146</v>
      </c>
      <c r="E260" s="79" t="s">
        <v>466</v>
      </c>
      <c r="F260" s="80">
        <v>132</v>
      </c>
      <c r="G260" s="81">
        <v>9</v>
      </c>
      <c r="H260" s="82">
        <v>16</v>
      </c>
      <c r="I260" s="83">
        <v>2</v>
      </c>
      <c r="J260" s="83">
        <v>10</v>
      </c>
      <c r="K260" s="127">
        <v>26.867608756200866</v>
      </c>
      <c r="L260" s="127">
        <v>2.2127545999901499</v>
      </c>
      <c r="M260" s="83" t="s">
        <v>1237</v>
      </c>
    </row>
    <row r="261" spans="2:13" x14ac:dyDescent="0.2">
      <c r="B261" s="55" t="str">
        <f t="shared" si="3"/>
        <v>FINLARIG (132kV)</v>
      </c>
      <c r="C261" s="77" t="s">
        <v>467</v>
      </c>
      <c r="D261" s="78" t="s">
        <v>118</v>
      </c>
      <c r="E261" s="79" t="s">
        <v>468</v>
      </c>
      <c r="F261" s="80">
        <v>132</v>
      </c>
      <c r="G261" s="81">
        <v>6</v>
      </c>
      <c r="H261" s="82">
        <v>12</v>
      </c>
      <c r="I261" s="83">
        <v>1</v>
      </c>
      <c r="J261" s="83">
        <v>3</v>
      </c>
      <c r="K261" s="127">
        <v>30.917235295293537</v>
      </c>
      <c r="L261" s="127">
        <v>5.0976662977386358</v>
      </c>
      <c r="M261" s="83" t="s">
        <v>1236</v>
      </c>
    </row>
    <row r="262" spans="2:13" x14ac:dyDescent="0.2">
      <c r="B262" s="55" t="str">
        <f t="shared" si="3"/>
        <v>FINNIESTOUN QUAY (132kV)</v>
      </c>
      <c r="C262" s="77" t="s">
        <v>469</v>
      </c>
      <c r="D262" s="78" t="s">
        <v>146</v>
      </c>
      <c r="E262" s="79" t="s">
        <v>470</v>
      </c>
      <c r="F262" s="80">
        <v>132</v>
      </c>
      <c r="G262" s="81">
        <v>9</v>
      </c>
      <c r="H262" s="82">
        <v>16</v>
      </c>
      <c r="I262" s="83">
        <v>2</v>
      </c>
      <c r="J262" s="83">
        <v>10</v>
      </c>
      <c r="K262" s="127">
        <v>21.771265303514518</v>
      </c>
      <c r="L262" s="127">
        <v>4.1550264637709171</v>
      </c>
      <c r="M262" s="83" t="s">
        <v>1237</v>
      </c>
    </row>
    <row r="263" spans="2:13" x14ac:dyDescent="0.2">
      <c r="B263" s="55" t="str">
        <f t="shared" si="3"/>
        <v>FLEET (400kV)</v>
      </c>
      <c r="C263" s="77" t="s">
        <v>1071</v>
      </c>
      <c r="D263" s="78" t="s">
        <v>122</v>
      </c>
      <c r="E263" s="79" t="s">
        <v>471</v>
      </c>
      <c r="F263" s="80">
        <v>400</v>
      </c>
      <c r="G263" s="81">
        <v>25</v>
      </c>
      <c r="H263" s="82">
        <v>43</v>
      </c>
      <c r="I263" s="83">
        <v>13</v>
      </c>
      <c r="J263" s="83">
        <v>19</v>
      </c>
      <c r="K263" s="127">
        <v>-4.0259474465719585</v>
      </c>
      <c r="L263" s="127">
        <v>-2.5150068385000699</v>
      </c>
      <c r="M263" s="83" t="s">
        <v>1237</v>
      </c>
    </row>
    <row r="264" spans="2:13" x14ac:dyDescent="0.2">
      <c r="B264" s="55" t="str">
        <f t="shared" si="3"/>
        <v>FLINTSHIRE BRIDGE CONVERTER STATION (400kV)</v>
      </c>
      <c r="C264" s="77" t="s">
        <v>1072</v>
      </c>
      <c r="D264" s="78" t="s">
        <v>122</v>
      </c>
      <c r="E264" s="79" t="s">
        <v>472</v>
      </c>
      <c r="F264" s="80">
        <v>400</v>
      </c>
      <c r="G264" s="81">
        <v>16</v>
      </c>
      <c r="H264" s="82">
        <v>29</v>
      </c>
      <c r="I264" s="83">
        <v>6</v>
      </c>
      <c r="J264" s="83">
        <v>18</v>
      </c>
      <c r="K264" s="127">
        <v>0.35861772019195792</v>
      </c>
      <c r="L264" s="127">
        <v>2.5386257790328561</v>
      </c>
      <c r="M264" s="83" t="s">
        <v>1237</v>
      </c>
    </row>
    <row r="265" spans="2:13" x14ac:dyDescent="0.2">
      <c r="B265" s="55" t="str">
        <f t="shared" si="3"/>
        <v>FOGGIETON (132kV)</v>
      </c>
      <c r="C265" s="77" t="s">
        <v>473</v>
      </c>
      <c r="D265" s="78" t="s">
        <v>118</v>
      </c>
      <c r="E265" s="79" t="s">
        <v>474</v>
      </c>
      <c r="F265" s="80">
        <v>132</v>
      </c>
      <c r="G265" s="81">
        <v>5</v>
      </c>
      <c r="H265" s="82">
        <v>10</v>
      </c>
      <c r="I265" s="83">
        <v>1</v>
      </c>
      <c r="J265" s="83">
        <v>3</v>
      </c>
      <c r="K265" s="127">
        <v>30.724136934588486</v>
      </c>
      <c r="L265" s="127">
        <v>0.88420267347781945</v>
      </c>
      <c r="M265" s="83" t="s">
        <v>1237</v>
      </c>
    </row>
    <row r="266" spans="2:13" x14ac:dyDescent="0.2">
      <c r="B266" s="55" t="str">
        <f t="shared" si="3"/>
        <v>FOURSTONES (275kV)</v>
      </c>
      <c r="C266" s="77" t="s">
        <v>1073</v>
      </c>
      <c r="D266" s="78" t="s">
        <v>122</v>
      </c>
      <c r="E266" s="79" t="s">
        <v>475</v>
      </c>
      <c r="F266" s="80">
        <v>275</v>
      </c>
      <c r="G266" s="81">
        <v>13</v>
      </c>
      <c r="H266" s="82">
        <v>25</v>
      </c>
      <c r="I266" s="83">
        <v>3</v>
      </c>
      <c r="J266" s="83">
        <v>15</v>
      </c>
      <c r="K266" s="127">
        <v>11.675763211240996</v>
      </c>
      <c r="L266" s="127">
        <v>2.4189505840914181</v>
      </c>
      <c r="M266" s="83" t="s">
        <v>1237</v>
      </c>
    </row>
    <row r="267" spans="2:13" x14ac:dyDescent="0.2">
      <c r="B267" s="55" t="str">
        <f t="shared" ref="B267:B330" si="4">CONCATENATE(C267," (",F267,"kV)")</f>
        <v>FOYERS (275kV)</v>
      </c>
      <c r="C267" s="77" t="s">
        <v>476</v>
      </c>
      <c r="D267" s="78" t="s">
        <v>118</v>
      </c>
      <c r="E267" s="79" t="s">
        <v>477</v>
      </c>
      <c r="F267" s="80">
        <v>275</v>
      </c>
      <c r="G267" s="81">
        <v>1</v>
      </c>
      <c r="H267" s="82">
        <v>9</v>
      </c>
      <c r="I267" s="83">
        <v>1</v>
      </c>
      <c r="J267" s="83">
        <v>6</v>
      </c>
      <c r="K267" s="127">
        <v>37.125440152288881</v>
      </c>
      <c r="L267" s="127">
        <v>4.0837560752770612</v>
      </c>
      <c r="M267" s="83" t="s">
        <v>1236</v>
      </c>
    </row>
    <row r="268" spans="2:13" x14ac:dyDescent="0.2">
      <c r="B268" s="55" t="str">
        <f t="shared" si="4"/>
        <v>FRASERBURGH (132kV)</v>
      </c>
      <c r="C268" s="77" t="s">
        <v>478</v>
      </c>
      <c r="D268" s="78" t="s">
        <v>118</v>
      </c>
      <c r="E268" s="79" t="s">
        <v>479</v>
      </c>
      <c r="F268" s="80">
        <v>132</v>
      </c>
      <c r="G268" s="81">
        <v>2</v>
      </c>
      <c r="H268" s="82">
        <v>5</v>
      </c>
      <c r="I268" s="83">
        <v>1</v>
      </c>
      <c r="J268" s="83">
        <v>3</v>
      </c>
      <c r="K268" s="127">
        <v>29.977172016493139</v>
      </c>
      <c r="L268" s="127">
        <v>2.5111812982468855</v>
      </c>
      <c r="M268" s="83" t="s">
        <v>1237</v>
      </c>
    </row>
    <row r="269" spans="2:13" x14ac:dyDescent="0.2">
      <c r="B269" s="55" t="str">
        <f t="shared" si="4"/>
        <v>FRODSHAM (275kV)</v>
      </c>
      <c r="C269" s="77" t="s">
        <v>1074</v>
      </c>
      <c r="D269" s="78" t="s">
        <v>122</v>
      </c>
      <c r="E269" s="79" t="s">
        <v>480</v>
      </c>
      <c r="F269" s="80">
        <v>275</v>
      </c>
      <c r="G269" s="81">
        <v>16</v>
      </c>
      <c r="H269" s="82">
        <v>29</v>
      </c>
      <c r="I269" s="83">
        <v>6</v>
      </c>
      <c r="J269" s="83">
        <v>18</v>
      </c>
      <c r="K269" s="127">
        <v>1.8208970466382204</v>
      </c>
      <c r="L269" s="127">
        <v>2.0633655965566202</v>
      </c>
      <c r="M269" s="83" t="s">
        <v>1237</v>
      </c>
    </row>
    <row r="270" spans="2:13" x14ac:dyDescent="0.2">
      <c r="B270" s="55" t="str">
        <f t="shared" si="4"/>
        <v>FRODSHAM (400kV)</v>
      </c>
      <c r="C270" s="77" t="s">
        <v>1074</v>
      </c>
      <c r="D270" s="78" t="s">
        <v>122</v>
      </c>
      <c r="E270" s="79" t="s">
        <v>480</v>
      </c>
      <c r="F270" s="80">
        <v>400</v>
      </c>
      <c r="G270" s="81">
        <v>16</v>
      </c>
      <c r="H270" s="82">
        <v>29</v>
      </c>
      <c r="I270" s="83">
        <v>6</v>
      </c>
      <c r="J270" s="83">
        <v>18</v>
      </c>
      <c r="K270" s="127">
        <v>0.34779530778161588</v>
      </c>
      <c r="L270" s="127">
        <v>2.1798118954960812</v>
      </c>
      <c r="M270" s="83" t="s">
        <v>1237</v>
      </c>
    </row>
    <row r="271" spans="2:13" x14ac:dyDescent="0.2">
      <c r="B271" s="55" t="str">
        <f t="shared" si="4"/>
        <v>FORT WILLIAM (132kV)</v>
      </c>
      <c r="C271" s="77" t="s">
        <v>481</v>
      </c>
      <c r="D271" s="78" t="s">
        <v>118</v>
      </c>
      <c r="E271" s="79" t="s">
        <v>482</v>
      </c>
      <c r="F271" s="80">
        <v>132</v>
      </c>
      <c r="G271" s="81">
        <v>3</v>
      </c>
      <c r="H271" s="82">
        <v>7</v>
      </c>
      <c r="I271" s="83">
        <v>1</v>
      </c>
      <c r="J271" s="83">
        <v>4</v>
      </c>
      <c r="K271" s="127">
        <v>37.688293552935313</v>
      </c>
      <c r="L271" s="127">
        <v>3.8685913055073637</v>
      </c>
      <c r="M271" s="83" t="s">
        <v>1237</v>
      </c>
    </row>
    <row r="272" spans="2:13" x14ac:dyDescent="0.2">
      <c r="B272" s="55" t="str">
        <f t="shared" si="4"/>
        <v>FYRISH (132kV)</v>
      </c>
      <c r="C272" s="77" t="s">
        <v>483</v>
      </c>
      <c r="D272" s="78" t="s">
        <v>118</v>
      </c>
      <c r="E272" s="79" t="s">
        <v>484</v>
      </c>
      <c r="F272" s="80">
        <v>132</v>
      </c>
      <c r="G272" s="81">
        <v>1</v>
      </c>
      <c r="H272" s="82">
        <v>1</v>
      </c>
      <c r="I272" s="83">
        <v>1</v>
      </c>
      <c r="J272" s="83">
        <v>6</v>
      </c>
      <c r="K272" s="127">
        <v>41.707451916865764</v>
      </c>
      <c r="L272" s="127">
        <v>3.8093045297360786</v>
      </c>
      <c r="M272" s="83" t="s">
        <v>1237</v>
      </c>
    </row>
    <row r="273" spans="2:13" x14ac:dyDescent="0.2">
      <c r="B273" s="55" t="str">
        <f t="shared" si="4"/>
        <v>FYRISH (275kV)</v>
      </c>
      <c r="C273" s="77" t="s">
        <v>483</v>
      </c>
      <c r="D273" s="78" t="s">
        <v>118</v>
      </c>
      <c r="E273" s="79" t="s">
        <v>484</v>
      </c>
      <c r="F273" s="80">
        <v>275</v>
      </c>
      <c r="G273" s="81">
        <v>1</v>
      </c>
      <c r="H273" s="82">
        <v>1</v>
      </c>
      <c r="I273" s="83">
        <v>1</v>
      </c>
      <c r="J273" s="83">
        <v>6</v>
      </c>
      <c r="K273" s="127">
        <v>41.707451916865558</v>
      </c>
      <c r="L273" s="127">
        <v>3.8093045297360715</v>
      </c>
      <c r="M273" s="83" t="s">
        <v>1237</v>
      </c>
    </row>
    <row r="274" spans="2:13" x14ac:dyDescent="0.2">
      <c r="B274" s="55" t="str">
        <f t="shared" si="4"/>
        <v>GALASHIELS (132kV)</v>
      </c>
      <c r="C274" s="77" t="s">
        <v>485</v>
      </c>
      <c r="D274" s="78" t="s">
        <v>146</v>
      </c>
      <c r="E274" s="79" t="s">
        <v>486</v>
      </c>
      <c r="F274" s="80">
        <v>132</v>
      </c>
      <c r="G274" s="81">
        <v>11</v>
      </c>
      <c r="H274" s="82">
        <v>21</v>
      </c>
      <c r="I274" s="83">
        <v>2</v>
      </c>
      <c r="J274" s="83">
        <v>13</v>
      </c>
      <c r="K274" s="127">
        <v>17.359634785175938</v>
      </c>
      <c r="L274" s="127">
        <v>1.3984900478334821</v>
      </c>
      <c r="M274" s="83" t="s">
        <v>1237</v>
      </c>
    </row>
    <row r="275" spans="2:13" x14ac:dyDescent="0.2">
      <c r="B275" s="55" t="str">
        <f t="shared" si="4"/>
        <v>GARELOCH BOUNDARY (132kV)</v>
      </c>
      <c r="C275" s="77" t="s">
        <v>487</v>
      </c>
      <c r="D275" s="78" t="s">
        <v>146</v>
      </c>
      <c r="E275" s="79" t="s">
        <v>488</v>
      </c>
      <c r="F275" s="80">
        <v>132</v>
      </c>
      <c r="G275" s="81">
        <v>9</v>
      </c>
      <c r="H275" s="82">
        <v>16</v>
      </c>
      <c r="I275" s="83">
        <v>2</v>
      </c>
      <c r="J275" s="83">
        <v>10</v>
      </c>
      <c r="K275" s="127">
        <v>28.546355210366201</v>
      </c>
      <c r="L275" s="127">
        <v>4.6279250663583591</v>
      </c>
      <c r="M275" s="83" t="s">
        <v>1237</v>
      </c>
    </row>
    <row r="276" spans="2:13" x14ac:dyDescent="0.2">
      <c r="B276" s="55" t="str">
        <f t="shared" si="4"/>
        <v>GARELOCH (132kV)</v>
      </c>
      <c r="C276" s="77" t="s">
        <v>489</v>
      </c>
      <c r="D276" s="78" t="s">
        <v>146</v>
      </c>
      <c r="E276" s="79" t="s">
        <v>490</v>
      </c>
      <c r="F276" s="80">
        <v>132</v>
      </c>
      <c r="G276" s="81">
        <v>9</v>
      </c>
      <c r="H276" s="82">
        <v>16</v>
      </c>
      <c r="I276" s="83">
        <v>2</v>
      </c>
      <c r="J276" s="83">
        <v>10</v>
      </c>
      <c r="K276" s="127">
        <v>28.240885298914439</v>
      </c>
      <c r="L276" s="127">
        <v>4.5693617719203585</v>
      </c>
      <c r="M276" s="83" t="s">
        <v>1237</v>
      </c>
    </row>
    <row r="277" spans="2:13" x14ac:dyDescent="0.2">
      <c r="B277" s="55" t="str">
        <f t="shared" si="4"/>
        <v>GARTH CABLE COMPOUND (400kV)</v>
      </c>
      <c r="C277" s="77" t="s">
        <v>1075</v>
      </c>
      <c r="D277" s="78" t="s">
        <v>122</v>
      </c>
      <c r="E277" s="79" t="s">
        <v>491</v>
      </c>
      <c r="F277" s="80">
        <v>400</v>
      </c>
      <c r="G277" s="81">
        <v>16</v>
      </c>
      <c r="H277" s="82">
        <v>28</v>
      </c>
      <c r="I277" s="83">
        <v>5</v>
      </c>
      <c r="J277" s="83">
        <v>18</v>
      </c>
      <c r="K277" s="127">
        <v>1.4260501253200841</v>
      </c>
      <c r="L277" s="127">
        <v>4.3675502373706889</v>
      </c>
      <c r="M277" s="83" t="s">
        <v>1237</v>
      </c>
    </row>
    <row r="278" spans="2:13" x14ac:dyDescent="0.2">
      <c r="B278" s="55" t="str">
        <f t="shared" si="4"/>
        <v>GALAWHISTLE (132kV)</v>
      </c>
      <c r="C278" s="77" t="s">
        <v>492</v>
      </c>
      <c r="D278" s="78" t="s">
        <v>146</v>
      </c>
      <c r="E278" s="79" t="s">
        <v>493</v>
      </c>
      <c r="F278" s="80">
        <v>132</v>
      </c>
      <c r="G278" s="81">
        <v>11</v>
      </c>
      <c r="H278" s="82">
        <v>21</v>
      </c>
      <c r="I278" s="83">
        <v>2</v>
      </c>
      <c r="J278" s="83">
        <v>12</v>
      </c>
      <c r="K278" s="127">
        <v>19.659963621215315</v>
      </c>
      <c r="L278" s="127">
        <v>2.2596027988615761</v>
      </c>
      <c r="M278" s="83" t="s">
        <v>1236</v>
      </c>
    </row>
    <row r="279" spans="2:13" x14ac:dyDescent="0.2">
      <c r="B279" s="55" t="str">
        <f t="shared" si="4"/>
        <v>GIFFNOCK (275kV)</v>
      </c>
      <c r="C279" s="77" t="s">
        <v>494</v>
      </c>
      <c r="D279" s="78" t="s">
        <v>146</v>
      </c>
      <c r="E279" s="79" t="s">
        <v>495</v>
      </c>
      <c r="F279" s="80">
        <v>275</v>
      </c>
      <c r="G279" s="81">
        <v>9</v>
      </c>
      <c r="H279" s="82">
        <v>16</v>
      </c>
      <c r="I279" s="83">
        <v>2</v>
      </c>
      <c r="J279" s="83">
        <v>10</v>
      </c>
      <c r="K279" s="127">
        <v>20.436324167532863</v>
      </c>
      <c r="L279" s="127">
        <v>2.4159597755313071</v>
      </c>
      <c r="M279" s="83" t="s">
        <v>1237</v>
      </c>
    </row>
    <row r="280" spans="2:13" x14ac:dyDescent="0.2">
      <c r="B280" s="55" t="str">
        <f t="shared" si="4"/>
        <v>GILLS BAY (132kV)</v>
      </c>
      <c r="C280" s="77" t="s">
        <v>496</v>
      </c>
      <c r="D280" s="78" t="s">
        <v>118</v>
      </c>
      <c r="E280" s="79" t="s">
        <v>497</v>
      </c>
      <c r="F280" s="80">
        <v>132</v>
      </c>
      <c r="G280" s="81">
        <v>1</v>
      </c>
      <c r="H280" s="82">
        <v>1</v>
      </c>
      <c r="I280" s="83">
        <v>1</v>
      </c>
      <c r="J280" s="83">
        <v>1</v>
      </c>
      <c r="K280" s="127">
        <v>62.915680131185582</v>
      </c>
      <c r="L280" s="127">
        <v>3.5079378209449663</v>
      </c>
      <c r="M280" s="83" t="s">
        <v>1236</v>
      </c>
    </row>
    <row r="281" spans="2:13" x14ac:dyDescent="0.2">
      <c r="B281" s="55" t="str">
        <f t="shared" si="4"/>
        <v>GLENAGNES (132kV)</v>
      </c>
      <c r="C281" s="77" t="s">
        <v>498</v>
      </c>
      <c r="D281" s="78" t="s">
        <v>118</v>
      </c>
      <c r="E281" s="79" t="s">
        <v>499</v>
      </c>
      <c r="F281" s="80">
        <v>132</v>
      </c>
      <c r="G281" s="81">
        <v>9</v>
      </c>
      <c r="H281" s="82">
        <v>16</v>
      </c>
      <c r="I281" s="83">
        <v>1</v>
      </c>
      <c r="J281" s="83">
        <v>10</v>
      </c>
      <c r="K281" s="127">
        <v>25.580435852284857</v>
      </c>
      <c r="L281" s="127">
        <v>0.99003192447282529</v>
      </c>
      <c r="M281" s="83" t="s">
        <v>1237</v>
      </c>
    </row>
    <row r="282" spans="2:13" x14ac:dyDescent="0.2">
      <c r="B282" s="55" t="str">
        <f t="shared" si="4"/>
        <v>GLENDOE (132kV)</v>
      </c>
      <c r="C282" s="77" t="s">
        <v>500</v>
      </c>
      <c r="D282" s="78" t="s">
        <v>118</v>
      </c>
      <c r="E282" s="79" t="s">
        <v>501</v>
      </c>
      <c r="F282" s="80">
        <v>132</v>
      </c>
      <c r="G282" s="81">
        <v>3</v>
      </c>
      <c r="H282" s="82">
        <v>7</v>
      </c>
      <c r="I282" s="83">
        <v>1</v>
      </c>
      <c r="J282" s="83">
        <v>4</v>
      </c>
      <c r="K282" s="127">
        <v>34.573687273928435</v>
      </c>
      <c r="L282" s="127">
        <v>3.8685913055073637</v>
      </c>
      <c r="M282" s="83" t="s">
        <v>1236</v>
      </c>
    </row>
    <row r="283" spans="2:13" x14ac:dyDescent="0.2">
      <c r="B283" s="55" t="str">
        <f t="shared" si="4"/>
        <v>GLENMORISTON (132kV)</v>
      </c>
      <c r="C283" s="77" t="s">
        <v>502</v>
      </c>
      <c r="D283" s="78" t="s">
        <v>118</v>
      </c>
      <c r="E283" s="79" t="s">
        <v>503</v>
      </c>
      <c r="F283" s="80">
        <v>132</v>
      </c>
      <c r="G283" s="81">
        <v>3</v>
      </c>
      <c r="H283" s="82">
        <v>7</v>
      </c>
      <c r="I283" s="83">
        <v>1</v>
      </c>
      <c r="J283" s="83">
        <v>4</v>
      </c>
      <c r="K283" s="127">
        <v>34.58086378609206</v>
      </c>
      <c r="L283" s="127">
        <v>3.8685913055073637</v>
      </c>
      <c r="M283" s="83" t="s">
        <v>1236</v>
      </c>
    </row>
    <row r="284" spans="2:13" x14ac:dyDescent="0.2">
      <c r="B284" s="55" t="str">
        <f t="shared" si="4"/>
        <v>GLENFARCLAS (132kV)</v>
      </c>
      <c r="C284" s="77" t="s">
        <v>504</v>
      </c>
      <c r="D284" s="78" t="s">
        <v>118</v>
      </c>
      <c r="E284" s="79" t="s">
        <v>505</v>
      </c>
      <c r="F284" s="80">
        <v>132</v>
      </c>
      <c r="G284" s="81">
        <v>1</v>
      </c>
      <c r="H284" s="82">
        <v>6</v>
      </c>
      <c r="I284" s="83">
        <v>1</v>
      </c>
      <c r="J284" s="83">
        <v>6</v>
      </c>
      <c r="K284" s="127">
        <v>33.935677160679447</v>
      </c>
      <c r="L284" s="127">
        <v>3.986254318686373</v>
      </c>
      <c r="M284" s="83" t="s">
        <v>1237</v>
      </c>
    </row>
    <row r="285" spans="2:13" x14ac:dyDescent="0.2">
      <c r="B285" s="55" t="str">
        <f t="shared" si="4"/>
        <v>GLENGLASS (132kV)</v>
      </c>
      <c r="C285" s="77" t="s">
        <v>506</v>
      </c>
      <c r="D285" s="78" t="s">
        <v>146</v>
      </c>
      <c r="E285" s="79" t="s">
        <v>507</v>
      </c>
      <c r="F285" s="80">
        <v>132</v>
      </c>
      <c r="G285" s="81">
        <v>10</v>
      </c>
      <c r="H285" s="82">
        <v>19</v>
      </c>
      <c r="I285" s="83">
        <v>2</v>
      </c>
      <c r="J285" s="83">
        <v>12</v>
      </c>
      <c r="K285" s="127">
        <v>24.168195602147911</v>
      </c>
      <c r="L285" s="127">
        <v>2.2335529086572521</v>
      </c>
      <c r="M285" s="83" t="s">
        <v>1236</v>
      </c>
    </row>
    <row r="286" spans="2:13" x14ac:dyDescent="0.2">
      <c r="B286" s="55" t="str">
        <f t="shared" si="4"/>
        <v>GLEN KYLLACHY (132kV)</v>
      </c>
      <c r="C286" s="77" t="s">
        <v>508</v>
      </c>
      <c r="D286" s="78" t="s">
        <v>118</v>
      </c>
      <c r="E286" s="79" t="s">
        <v>509</v>
      </c>
      <c r="F286" s="80">
        <v>132</v>
      </c>
      <c r="G286" s="81">
        <v>1</v>
      </c>
      <c r="H286" s="82">
        <v>9</v>
      </c>
      <c r="I286" s="83">
        <v>1</v>
      </c>
      <c r="J286" s="83">
        <v>6</v>
      </c>
      <c r="K286" s="127">
        <v>36.240612891436278</v>
      </c>
      <c r="L286" s="127">
        <v>4.0643839079867705</v>
      </c>
      <c r="M286" s="83" t="s">
        <v>1236</v>
      </c>
    </row>
    <row r="287" spans="2:13" x14ac:dyDescent="0.2">
      <c r="B287" s="55" t="str">
        <f t="shared" si="4"/>
        <v>GLENLEE (132kV)</v>
      </c>
      <c r="C287" s="77" t="s">
        <v>510</v>
      </c>
      <c r="D287" s="78" t="s">
        <v>146</v>
      </c>
      <c r="E287" s="79" t="s">
        <v>511</v>
      </c>
      <c r="F287" s="80">
        <v>132</v>
      </c>
      <c r="G287" s="81">
        <v>10</v>
      </c>
      <c r="H287" s="82">
        <v>18</v>
      </c>
      <c r="I287" s="83">
        <v>2</v>
      </c>
      <c r="J287" s="83">
        <v>12</v>
      </c>
      <c r="K287" s="127">
        <v>17.256149696092372</v>
      </c>
      <c r="L287" s="127">
        <v>1.9717465149348106</v>
      </c>
      <c r="M287" s="83" t="s">
        <v>1237</v>
      </c>
    </row>
    <row r="288" spans="2:13" x14ac:dyDescent="0.2">
      <c r="B288" s="55" t="str">
        <f t="shared" si="4"/>
        <v>GLENLUCE (132kV)</v>
      </c>
      <c r="C288" s="77" t="s">
        <v>512</v>
      </c>
      <c r="D288" s="78" t="s">
        <v>146</v>
      </c>
      <c r="E288" s="79" t="s">
        <v>513</v>
      </c>
      <c r="F288" s="80">
        <v>132</v>
      </c>
      <c r="G288" s="81">
        <v>10</v>
      </c>
      <c r="H288" s="82">
        <v>17</v>
      </c>
      <c r="I288" s="83">
        <v>2</v>
      </c>
      <c r="J288" s="83">
        <v>10</v>
      </c>
      <c r="K288" s="127">
        <v>13.128958858749863</v>
      </c>
      <c r="L288" s="127">
        <v>1.9717465149348106</v>
      </c>
      <c r="M288" s="83" t="s">
        <v>1237</v>
      </c>
    </row>
    <row r="289" spans="2:13" x14ac:dyDescent="0.2">
      <c r="B289" s="55" t="str">
        <f t="shared" si="4"/>
        <v>GLENNISTON (132kV)</v>
      </c>
      <c r="C289" s="77" t="s">
        <v>514</v>
      </c>
      <c r="D289" s="78" t="s">
        <v>146</v>
      </c>
      <c r="E289" s="79" t="s">
        <v>515</v>
      </c>
      <c r="F289" s="80">
        <v>132</v>
      </c>
      <c r="G289" s="81">
        <v>9</v>
      </c>
      <c r="H289" s="82">
        <v>16</v>
      </c>
      <c r="I289" s="83">
        <v>2</v>
      </c>
      <c r="J289" s="83">
        <v>10</v>
      </c>
      <c r="K289" s="127">
        <v>25.856888156027232</v>
      </c>
      <c r="L289" s="127">
        <v>2.3235058717724888</v>
      </c>
      <c r="M289" s="83" t="s">
        <v>1237</v>
      </c>
    </row>
    <row r="290" spans="2:13" x14ac:dyDescent="0.2">
      <c r="B290" s="55" t="str">
        <f t="shared" si="4"/>
        <v>GLENROTHES BOUNDARY (275kV)</v>
      </c>
      <c r="C290" s="77" t="s">
        <v>516</v>
      </c>
      <c r="D290" s="78" t="s">
        <v>146</v>
      </c>
      <c r="E290" s="79" t="s">
        <v>517</v>
      </c>
      <c r="F290" s="80">
        <v>275</v>
      </c>
      <c r="G290" s="81">
        <v>9</v>
      </c>
      <c r="H290" s="82">
        <v>16</v>
      </c>
      <c r="I290" s="83">
        <v>2</v>
      </c>
      <c r="J290" s="83">
        <v>10</v>
      </c>
      <c r="K290" s="127">
        <v>26.728217640149804</v>
      </c>
      <c r="L290" s="127">
        <v>2.2690242023748364</v>
      </c>
      <c r="M290" s="83" t="s">
        <v>1237</v>
      </c>
    </row>
    <row r="291" spans="2:13" x14ac:dyDescent="0.2">
      <c r="B291" s="55" t="str">
        <f t="shared" si="4"/>
        <v>GLENROTHES (275kV)</v>
      </c>
      <c r="C291" s="77" t="s">
        <v>518</v>
      </c>
      <c r="D291" s="78" t="s">
        <v>146</v>
      </c>
      <c r="E291" s="79" t="s">
        <v>519</v>
      </c>
      <c r="F291" s="80">
        <v>275</v>
      </c>
      <c r="G291" s="81">
        <v>9</v>
      </c>
      <c r="H291" s="82">
        <v>16</v>
      </c>
      <c r="I291" s="83">
        <v>2</v>
      </c>
      <c r="J291" s="83">
        <v>10</v>
      </c>
      <c r="K291" s="127">
        <v>26.447866238740406</v>
      </c>
      <c r="L291" s="127">
        <v>2.3306495600618664</v>
      </c>
      <c r="M291" s="83" t="s">
        <v>1237</v>
      </c>
    </row>
    <row r="292" spans="2:13" x14ac:dyDescent="0.2">
      <c r="B292" s="55" t="str">
        <f t="shared" si="4"/>
        <v>GORGIE (132kV)</v>
      </c>
      <c r="C292" s="77" t="s">
        <v>520</v>
      </c>
      <c r="D292" s="78" t="s">
        <v>146</v>
      </c>
      <c r="E292" s="79" t="s">
        <v>521</v>
      </c>
      <c r="F292" s="80">
        <v>132</v>
      </c>
      <c r="G292" s="81">
        <v>11</v>
      </c>
      <c r="H292" s="82">
        <v>21</v>
      </c>
      <c r="I292" s="83">
        <v>2</v>
      </c>
      <c r="J292" s="83">
        <v>13</v>
      </c>
      <c r="K292" s="127">
        <v>17.842373857922016</v>
      </c>
      <c r="L292" s="127">
        <v>2.5940321354697349</v>
      </c>
      <c r="M292" s="83" t="s">
        <v>1237</v>
      </c>
    </row>
    <row r="293" spans="2:13" x14ac:dyDescent="0.2">
      <c r="B293" s="55" t="str">
        <f t="shared" si="4"/>
        <v>GORDONBUSH FARM (275kV)</v>
      </c>
      <c r="C293" s="77" t="s">
        <v>522</v>
      </c>
      <c r="D293" s="78" t="s">
        <v>118</v>
      </c>
      <c r="E293" s="79" t="s">
        <v>523</v>
      </c>
      <c r="F293" s="80">
        <v>275</v>
      </c>
      <c r="G293" s="81">
        <v>1</v>
      </c>
      <c r="H293" s="82">
        <v>3</v>
      </c>
      <c r="I293" s="83">
        <v>1</v>
      </c>
      <c r="J293" s="83">
        <v>2</v>
      </c>
      <c r="K293" s="127">
        <v>50.83727890171324</v>
      </c>
      <c r="L293" s="127">
        <v>3.4391035028947092</v>
      </c>
      <c r="M293" s="83" t="s">
        <v>1236</v>
      </c>
    </row>
    <row r="294" spans="2:13" x14ac:dyDescent="0.2">
      <c r="B294" s="55" t="str">
        <f t="shared" si="4"/>
        <v>GOVAN (132kV)</v>
      </c>
      <c r="C294" s="77" t="s">
        <v>524</v>
      </c>
      <c r="D294" s="78" t="s">
        <v>146</v>
      </c>
      <c r="E294" s="79" t="s">
        <v>525</v>
      </c>
      <c r="F294" s="80">
        <v>132</v>
      </c>
      <c r="G294" s="81">
        <v>9</v>
      </c>
      <c r="H294" s="82">
        <v>16</v>
      </c>
      <c r="I294" s="83">
        <v>2</v>
      </c>
      <c r="J294" s="83">
        <v>13</v>
      </c>
      <c r="K294" s="127">
        <v>21.119713518827695</v>
      </c>
      <c r="L294" s="127">
        <v>2.0571073195085767</v>
      </c>
      <c r="M294" s="83" t="s">
        <v>1237</v>
      </c>
    </row>
    <row r="295" spans="2:13" x14ac:dyDescent="0.2">
      <c r="B295" s="55" t="str">
        <f t="shared" si="4"/>
        <v>GRAIN (400kV)</v>
      </c>
      <c r="C295" s="77" t="s">
        <v>1076</v>
      </c>
      <c r="D295" s="78" t="s">
        <v>122</v>
      </c>
      <c r="E295" s="79" t="s">
        <v>526</v>
      </c>
      <c r="F295" s="80">
        <v>400</v>
      </c>
      <c r="G295" s="81">
        <v>24</v>
      </c>
      <c r="H295" s="82">
        <v>40</v>
      </c>
      <c r="I295" s="83">
        <v>11</v>
      </c>
      <c r="J295" s="83">
        <v>21</v>
      </c>
      <c r="K295" s="127">
        <v>2.4868361588476211</v>
      </c>
      <c r="L295" s="127">
        <v>-4.7282307226524134</v>
      </c>
      <c r="M295" s="83" t="s">
        <v>1236</v>
      </c>
    </row>
    <row r="296" spans="2:13" x14ac:dyDescent="0.2">
      <c r="B296" s="55" t="str">
        <f t="shared" si="4"/>
        <v>GRENDON (400kV)</v>
      </c>
      <c r="C296" s="77" t="s">
        <v>1077</v>
      </c>
      <c r="D296" s="78" t="s">
        <v>122</v>
      </c>
      <c r="E296" s="84" t="s">
        <v>527</v>
      </c>
      <c r="F296" s="80">
        <v>400</v>
      </c>
      <c r="G296" s="81">
        <v>18</v>
      </c>
      <c r="H296" s="82">
        <v>34</v>
      </c>
      <c r="I296" s="83">
        <v>7</v>
      </c>
      <c r="J296" s="83">
        <v>17</v>
      </c>
      <c r="K296" s="127">
        <v>-1.2446418803385435</v>
      </c>
      <c r="L296" s="127">
        <v>1.1144501742178019</v>
      </c>
      <c r="M296" s="83" t="s">
        <v>1236</v>
      </c>
    </row>
    <row r="297" spans="2:13" x14ac:dyDescent="0.2">
      <c r="B297" s="55" t="str">
        <f t="shared" si="4"/>
        <v>GRENDON (400kV)</v>
      </c>
      <c r="C297" s="77" t="s">
        <v>1077</v>
      </c>
      <c r="D297" s="78" t="s">
        <v>122</v>
      </c>
      <c r="E297" s="84" t="s">
        <v>528</v>
      </c>
      <c r="F297" s="80">
        <v>400</v>
      </c>
      <c r="G297" s="81">
        <v>18</v>
      </c>
      <c r="H297" s="82">
        <v>34</v>
      </c>
      <c r="I297" s="83">
        <v>9</v>
      </c>
      <c r="J297" s="83">
        <v>17</v>
      </c>
      <c r="K297" s="127">
        <v>-1.2446418803385435</v>
      </c>
      <c r="L297" s="127">
        <v>1.1144501742178019</v>
      </c>
      <c r="M297" s="83" t="s">
        <v>1236</v>
      </c>
    </row>
    <row r="298" spans="2:13" x14ac:dyDescent="0.2">
      <c r="B298" s="55" t="str">
        <f t="shared" si="4"/>
        <v>GRIFFIN FARM (132kV)</v>
      </c>
      <c r="C298" s="77" t="s">
        <v>529</v>
      </c>
      <c r="D298" s="78" t="s">
        <v>118</v>
      </c>
      <c r="E298" s="79" t="s">
        <v>530</v>
      </c>
      <c r="F298" s="80">
        <v>132</v>
      </c>
      <c r="G298" s="81">
        <v>5</v>
      </c>
      <c r="H298" s="82">
        <v>10</v>
      </c>
      <c r="I298" s="83">
        <v>1</v>
      </c>
      <c r="J298" s="83">
        <v>3</v>
      </c>
      <c r="K298" s="127">
        <v>30.107093734751718</v>
      </c>
      <c r="L298" s="127">
        <v>4.1104186255768846</v>
      </c>
      <c r="M298" s="83" t="s">
        <v>1236</v>
      </c>
    </row>
    <row r="299" spans="2:13" x14ac:dyDescent="0.2">
      <c r="B299" s="55" t="str">
        <f t="shared" si="4"/>
        <v>GRIMSBY WEST (400kV)</v>
      </c>
      <c r="C299" s="77" t="s">
        <v>1078</v>
      </c>
      <c r="D299" s="78" t="s">
        <v>122</v>
      </c>
      <c r="E299" s="79" t="s">
        <v>531</v>
      </c>
      <c r="F299" s="80">
        <v>400</v>
      </c>
      <c r="G299" s="81">
        <v>15</v>
      </c>
      <c r="H299" s="82">
        <v>28</v>
      </c>
      <c r="I299" s="83">
        <v>5</v>
      </c>
      <c r="J299" s="83">
        <v>18</v>
      </c>
      <c r="K299" s="127">
        <v>1.4934546104228186</v>
      </c>
      <c r="L299" s="127">
        <v>5.4541989004476346</v>
      </c>
      <c r="M299" s="83" t="s">
        <v>1237</v>
      </c>
    </row>
    <row r="300" spans="2:13" x14ac:dyDescent="0.2">
      <c r="B300" s="55" t="str">
        <f t="shared" si="4"/>
        <v>GRANGEMOUTH (275kV)</v>
      </c>
      <c r="C300" s="77" t="s">
        <v>532</v>
      </c>
      <c r="D300" s="78" t="s">
        <v>146</v>
      </c>
      <c r="E300" s="79" t="s">
        <v>533</v>
      </c>
      <c r="F300" s="80">
        <v>275</v>
      </c>
      <c r="G300" s="81">
        <v>9</v>
      </c>
      <c r="H300" s="82">
        <v>16</v>
      </c>
      <c r="I300" s="83">
        <v>2</v>
      </c>
      <c r="J300" s="83">
        <v>10</v>
      </c>
      <c r="K300" s="127">
        <v>23.686731619697873</v>
      </c>
      <c r="L300" s="127">
        <v>2.5351331175713812</v>
      </c>
      <c r="M300" s="83" t="s">
        <v>1236</v>
      </c>
    </row>
    <row r="301" spans="2:13" x14ac:dyDescent="0.2">
      <c r="B301" s="55" t="str">
        <f t="shared" si="4"/>
        <v>GRETNA (132kV)</v>
      </c>
      <c r="C301" s="77" t="s">
        <v>534</v>
      </c>
      <c r="D301" s="78" t="s">
        <v>146</v>
      </c>
      <c r="E301" s="79" t="s">
        <v>535</v>
      </c>
      <c r="F301" s="80">
        <v>132</v>
      </c>
      <c r="G301" s="81">
        <v>12</v>
      </c>
      <c r="H301" s="82">
        <v>23</v>
      </c>
      <c r="I301" s="83">
        <v>2</v>
      </c>
      <c r="J301" s="83">
        <v>14</v>
      </c>
      <c r="K301" s="127">
        <v>14.243025188495746</v>
      </c>
      <c r="L301" s="127">
        <v>1.9465775704634527</v>
      </c>
      <c r="M301" s="83" t="s">
        <v>1237</v>
      </c>
    </row>
    <row r="302" spans="2:13" x14ac:dyDescent="0.2">
      <c r="B302" s="55" t="str">
        <f t="shared" si="4"/>
        <v>GRETNA (400kV)</v>
      </c>
      <c r="C302" s="77" t="s">
        <v>534</v>
      </c>
      <c r="D302" s="78" t="s">
        <v>146</v>
      </c>
      <c r="E302" s="79" t="s">
        <v>535</v>
      </c>
      <c r="F302" s="80">
        <v>400</v>
      </c>
      <c r="G302" s="81">
        <v>12</v>
      </c>
      <c r="H302" s="82">
        <v>23</v>
      </c>
      <c r="I302" s="83">
        <v>2</v>
      </c>
      <c r="J302" s="83">
        <v>14</v>
      </c>
      <c r="K302" s="127">
        <v>14.239387002897333</v>
      </c>
      <c r="L302" s="127">
        <v>2.0444486626687803</v>
      </c>
      <c r="M302" s="83" t="s">
        <v>1237</v>
      </c>
    </row>
    <row r="303" spans="2:13" x14ac:dyDescent="0.2">
      <c r="B303" s="55" t="str">
        <f t="shared" si="4"/>
        <v>GREYSTONES A (275kV)</v>
      </c>
      <c r="C303" s="77" t="s">
        <v>1079</v>
      </c>
      <c r="D303" s="78" t="s">
        <v>122</v>
      </c>
      <c r="E303" s="79" t="s">
        <v>536</v>
      </c>
      <c r="F303" s="80">
        <v>275</v>
      </c>
      <c r="G303" s="81">
        <v>13</v>
      </c>
      <c r="H303" s="82">
        <v>26</v>
      </c>
      <c r="I303" s="83">
        <v>3</v>
      </c>
      <c r="J303" s="83">
        <v>16</v>
      </c>
      <c r="K303" s="127">
        <v>7.4322342666047199</v>
      </c>
      <c r="L303" s="127">
        <v>4.0587135247284376</v>
      </c>
      <c r="M303" s="83" t="s">
        <v>1236</v>
      </c>
    </row>
    <row r="304" spans="2:13" x14ac:dyDescent="0.2">
      <c r="B304" s="55" t="str">
        <f t="shared" si="4"/>
        <v>GREYSTONES B (275kV)</v>
      </c>
      <c r="C304" s="77" t="s">
        <v>1080</v>
      </c>
      <c r="D304" s="78" t="s">
        <v>122</v>
      </c>
      <c r="E304" s="79" t="s">
        <v>537</v>
      </c>
      <c r="F304" s="80">
        <v>275</v>
      </c>
      <c r="G304" s="81">
        <v>13</v>
      </c>
      <c r="H304" s="82">
        <v>26</v>
      </c>
      <c r="I304" s="83">
        <v>3</v>
      </c>
      <c r="J304" s="83">
        <v>16</v>
      </c>
      <c r="K304" s="127">
        <v>7.4322342666047199</v>
      </c>
      <c r="L304" s="127">
        <v>4.0457846819905878</v>
      </c>
      <c r="M304" s="83" t="s">
        <v>1236</v>
      </c>
    </row>
    <row r="305" spans="2:13" x14ac:dyDescent="0.2">
      <c r="B305" s="55" t="str">
        <f t="shared" si="4"/>
        <v>GRUDIE BRIDGE (132kV)</v>
      </c>
      <c r="C305" s="77" t="s">
        <v>538</v>
      </c>
      <c r="D305" s="78" t="s">
        <v>118</v>
      </c>
      <c r="E305" s="79" t="s">
        <v>539</v>
      </c>
      <c r="F305" s="80">
        <v>132</v>
      </c>
      <c r="G305" s="81">
        <v>1</v>
      </c>
      <c r="H305" s="82">
        <v>6</v>
      </c>
      <c r="I305" s="83">
        <v>1</v>
      </c>
      <c r="J305" s="83">
        <v>6</v>
      </c>
      <c r="K305" s="127">
        <v>41.865034633625982</v>
      </c>
      <c r="L305" s="127">
        <v>5.0453997377665294</v>
      </c>
      <c r="M305" s="83" t="s">
        <v>1237</v>
      </c>
    </row>
    <row r="306" spans="2:13" x14ac:dyDescent="0.2">
      <c r="B306" s="55" t="str">
        <f t="shared" si="4"/>
        <v>GWYNEDD (400kV)</v>
      </c>
      <c r="C306" s="77" t="s">
        <v>1081</v>
      </c>
      <c r="D306" s="78" t="s">
        <v>122</v>
      </c>
      <c r="E306" s="79" t="s">
        <v>540</v>
      </c>
      <c r="F306" s="80">
        <v>400</v>
      </c>
      <c r="G306" s="81">
        <v>16</v>
      </c>
      <c r="H306" s="82">
        <v>31</v>
      </c>
      <c r="I306" s="83">
        <v>6</v>
      </c>
      <c r="J306" s="83">
        <v>18</v>
      </c>
      <c r="K306" s="127">
        <v>-0.61790787864258612</v>
      </c>
      <c r="L306" s="127">
        <v>3.6954599690791285</v>
      </c>
      <c r="M306" s="83" t="s">
        <v>1237</v>
      </c>
    </row>
    <row r="307" spans="2:13" x14ac:dyDescent="0.2">
      <c r="B307" s="55" t="str">
        <f t="shared" si="4"/>
        <v>HACKNEY (275kV)</v>
      </c>
      <c r="C307" s="77" t="s">
        <v>1082</v>
      </c>
      <c r="D307" s="78" t="s">
        <v>122</v>
      </c>
      <c r="E307" s="79" t="s">
        <v>541</v>
      </c>
      <c r="F307" s="80">
        <v>275</v>
      </c>
      <c r="G307" s="81">
        <v>24</v>
      </c>
      <c r="H307" s="82">
        <v>40</v>
      </c>
      <c r="I307" s="83">
        <v>12</v>
      </c>
      <c r="J307" s="83">
        <v>21</v>
      </c>
      <c r="K307" s="127">
        <v>-0.24121644910600265</v>
      </c>
      <c r="L307" s="127">
        <v>-3.1856904868091953</v>
      </c>
      <c r="M307" s="83" t="s">
        <v>1237</v>
      </c>
    </row>
    <row r="308" spans="2:13" x14ac:dyDescent="0.2">
      <c r="B308" s="55" t="str">
        <f t="shared" si="4"/>
        <v>HACKNEY (400kV)</v>
      </c>
      <c r="C308" s="77" t="s">
        <v>1082</v>
      </c>
      <c r="D308" s="78" t="s">
        <v>122</v>
      </c>
      <c r="E308" s="79" t="s">
        <v>541</v>
      </c>
      <c r="F308" s="80">
        <v>400</v>
      </c>
      <c r="G308" s="81">
        <v>24</v>
      </c>
      <c r="H308" s="82">
        <v>40</v>
      </c>
      <c r="I308" s="83">
        <v>12</v>
      </c>
      <c r="J308" s="83">
        <v>21</v>
      </c>
      <c r="K308" s="127">
        <v>0.13036381843192946</v>
      </c>
      <c r="L308" s="127">
        <v>-5.0108577616519909</v>
      </c>
      <c r="M308" s="83" t="s">
        <v>1237</v>
      </c>
    </row>
    <row r="309" spans="2:13" x14ac:dyDescent="0.2">
      <c r="B309" s="55" t="str">
        <f t="shared" si="4"/>
        <v>HADYARD HILL (132kV)</v>
      </c>
      <c r="C309" s="77" t="s">
        <v>542</v>
      </c>
      <c r="D309" s="78" t="s">
        <v>146</v>
      </c>
      <c r="E309" s="79" t="s">
        <v>543</v>
      </c>
      <c r="F309" s="80">
        <v>132</v>
      </c>
      <c r="G309" s="81">
        <v>10</v>
      </c>
      <c r="H309" s="82">
        <v>19</v>
      </c>
      <c r="I309" s="83">
        <v>2</v>
      </c>
      <c r="J309" s="83">
        <v>10</v>
      </c>
      <c r="K309" s="127">
        <v>27.736287940669492</v>
      </c>
      <c r="L309" s="127">
        <v>2.2100656180436937</v>
      </c>
      <c r="M309" s="83" t="s">
        <v>1236</v>
      </c>
    </row>
    <row r="310" spans="2:13" x14ac:dyDescent="0.2">
      <c r="B310" s="55" t="str">
        <f t="shared" si="4"/>
        <v>HAGGS ROAD (132kV)</v>
      </c>
      <c r="C310" s="77" t="s">
        <v>544</v>
      </c>
      <c r="D310" s="78" t="s">
        <v>146</v>
      </c>
      <c r="E310" s="79" t="s">
        <v>545</v>
      </c>
      <c r="F310" s="80">
        <v>132</v>
      </c>
      <c r="G310" s="81">
        <v>9</v>
      </c>
      <c r="H310" s="82">
        <v>16</v>
      </c>
      <c r="I310" s="83">
        <v>2</v>
      </c>
      <c r="J310" s="83">
        <v>13</v>
      </c>
      <c r="K310" s="127">
        <v>18.496537600256236</v>
      </c>
      <c r="L310" s="127">
        <v>2.0571073195085767</v>
      </c>
      <c r="M310" s="83" t="s">
        <v>1237</v>
      </c>
    </row>
    <row r="311" spans="2:13" x14ac:dyDescent="0.2">
      <c r="B311" s="55" t="str">
        <f t="shared" si="4"/>
        <v>HARKER BORDER NODE (132kV)</v>
      </c>
      <c r="C311" s="77" t="s">
        <v>546</v>
      </c>
      <c r="D311" s="78" t="s">
        <v>146</v>
      </c>
      <c r="E311" s="79" t="s">
        <v>547</v>
      </c>
      <c r="F311" s="80">
        <v>132</v>
      </c>
      <c r="G311" s="81">
        <v>12</v>
      </c>
      <c r="H311" s="82">
        <v>25</v>
      </c>
      <c r="I311" s="83">
        <v>4</v>
      </c>
      <c r="J311" s="83">
        <v>15</v>
      </c>
      <c r="K311" s="127">
        <v>13.033092367386988</v>
      </c>
      <c r="L311" s="127">
        <v>2.031361693995541</v>
      </c>
      <c r="M311" s="83" t="s">
        <v>1237</v>
      </c>
    </row>
    <row r="312" spans="2:13" x14ac:dyDescent="0.2">
      <c r="B312" s="55" t="str">
        <f t="shared" si="4"/>
        <v>HARKER BORDER NODE (400kV)</v>
      </c>
      <c r="C312" s="77" t="s">
        <v>546</v>
      </c>
      <c r="D312" s="78" t="s">
        <v>146</v>
      </c>
      <c r="E312" s="79" t="s">
        <v>547</v>
      </c>
      <c r="F312" s="80">
        <v>400</v>
      </c>
      <c r="G312" s="81">
        <v>12</v>
      </c>
      <c r="H312" s="82">
        <v>25</v>
      </c>
      <c r="I312" s="83">
        <v>4</v>
      </c>
      <c r="J312" s="83">
        <v>15</v>
      </c>
      <c r="K312" s="127">
        <v>14.122672038797434</v>
      </c>
      <c r="L312" s="127">
        <v>2.0438051533445689</v>
      </c>
      <c r="M312" s="83" t="s">
        <v>1237</v>
      </c>
    </row>
    <row r="313" spans="2:13" x14ac:dyDescent="0.2">
      <c r="B313" s="55" t="str">
        <f t="shared" si="4"/>
        <v>HAMBLETON TEE (400kV)</v>
      </c>
      <c r="C313" s="77" t="s">
        <v>1083</v>
      </c>
      <c r="D313" s="78" t="s">
        <v>122</v>
      </c>
      <c r="E313" s="79" t="s">
        <v>548</v>
      </c>
      <c r="F313" s="80">
        <v>400</v>
      </c>
      <c r="G313" s="81">
        <v>15</v>
      </c>
      <c r="H313" s="82">
        <v>27</v>
      </c>
      <c r="I313" s="83">
        <v>4</v>
      </c>
      <c r="J313" s="83">
        <v>16</v>
      </c>
      <c r="K313" s="127">
        <v>6.0747801055589346</v>
      </c>
      <c r="L313" s="127">
        <v>1.6247034003500829</v>
      </c>
      <c r="M313" s="83" t="s">
        <v>1237</v>
      </c>
    </row>
    <row r="314" spans="2:13" x14ac:dyDescent="0.2">
      <c r="B314" s="55" t="str">
        <f t="shared" si="4"/>
        <v>HAMS HALL (275kV)</v>
      </c>
      <c r="C314" s="77" t="s">
        <v>1084</v>
      </c>
      <c r="D314" s="78" t="s">
        <v>122</v>
      </c>
      <c r="E314" s="79" t="s">
        <v>549</v>
      </c>
      <c r="F314" s="80">
        <v>275</v>
      </c>
      <c r="G314" s="81">
        <v>18</v>
      </c>
      <c r="H314" s="82">
        <v>33</v>
      </c>
      <c r="I314" s="83">
        <v>8</v>
      </c>
      <c r="J314" s="83">
        <v>20</v>
      </c>
      <c r="K314" s="127">
        <v>-3.7050965737956201</v>
      </c>
      <c r="L314" s="127">
        <v>2.0344564001441334</v>
      </c>
      <c r="M314" s="83" t="s">
        <v>1237</v>
      </c>
    </row>
    <row r="315" spans="2:13" x14ac:dyDescent="0.2">
      <c r="B315" s="55" t="str">
        <f t="shared" si="4"/>
        <v>HAMS HALL (400kV)</v>
      </c>
      <c r="C315" s="77" t="s">
        <v>1084</v>
      </c>
      <c r="D315" s="78" t="s">
        <v>122</v>
      </c>
      <c r="E315" s="84" t="s">
        <v>550</v>
      </c>
      <c r="F315" s="80">
        <v>400</v>
      </c>
      <c r="G315" s="81">
        <v>18</v>
      </c>
      <c r="H315" s="82">
        <v>33</v>
      </c>
      <c r="I315" s="83">
        <v>7</v>
      </c>
      <c r="J315" s="83">
        <v>20</v>
      </c>
      <c r="K315" s="127">
        <v>-2.6520372282398732</v>
      </c>
      <c r="L315" s="127">
        <v>1.7460947844618804</v>
      </c>
      <c r="M315" s="83" t="s">
        <v>1237</v>
      </c>
    </row>
    <row r="316" spans="2:13" x14ac:dyDescent="0.2">
      <c r="B316" s="55" t="str">
        <f t="shared" si="4"/>
        <v>HAMS HALL (400kV)</v>
      </c>
      <c r="C316" s="77" t="s">
        <v>1084</v>
      </c>
      <c r="D316" s="78" t="s">
        <v>122</v>
      </c>
      <c r="E316" s="84" t="s">
        <v>551</v>
      </c>
      <c r="F316" s="80">
        <v>400</v>
      </c>
      <c r="G316" s="81">
        <v>18</v>
      </c>
      <c r="H316" s="82">
        <v>33</v>
      </c>
      <c r="I316" s="83">
        <v>8</v>
      </c>
      <c r="J316" s="83">
        <v>20</v>
      </c>
      <c r="K316" s="127">
        <v>-2.6520372282398732</v>
      </c>
      <c r="L316" s="127">
        <v>1.7460947844618804</v>
      </c>
      <c r="M316" s="83" t="s">
        <v>1237</v>
      </c>
    </row>
    <row r="317" spans="2:13" x14ac:dyDescent="0.2">
      <c r="B317" s="55" t="str">
        <f t="shared" si="4"/>
        <v>HARESTANES (132kV)</v>
      </c>
      <c r="C317" s="77" t="s">
        <v>552</v>
      </c>
      <c r="D317" s="78" t="s">
        <v>146</v>
      </c>
      <c r="E317" s="79" t="s">
        <v>553</v>
      </c>
      <c r="F317" s="80">
        <v>132</v>
      </c>
      <c r="G317" s="81">
        <v>12</v>
      </c>
      <c r="H317" s="82">
        <v>24</v>
      </c>
      <c r="I317" s="83">
        <v>2</v>
      </c>
      <c r="J317" s="83">
        <v>14</v>
      </c>
      <c r="K317" s="127">
        <v>16.342005836169697</v>
      </c>
      <c r="L317" s="127">
        <v>2.1435874645364525</v>
      </c>
      <c r="M317" s="83" t="s">
        <v>1236</v>
      </c>
    </row>
    <row r="318" spans="2:13" x14ac:dyDescent="0.2">
      <c r="B318" s="55" t="str">
        <f t="shared" si="4"/>
        <v>HARKER (132kV)</v>
      </c>
      <c r="C318" s="77" t="s">
        <v>1085</v>
      </c>
      <c r="D318" s="78" t="s">
        <v>122</v>
      </c>
      <c r="E318" s="79" t="s">
        <v>554</v>
      </c>
      <c r="F318" s="80">
        <v>132</v>
      </c>
      <c r="G318" s="81">
        <v>12</v>
      </c>
      <c r="H318" s="82">
        <v>25</v>
      </c>
      <c r="I318" s="83">
        <v>4</v>
      </c>
      <c r="J318" s="83">
        <v>15</v>
      </c>
      <c r="K318" s="127">
        <v>12.862845448442924</v>
      </c>
      <c r="L318" s="127">
        <v>2.0670964410972896</v>
      </c>
      <c r="M318" s="83" t="s">
        <v>1237</v>
      </c>
    </row>
    <row r="319" spans="2:13" x14ac:dyDescent="0.2">
      <c r="B319" s="55" t="str">
        <f t="shared" si="4"/>
        <v>HARKER (275kV)</v>
      </c>
      <c r="C319" s="77" t="s">
        <v>1085</v>
      </c>
      <c r="D319" s="78" t="s">
        <v>122</v>
      </c>
      <c r="E319" s="79" t="s">
        <v>554</v>
      </c>
      <c r="F319" s="80">
        <v>275</v>
      </c>
      <c r="G319" s="81">
        <v>12</v>
      </c>
      <c r="H319" s="82">
        <v>25</v>
      </c>
      <c r="I319" s="83">
        <v>4</v>
      </c>
      <c r="J319" s="83">
        <v>15</v>
      </c>
      <c r="K319" s="127">
        <v>13.410176592871064</v>
      </c>
      <c r="L319" s="127">
        <v>2.1428732671410193</v>
      </c>
      <c r="M319" s="83" t="s">
        <v>1237</v>
      </c>
    </row>
    <row r="320" spans="2:13" x14ac:dyDescent="0.2">
      <c r="B320" s="55" t="str">
        <f t="shared" si="4"/>
        <v>HARKER (400kV)</v>
      </c>
      <c r="C320" s="77" t="s">
        <v>1085</v>
      </c>
      <c r="D320" s="78" t="s">
        <v>122</v>
      </c>
      <c r="E320" s="79" t="s">
        <v>554</v>
      </c>
      <c r="F320" s="80">
        <v>400</v>
      </c>
      <c r="G320" s="81">
        <v>12</v>
      </c>
      <c r="H320" s="82">
        <v>25</v>
      </c>
      <c r="I320" s="83">
        <v>4</v>
      </c>
      <c r="J320" s="83">
        <v>15</v>
      </c>
      <c r="K320" s="127">
        <v>13.521429325679481</v>
      </c>
      <c r="L320" s="127">
        <v>2.0197612229368973</v>
      </c>
      <c r="M320" s="83" t="s">
        <v>1236</v>
      </c>
    </row>
    <row r="321" spans="2:13" x14ac:dyDescent="0.2">
      <c r="B321" s="55" t="str">
        <f t="shared" si="4"/>
        <v>HARTMOOR (275kV)</v>
      </c>
      <c r="C321" s="77" t="s">
        <v>1086</v>
      </c>
      <c r="D321" s="78" t="s">
        <v>122</v>
      </c>
      <c r="E321" s="79" t="s">
        <v>555</v>
      </c>
      <c r="F321" s="80">
        <v>275</v>
      </c>
      <c r="G321" s="81">
        <v>13</v>
      </c>
      <c r="H321" s="82">
        <v>26</v>
      </c>
      <c r="I321" s="83">
        <v>3</v>
      </c>
      <c r="J321" s="83">
        <v>16</v>
      </c>
      <c r="K321" s="127">
        <v>8.7028893538747649</v>
      </c>
      <c r="L321" s="127">
        <v>3.8954840091537877</v>
      </c>
      <c r="M321" s="83" t="s">
        <v>1236</v>
      </c>
    </row>
    <row r="322" spans="2:13" x14ac:dyDescent="0.2">
      <c r="B322" s="55" t="str">
        <f t="shared" si="4"/>
        <v>HARTLEPOOL (275kV)</v>
      </c>
      <c r="C322" s="77" t="s">
        <v>1087</v>
      </c>
      <c r="D322" s="78" t="s">
        <v>122</v>
      </c>
      <c r="E322" s="79" t="s">
        <v>556</v>
      </c>
      <c r="F322" s="80">
        <v>275</v>
      </c>
      <c r="G322" s="81">
        <v>13</v>
      </c>
      <c r="H322" s="82">
        <v>26</v>
      </c>
      <c r="I322" s="83">
        <v>3</v>
      </c>
      <c r="J322" s="83">
        <v>16</v>
      </c>
      <c r="K322" s="127">
        <v>8.2423943822304278</v>
      </c>
      <c r="L322" s="127">
        <v>3.8890721404441142</v>
      </c>
      <c r="M322" s="83" t="s">
        <v>1236</v>
      </c>
    </row>
    <row r="323" spans="2:13" x14ac:dyDescent="0.2">
      <c r="B323" s="55" t="str">
        <f t="shared" si="4"/>
        <v>HAWICK (132kV)</v>
      </c>
      <c r="C323" s="77" t="s">
        <v>557</v>
      </c>
      <c r="D323" s="78" t="s">
        <v>146</v>
      </c>
      <c r="E323" s="79" t="s">
        <v>558</v>
      </c>
      <c r="F323" s="80">
        <v>132</v>
      </c>
      <c r="G323" s="81">
        <v>11</v>
      </c>
      <c r="H323" s="82">
        <v>21</v>
      </c>
      <c r="I323" s="83">
        <v>2</v>
      </c>
      <c r="J323" s="83">
        <v>13</v>
      </c>
      <c r="K323" s="127">
        <v>16.335897874203461</v>
      </c>
      <c r="L323" s="127">
        <v>1.5684727347961007</v>
      </c>
      <c r="M323" s="83" t="s">
        <v>1237</v>
      </c>
    </row>
    <row r="324" spans="2:13" x14ac:dyDescent="0.2">
      <c r="B324" s="55" t="str">
        <f t="shared" si="4"/>
        <v>HAWTHORN PIT (275kV)</v>
      </c>
      <c r="C324" s="77" t="s">
        <v>1088</v>
      </c>
      <c r="D324" s="78" t="s">
        <v>122</v>
      </c>
      <c r="E324" s="79" t="s">
        <v>559</v>
      </c>
      <c r="F324" s="80">
        <v>275</v>
      </c>
      <c r="G324" s="81">
        <v>13</v>
      </c>
      <c r="H324" s="82">
        <v>26</v>
      </c>
      <c r="I324" s="83">
        <v>3</v>
      </c>
      <c r="J324" s="83">
        <v>16</v>
      </c>
      <c r="K324" s="127">
        <v>8.9101334218450354</v>
      </c>
      <c r="L324" s="127">
        <v>3.392653266628098</v>
      </c>
      <c r="M324" s="83" t="s">
        <v>1237</v>
      </c>
    </row>
    <row r="325" spans="2:13" x14ac:dyDescent="0.2">
      <c r="B325" s="55" t="str">
        <f t="shared" si="4"/>
        <v>HAWTHORN PIT (400kV)</v>
      </c>
      <c r="C325" s="77" t="s">
        <v>1088</v>
      </c>
      <c r="D325" s="78" t="s">
        <v>122</v>
      </c>
      <c r="E325" s="79" t="s">
        <v>559</v>
      </c>
      <c r="F325" s="80">
        <v>400</v>
      </c>
      <c r="G325" s="81">
        <v>13</v>
      </c>
      <c r="H325" s="82">
        <v>26</v>
      </c>
      <c r="I325" s="83">
        <v>3</v>
      </c>
      <c r="J325" s="83">
        <v>16</v>
      </c>
      <c r="K325" s="127">
        <v>8.7360636698742233</v>
      </c>
      <c r="L325" s="127">
        <v>3.5649198928453711</v>
      </c>
      <c r="M325" s="83" t="s">
        <v>1237</v>
      </c>
    </row>
    <row r="326" spans="2:13" x14ac:dyDescent="0.2">
      <c r="B326" s="55" t="str">
        <f t="shared" si="4"/>
        <v>HEDDON TEE (CODE NOW MEDB) (400kV)</v>
      </c>
      <c r="C326" s="77" t="s">
        <v>1089</v>
      </c>
      <c r="D326" s="78" t="s">
        <v>122</v>
      </c>
      <c r="E326" s="79" t="s">
        <v>560</v>
      </c>
      <c r="F326" s="80">
        <v>400</v>
      </c>
      <c r="G326" s="81">
        <v>13</v>
      </c>
      <c r="H326" s="82">
        <v>25</v>
      </c>
      <c r="I326" s="83">
        <v>3</v>
      </c>
      <c r="J326" s="83">
        <v>15</v>
      </c>
      <c r="K326" s="127">
        <v>11.022132120072298</v>
      </c>
      <c r="L326" s="127">
        <v>3.1652387576059167</v>
      </c>
      <c r="M326" s="83" t="s">
        <v>1237</v>
      </c>
    </row>
    <row r="327" spans="2:13" x14ac:dyDescent="0.2">
      <c r="B327" s="55" t="str">
        <f t="shared" si="4"/>
        <v>HEDON (GIS) (275kV)</v>
      </c>
      <c r="C327" s="77" t="s">
        <v>1090</v>
      </c>
      <c r="D327" s="78" t="s">
        <v>122</v>
      </c>
      <c r="E327" s="79" t="s">
        <v>561</v>
      </c>
      <c r="F327" s="80">
        <v>275</v>
      </c>
      <c r="G327" s="81">
        <v>15</v>
      </c>
      <c r="H327" s="82">
        <v>28</v>
      </c>
      <c r="I327" s="83">
        <v>5</v>
      </c>
      <c r="J327" s="83">
        <v>18</v>
      </c>
      <c r="K327" s="127">
        <v>2.3643361087625547</v>
      </c>
      <c r="L327" s="127">
        <v>4.8565310041820995</v>
      </c>
      <c r="M327" s="83" t="s">
        <v>1236</v>
      </c>
    </row>
    <row r="328" spans="2:13" x14ac:dyDescent="0.2">
      <c r="B328" s="55" t="str">
        <f t="shared" si="4"/>
        <v>HELENSBURGH (132kV)</v>
      </c>
      <c r="C328" s="77" t="s">
        <v>562</v>
      </c>
      <c r="D328" s="78" t="s">
        <v>146</v>
      </c>
      <c r="E328" s="79" t="s">
        <v>563</v>
      </c>
      <c r="F328" s="80">
        <v>132</v>
      </c>
      <c r="G328" s="81">
        <v>9</v>
      </c>
      <c r="H328" s="82">
        <v>14</v>
      </c>
      <c r="I328" s="83">
        <v>2</v>
      </c>
      <c r="J328" s="83">
        <v>10</v>
      </c>
      <c r="K328" s="127">
        <v>27.50204509457841</v>
      </c>
      <c r="L328" s="127">
        <v>4.4478429359614031</v>
      </c>
      <c r="M328" s="83" t="s">
        <v>1237</v>
      </c>
    </row>
    <row r="329" spans="2:13" x14ac:dyDescent="0.2">
      <c r="B329" s="55" t="str">
        <f t="shared" si="4"/>
        <v>HEYSHAM (400kV)</v>
      </c>
      <c r="C329" s="77" t="s">
        <v>1091</v>
      </c>
      <c r="D329" s="78" t="s">
        <v>122</v>
      </c>
      <c r="E329" s="79" t="s">
        <v>564</v>
      </c>
      <c r="F329" s="80">
        <v>400</v>
      </c>
      <c r="G329" s="81">
        <v>14</v>
      </c>
      <c r="H329" s="82">
        <v>27</v>
      </c>
      <c r="I329" s="83">
        <v>4</v>
      </c>
      <c r="J329" s="83">
        <v>16</v>
      </c>
      <c r="K329" s="127">
        <v>6.8703508694887017</v>
      </c>
      <c r="L329" s="127">
        <v>1.7329918996369373</v>
      </c>
      <c r="M329" s="83" t="s">
        <v>1236</v>
      </c>
    </row>
    <row r="330" spans="2:13" x14ac:dyDescent="0.2">
      <c r="B330" s="55" t="str">
        <f t="shared" si="4"/>
        <v>HIGHBURY (400kV)</v>
      </c>
      <c r="C330" s="77" t="s">
        <v>1092</v>
      </c>
      <c r="D330" s="78" t="s">
        <v>122</v>
      </c>
      <c r="E330" s="79" t="s">
        <v>565</v>
      </c>
      <c r="F330" s="80">
        <v>400</v>
      </c>
      <c r="G330" s="81">
        <v>24</v>
      </c>
      <c r="H330" s="82">
        <v>40</v>
      </c>
      <c r="I330" s="83">
        <v>12</v>
      </c>
      <c r="J330" s="83">
        <v>21</v>
      </c>
      <c r="K330" s="127">
        <v>-1.3941294543825795</v>
      </c>
      <c r="L330" s="127">
        <v>-4.9324745241757393</v>
      </c>
      <c r="M330" s="83" t="s">
        <v>1237</v>
      </c>
    </row>
    <row r="331" spans="2:13" x14ac:dyDescent="0.2">
      <c r="B331" s="55" t="str">
        <f t="shared" ref="B331:B394" si="5">CONCATENATE(C331," (",F331,"kV)")</f>
        <v>HIGH MARNHAM (275kV)</v>
      </c>
      <c r="C331" s="77" t="s">
        <v>1093</v>
      </c>
      <c r="D331" s="78" t="s">
        <v>122</v>
      </c>
      <c r="E331" s="79" t="s">
        <v>566</v>
      </c>
      <c r="F331" s="80">
        <v>275</v>
      </c>
      <c r="G331" s="81">
        <v>16</v>
      </c>
      <c r="H331" s="82">
        <v>29</v>
      </c>
      <c r="I331" s="83">
        <v>7</v>
      </c>
      <c r="J331" s="83">
        <v>17</v>
      </c>
      <c r="K331" s="127">
        <v>-0.37263957588168339</v>
      </c>
      <c r="L331" s="127">
        <v>4.4485811558773873</v>
      </c>
      <c r="M331" s="83" t="s">
        <v>1236</v>
      </c>
    </row>
    <row r="332" spans="2:13" x14ac:dyDescent="0.2">
      <c r="B332" s="55" t="str">
        <f t="shared" si="5"/>
        <v>HIGH MARNHAM (400kV)</v>
      </c>
      <c r="C332" s="77" t="s">
        <v>1093</v>
      </c>
      <c r="D332" s="78" t="s">
        <v>122</v>
      </c>
      <c r="E332" s="79" t="s">
        <v>566</v>
      </c>
      <c r="F332" s="80">
        <v>400</v>
      </c>
      <c r="G332" s="81">
        <v>16</v>
      </c>
      <c r="H332" s="82">
        <v>29</v>
      </c>
      <c r="I332" s="83">
        <v>7</v>
      </c>
      <c r="J332" s="83">
        <v>17</v>
      </c>
      <c r="K332" s="127">
        <v>6.9037563891032147E-2</v>
      </c>
      <c r="L332" s="127">
        <v>3.9749424429238229</v>
      </c>
      <c r="M332" s="83" t="s">
        <v>1237</v>
      </c>
    </row>
    <row r="333" spans="2:13" x14ac:dyDescent="0.2">
      <c r="B333" s="55" t="str">
        <f t="shared" si="5"/>
        <v>HINKLEY POINT (275kV)</v>
      </c>
      <c r="C333" s="77" t="s">
        <v>1094</v>
      </c>
      <c r="D333" s="78" t="s">
        <v>122</v>
      </c>
      <c r="E333" s="79" t="s">
        <v>567</v>
      </c>
      <c r="F333" s="80">
        <v>275</v>
      </c>
      <c r="G333" s="81">
        <v>26</v>
      </c>
      <c r="H333" s="82">
        <v>45</v>
      </c>
      <c r="I333" s="83">
        <v>14</v>
      </c>
      <c r="J333" s="83">
        <v>19</v>
      </c>
      <c r="K333" s="127">
        <v>-4.9233727440960688</v>
      </c>
      <c r="L333" s="127">
        <v>-0.10035529008760041</v>
      </c>
      <c r="M333" s="83" t="s">
        <v>1237</v>
      </c>
    </row>
    <row r="334" spans="2:13" x14ac:dyDescent="0.2">
      <c r="B334" s="55" t="str">
        <f t="shared" si="5"/>
        <v>HINKLEY POINT (400kV)</v>
      </c>
      <c r="C334" s="77" t="s">
        <v>1094</v>
      </c>
      <c r="D334" s="78" t="s">
        <v>122</v>
      </c>
      <c r="E334" s="79" t="s">
        <v>567</v>
      </c>
      <c r="F334" s="80">
        <v>400</v>
      </c>
      <c r="G334" s="81">
        <v>26</v>
      </c>
      <c r="H334" s="82">
        <v>45</v>
      </c>
      <c r="I334" s="83">
        <v>14</v>
      </c>
      <c r="J334" s="83">
        <v>19</v>
      </c>
      <c r="K334" s="127">
        <v>-4.9233727440960804</v>
      </c>
      <c r="L334" s="127">
        <v>-0.10035529008759728</v>
      </c>
      <c r="M334" s="83" t="s">
        <v>1236</v>
      </c>
    </row>
    <row r="335" spans="2:13" x14ac:dyDescent="0.2">
      <c r="B335" s="55" t="str">
        <f t="shared" si="5"/>
        <v>HUNTERSTON (132kV)</v>
      </c>
      <c r="C335" s="77" t="s">
        <v>568</v>
      </c>
      <c r="D335" s="78" t="s">
        <v>146</v>
      </c>
      <c r="E335" s="79" t="s">
        <v>569</v>
      </c>
      <c r="F335" s="80">
        <v>132</v>
      </c>
      <c r="G335" s="81">
        <v>11</v>
      </c>
      <c r="H335" s="82">
        <v>22</v>
      </c>
      <c r="I335" s="83">
        <v>2</v>
      </c>
      <c r="J335" s="83">
        <v>10</v>
      </c>
      <c r="K335" s="127">
        <v>21.879692647389035</v>
      </c>
      <c r="L335" s="127">
        <v>3.8129568390429842</v>
      </c>
      <c r="M335" s="83" t="s">
        <v>1237</v>
      </c>
    </row>
    <row r="336" spans="2:13" x14ac:dyDescent="0.2">
      <c r="B336" s="55" t="str">
        <f t="shared" si="5"/>
        <v>HUNTERSTON (400kV)</v>
      </c>
      <c r="C336" s="77" t="s">
        <v>568</v>
      </c>
      <c r="D336" s="78" t="s">
        <v>146</v>
      </c>
      <c r="E336" s="79" t="s">
        <v>569</v>
      </c>
      <c r="F336" s="80">
        <v>400</v>
      </c>
      <c r="G336" s="81">
        <v>10</v>
      </c>
      <c r="H336" s="82">
        <v>17</v>
      </c>
      <c r="I336" s="83">
        <v>2</v>
      </c>
      <c r="J336" s="83">
        <v>10</v>
      </c>
      <c r="K336" s="127">
        <v>24.106760818525355</v>
      </c>
      <c r="L336" s="127">
        <v>3.7701781548620481</v>
      </c>
      <c r="M336" s="83" t="s">
        <v>1236</v>
      </c>
    </row>
    <row r="337" spans="2:13" x14ac:dyDescent="0.2">
      <c r="B337" s="55" t="str">
        <f t="shared" si="5"/>
        <v>HUMBER REFINERY (400kV)</v>
      </c>
      <c r="C337" s="77" t="s">
        <v>570</v>
      </c>
      <c r="D337" s="78" t="s">
        <v>122</v>
      </c>
      <c r="E337" s="79" t="s">
        <v>571</v>
      </c>
      <c r="F337" s="80">
        <v>400</v>
      </c>
      <c r="G337" s="81">
        <v>15</v>
      </c>
      <c r="H337" s="82">
        <v>28</v>
      </c>
      <c r="I337" s="83">
        <v>5</v>
      </c>
      <c r="J337" s="83">
        <v>18</v>
      </c>
      <c r="K337" s="127">
        <v>1.6427056853507092</v>
      </c>
      <c r="L337" s="127">
        <v>5.2158528513447839</v>
      </c>
      <c r="M337" s="83" t="s">
        <v>1236</v>
      </c>
    </row>
    <row r="338" spans="2:13" x14ac:dyDescent="0.2">
      <c r="B338" s="55" t="str">
        <f t="shared" si="5"/>
        <v>HUNTERSTON EAST (400kV)</v>
      </c>
      <c r="C338" s="77" t="s">
        <v>572</v>
      </c>
      <c r="D338" s="78" t="s">
        <v>146</v>
      </c>
      <c r="E338" s="79" t="s">
        <v>573</v>
      </c>
      <c r="F338" s="80">
        <v>400</v>
      </c>
      <c r="G338" s="81">
        <v>11</v>
      </c>
      <c r="H338" s="82">
        <v>22</v>
      </c>
      <c r="I338" s="83">
        <v>2</v>
      </c>
      <c r="J338" s="83">
        <v>10</v>
      </c>
      <c r="K338" s="127">
        <v>24.064014824705101</v>
      </c>
      <c r="L338" s="127">
        <v>3.7691800009458967</v>
      </c>
      <c r="M338" s="83" t="s">
        <v>1237</v>
      </c>
    </row>
    <row r="339" spans="2:13" x14ac:dyDescent="0.2">
      <c r="B339" s="55" t="str">
        <f t="shared" si="5"/>
        <v>HUNTERSTON FARM (132kV)</v>
      </c>
      <c r="C339" s="77" t="s">
        <v>574</v>
      </c>
      <c r="D339" s="78" t="s">
        <v>146</v>
      </c>
      <c r="E339" s="79" t="s">
        <v>575</v>
      </c>
      <c r="F339" s="80">
        <v>132</v>
      </c>
      <c r="G339" s="81">
        <v>11</v>
      </c>
      <c r="H339" s="82">
        <v>22</v>
      </c>
      <c r="I339" s="83">
        <v>2</v>
      </c>
      <c r="J339" s="83">
        <v>10</v>
      </c>
      <c r="K339" s="127">
        <v>21.870067753385698</v>
      </c>
      <c r="L339" s="127">
        <v>3.695419458151779</v>
      </c>
      <c r="M339" s="83" t="s">
        <v>1237</v>
      </c>
    </row>
    <row r="340" spans="2:13" x14ac:dyDescent="0.2">
      <c r="B340" s="55" t="str">
        <f t="shared" si="5"/>
        <v>HUNTERSTON NORTH (275kV)</v>
      </c>
      <c r="C340" s="77" t="s">
        <v>576</v>
      </c>
      <c r="D340" s="78" t="s">
        <v>146</v>
      </c>
      <c r="E340" s="79" t="s">
        <v>577</v>
      </c>
      <c r="F340" s="80">
        <v>275</v>
      </c>
      <c r="G340" s="81">
        <v>11</v>
      </c>
      <c r="H340" s="82">
        <v>22</v>
      </c>
      <c r="I340" s="83">
        <v>2</v>
      </c>
      <c r="J340" s="83">
        <v>10</v>
      </c>
      <c r="K340" s="127">
        <v>21.664911808339873</v>
      </c>
      <c r="L340" s="127">
        <v>3.7600517467998333</v>
      </c>
      <c r="M340" s="83" t="s">
        <v>1237</v>
      </c>
    </row>
    <row r="341" spans="2:13" x14ac:dyDescent="0.2">
      <c r="B341" s="55" t="str">
        <f t="shared" si="5"/>
        <v>HUNTERSTON NORTH (400kV)</v>
      </c>
      <c r="C341" s="77" t="s">
        <v>576</v>
      </c>
      <c r="D341" s="78" t="s">
        <v>146</v>
      </c>
      <c r="E341" s="79" t="s">
        <v>577</v>
      </c>
      <c r="F341" s="80">
        <v>400</v>
      </c>
      <c r="G341" s="81">
        <v>11</v>
      </c>
      <c r="H341" s="82">
        <v>22</v>
      </c>
      <c r="I341" s="83">
        <v>2</v>
      </c>
      <c r="J341" s="83">
        <v>10</v>
      </c>
      <c r="K341" s="127">
        <v>24.112406762613922</v>
      </c>
      <c r="L341" s="127">
        <v>3.7691500722437739</v>
      </c>
      <c r="M341" s="83" t="s">
        <v>1237</v>
      </c>
    </row>
    <row r="342" spans="2:13" x14ac:dyDescent="0.2">
      <c r="B342" s="55" t="str">
        <f t="shared" si="5"/>
        <v>HURST (275kV)</v>
      </c>
      <c r="C342" s="77" t="s">
        <v>1095</v>
      </c>
      <c r="D342" s="78" t="s">
        <v>122</v>
      </c>
      <c r="E342" s="79" t="s">
        <v>578</v>
      </c>
      <c r="F342" s="80">
        <v>275</v>
      </c>
      <c r="G342" s="81">
        <v>18</v>
      </c>
      <c r="H342" s="82">
        <v>42</v>
      </c>
      <c r="I342" s="83">
        <v>12</v>
      </c>
      <c r="J342" s="83">
        <v>21</v>
      </c>
      <c r="K342" s="127">
        <v>2.591430910244934</v>
      </c>
      <c r="L342" s="127">
        <v>-8.1290479900971544</v>
      </c>
      <c r="M342" s="83" t="s">
        <v>1237</v>
      </c>
    </row>
    <row r="343" spans="2:13" x14ac:dyDescent="0.2">
      <c r="B343" s="55" t="str">
        <f t="shared" si="5"/>
        <v>HUTTON (400kV)</v>
      </c>
      <c r="C343" s="77" t="s">
        <v>1096</v>
      </c>
      <c r="D343" s="78" t="s">
        <v>122</v>
      </c>
      <c r="E343" s="79" t="s">
        <v>579</v>
      </c>
      <c r="F343" s="80">
        <v>400</v>
      </c>
      <c r="G343" s="81">
        <v>14</v>
      </c>
      <c r="H343" s="82">
        <v>27</v>
      </c>
      <c r="I343" s="83">
        <v>4</v>
      </c>
      <c r="J343" s="83">
        <v>16</v>
      </c>
      <c r="K343" s="127">
        <v>8.8794717775622694</v>
      </c>
      <c r="L343" s="127">
        <v>1.6667197916207521</v>
      </c>
      <c r="M343" s="83" t="s">
        <v>1236</v>
      </c>
    </row>
    <row r="344" spans="2:13" x14ac:dyDescent="0.2">
      <c r="B344" s="55" t="str">
        <f t="shared" si="5"/>
        <v>IMPERIAL PARK (400kV)</v>
      </c>
      <c r="C344" s="77" t="s">
        <v>580</v>
      </c>
      <c r="D344" s="78" t="s">
        <v>122</v>
      </c>
      <c r="E344" s="79" t="s">
        <v>581</v>
      </c>
      <c r="F344" s="80">
        <v>400</v>
      </c>
      <c r="G344" s="81">
        <v>21</v>
      </c>
      <c r="H344" s="82">
        <v>36</v>
      </c>
      <c r="I344" s="83">
        <v>10</v>
      </c>
      <c r="J344" s="83">
        <v>20</v>
      </c>
      <c r="K344" s="127">
        <v>-4.9730093829757021</v>
      </c>
      <c r="L344" s="127">
        <v>4.9513072102786069</v>
      </c>
      <c r="M344" s="83" t="s">
        <v>1237</v>
      </c>
    </row>
    <row r="345" spans="2:13" x14ac:dyDescent="0.2">
      <c r="B345" s="55" t="str">
        <f t="shared" si="5"/>
        <v>INDIAN QUEENS (400kV)</v>
      </c>
      <c r="C345" s="77" t="s">
        <v>1097</v>
      </c>
      <c r="D345" s="78" t="s">
        <v>122</v>
      </c>
      <c r="E345" s="79" t="s">
        <v>582</v>
      </c>
      <c r="F345" s="80">
        <v>400</v>
      </c>
      <c r="G345" s="81">
        <v>27</v>
      </c>
      <c r="H345" s="129">
        <v>46</v>
      </c>
      <c r="I345" s="83">
        <v>14</v>
      </c>
      <c r="J345" s="83">
        <v>19</v>
      </c>
      <c r="K345" s="127">
        <v>-8.2147099276242095</v>
      </c>
      <c r="L345" s="127">
        <v>0.11927207322633976</v>
      </c>
      <c r="M345" s="83" t="s">
        <v>1236</v>
      </c>
    </row>
    <row r="346" spans="2:13" x14ac:dyDescent="0.2">
      <c r="B346" s="55" t="str">
        <f t="shared" si="5"/>
        <v>INVERGARRY (132kV)</v>
      </c>
      <c r="C346" s="77" t="s">
        <v>583</v>
      </c>
      <c r="D346" s="78" t="s">
        <v>118</v>
      </c>
      <c r="E346" s="79" t="s">
        <v>584</v>
      </c>
      <c r="F346" s="80">
        <v>132</v>
      </c>
      <c r="G346" s="81">
        <v>3</v>
      </c>
      <c r="H346" s="82">
        <v>7</v>
      </c>
      <c r="I346" s="83">
        <v>1</v>
      </c>
      <c r="J346" s="83">
        <v>4</v>
      </c>
      <c r="K346" s="127">
        <v>34.573687273928435</v>
      </c>
      <c r="L346" s="127">
        <v>4.478594839414237</v>
      </c>
      <c r="M346" s="83" t="s">
        <v>1236</v>
      </c>
    </row>
    <row r="347" spans="2:13" x14ac:dyDescent="0.2">
      <c r="B347" s="55" t="str">
        <f t="shared" si="5"/>
        <v>INVERKEITHING (132kV)</v>
      </c>
      <c r="C347" s="77" t="s">
        <v>585</v>
      </c>
      <c r="D347" s="78" t="s">
        <v>146</v>
      </c>
      <c r="E347" s="79" t="s">
        <v>586</v>
      </c>
      <c r="F347" s="80">
        <v>132</v>
      </c>
      <c r="G347" s="81">
        <v>9</v>
      </c>
      <c r="H347" s="82">
        <v>16</v>
      </c>
      <c r="I347" s="83">
        <v>2</v>
      </c>
      <c r="J347" s="83">
        <v>10</v>
      </c>
      <c r="K347" s="127">
        <v>24.373081183618169</v>
      </c>
      <c r="L347" s="127">
        <v>2.4953330798848494</v>
      </c>
      <c r="M347" s="83" t="s">
        <v>1237</v>
      </c>
    </row>
    <row r="348" spans="2:13" x14ac:dyDescent="0.2">
      <c r="B348" s="55" t="str">
        <f t="shared" si="5"/>
        <v>INVERNESS (132kV)</v>
      </c>
      <c r="C348" s="77" t="s">
        <v>587</v>
      </c>
      <c r="D348" s="78" t="s">
        <v>118</v>
      </c>
      <c r="E348" s="79" t="s">
        <v>588</v>
      </c>
      <c r="F348" s="80">
        <v>132</v>
      </c>
      <c r="G348" s="81">
        <v>1</v>
      </c>
      <c r="H348" s="82">
        <v>6</v>
      </c>
      <c r="I348" s="83">
        <v>1</v>
      </c>
      <c r="J348" s="83">
        <v>3</v>
      </c>
      <c r="K348" s="127">
        <v>36.36520238590915</v>
      </c>
      <c r="L348" s="127">
        <v>4.0544801015803271</v>
      </c>
      <c r="M348" s="83" t="s">
        <v>1237</v>
      </c>
    </row>
    <row r="349" spans="2:13" x14ac:dyDescent="0.2">
      <c r="B349" s="55" t="str">
        <f t="shared" si="5"/>
        <v>INVERUGIE (132kV)</v>
      </c>
      <c r="C349" s="77" t="s">
        <v>589</v>
      </c>
      <c r="D349" s="78" t="s">
        <v>118</v>
      </c>
      <c r="E349" s="79" t="s">
        <v>590</v>
      </c>
      <c r="F349" s="80">
        <v>132</v>
      </c>
      <c r="G349" s="81">
        <v>2</v>
      </c>
      <c r="H349" s="82">
        <v>5</v>
      </c>
      <c r="I349" s="83">
        <v>1</v>
      </c>
      <c r="J349" s="83">
        <v>3</v>
      </c>
      <c r="K349" s="127">
        <v>30.884344045591771</v>
      </c>
      <c r="L349" s="127">
        <v>2.5111812982468331</v>
      </c>
      <c r="M349" s="83" t="s">
        <v>1237</v>
      </c>
    </row>
    <row r="350" spans="2:13" x14ac:dyDescent="0.2">
      <c r="B350" s="55" t="str">
        <f t="shared" si="5"/>
        <v>INVERARAY (132kV)</v>
      </c>
      <c r="C350" s="77" t="s">
        <v>591</v>
      </c>
      <c r="D350" s="78" t="s">
        <v>118</v>
      </c>
      <c r="E350" s="79" t="s">
        <v>592</v>
      </c>
      <c r="F350" s="80">
        <v>132</v>
      </c>
      <c r="G350" s="81">
        <v>7</v>
      </c>
      <c r="H350" s="82">
        <v>15</v>
      </c>
      <c r="I350" s="83">
        <v>1</v>
      </c>
      <c r="J350" s="83">
        <v>8</v>
      </c>
      <c r="K350" s="127">
        <v>33.861574650835109</v>
      </c>
      <c r="L350" s="127">
        <v>4.4245537374435235</v>
      </c>
      <c r="M350" s="83" t="s">
        <v>1237</v>
      </c>
    </row>
    <row r="351" spans="2:13" x14ac:dyDescent="0.2">
      <c r="B351" s="55" t="str">
        <f t="shared" si="5"/>
        <v>INVERARNAN (132kV)</v>
      </c>
      <c r="C351" s="77" t="s">
        <v>593</v>
      </c>
      <c r="D351" s="78" t="s">
        <v>118</v>
      </c>
      <c r="E351" s="79" t="s">
        <v>594</v>
      </c>
      <c r="F351" s="80">
        <v>132</v>
      </c>
      <c r="G351" s="81">
        <v>8</v>
      </c>
      <c r="H351" s="82">
        <v>13</v>
      </c>
      <c r="I351" s="83">
        <v>1</v>
      </c>
      <c r="J351" s="83">
        <v>9</v>
      </c>
      <c r="K351" s="127">
        <v>29.546721443102321</v>
      </c>
      <c r="L351" s="127">
        <v>5.055999308840442</v>
      </c>
      <c r="M351" s="83" t="s">
        <v>1237</v>
      </c>
    </row>
    <row r="352" spans="2:13" x14ac:dyDescent="0.2">
      <c r="B352" s="55" t="str">
        <f t="shared" si="5"/>
        <v>INVERARNAN (275kV)</v>
      </c>
      <c r="C352" s="77" t="s">
        <v>593</v>
      </c>
      <c r="D352" s="78" t="s">
        <v>118</v>
      </c>
      <c r="E352" s="79" t="s">
        <v>594</v>
      </c>
      <c r="F352" s="80">
        <v>275</v>
      </c>
      <c r="G352" s="81">
        <v>8</v>
      </c>
      <c r="H352" s="82">
        <v>13</v>
      </c>
      <c r="I352" s="83">
        <v>2</v>
      </c>
      <c r="J352" s="83">
        <v>9</v>
      </c>
      <c r="K352" s="127">
        <v>26.271248267624923</v>
      </c>
      <c r="L352" s="127">
        <v>5.4380626348264576</v>
      </c>
      <c r="M352" s="83" t="s">
        <v>1237</v>
      </c>
    </row>
    <row r="353" spans="2:13" x14ac:dyDescent="0.2">
      <c r="B353" s="55" t="str">
        <f t="shared" si="5"/>
        <v>INNERWICK (132kV)</v>
      </c>
      <c r="C353" s="77" t="s">
        <v>595</v>
      </c>
      <c r="D353" s="78" t="s">
        <v>146</v>
      </c>
      <c r="E353" s="79" t="s">
        <v>596</v>
      </c>
      <c r="F353" s="80">
        <v>132</v>
      </c>
      <c r="G353" s="81">
        <v>11</v>
      </c>
      <c r="H353" s="82">
        <v>21</v>
      </c>
      <c r="I353" s="83">
        <v>2</v>
      </c>
      <c r="J353" s="83">
        <v>13</v>
      </c>
      <c r="K353" s="127">
        <v>17.644371596353906</v>
      </c>
      <c r="L353" s="127">
        <v>2.7592093777541953</v>
      </c>
      <c r="M353" s="83" t="s">
        <v>1237</v>
      </c>
    </row>
    <row r="354" spans="2:13" x14ac:dyDescent="0.2">
      <c r="B354" s="55" t="str">
        <f t="shared" si="5"/>
        <v>IRON ACTON (132kV)</v>
      </c>
      <c r="C354" s="77" t="s">
        <v>1098</v>
      </c>
      <c r="D354" s="78" t="s">
        <v>122</v>
      </c>
      <c r="E354" s="84" t="s">
        <v>597</v>
      </c>
      <c r="F354" s="80">
        <v>132</v>
      </c>
      <c r="G354" s="81">
        <v>18</v>
      </c>
      <c r="H354" s="82">
        <v>47</v>
      </c>
      <c r="I354" s="83">
        <v>8</v>
      </c>
      <c r="J354" s="83">
        <v>20</v>
      </c>
      <c r="K354" s="127">
        <v>-5.0560187074469454</v>
      </c>
      <c r="L354" s="127">
        <v>3.1369057281062411</v>
      </c>
      <c r="M354" s="83" t="s">
        <v>1237</v>
      </c>
    </row>
    <row r="355" spans="2:13" x14ac:dyDescent="0.2">
      <c r="B355" s="55" t="str">
        <f t="shared" si="5"/>
        <v>IRON ACTON (275kV)</v>
      </c>
      <c r="C355" s="77" t="s">
        <v>1098</v>
      </c>
      <c r="D355" s="78" t="s">
        <v>122</v>
      </c>
      <c r="E355" s="84" t="s">
        <v>598</v>
      </c>
      <c r="F355" s="80">
        <v>275</v>
      </c>
      <c r="G355" s="81">
        <v>21</v>
      </c>
      <c r="H355" s="82">
        <v>47</v>
      </c>
      <c r="I355" s="83">
        <v>8</v>
      </c>
      <c r="J355" s="83">
        <v>20</v>
      </c>
      <c r="K355" s="127">
        <v>-5.0560187074469356</v>
      </c>
      <c r="L355" s="127">
        <v>3.1369057281062411</v>
      </c>
      <c r="M355" s="83" t="s">
        <v>1237</v>
      </c>
    </row>
    <row r="356" spans="2:13" x14ac:dyDescent="0.2">
      <c r="B356" s="55" t="str">
        <f t="shared" si="5"/>
        <v>IRON ACTON (275kV)</v>
      </c>
      <c r="C356" s="77" t="s">
        <v>1098</v>
      </c>
      <c r="D356" s="78" t="s">
        <v>122</v>
      </c>
      <c r="E356" s="84" t="s">
        <v>599</v>
      </c>
      <c r="F356" s="80">
        <v>275</v>
      </c>
      <c r="G356" s="81">
        <v>21</v>
      </c>
      <c r="H356" s="82">
        <v>47</v>
      </c>
      <c r="I356" s="83">
        <v>14</v>
      </c>
      <c r="J356" s="83">
        <v>20</v>
      </c>
      <c r="K356" s="127">
        <v>-5.0560187074469356</v>
      </c>
      <c r="L356" s="127">
        <v>3.1369057281062411</v>
      </c>
      <c r="M356" s="83" t="s">
        <v>1237</v>
      </c>
    </row>
    <row r="357" spans="2:13" x14ac:dyDescent="0.2">
      <c r="B357" s="55" t="str">
        <f t="shared" si="5"/>
        <v>IRONBRIDGE (400kV)</v>
      </c>
      <c r="C357" s="77" t="s">
        <v>1099</v>
      </c>
      <c r="D357" s="78" t="s">
        <v>122</v>
      </c>
      <c r="E357" s="79" t="s">
        <v>600</v>
      </c>
      <c r="F357" s="80">
        <v>400</v>
      </c>
      <c r="G357" s="81">
        <v>18</v>
      </c>
      <c r="H357" s="82">
        <v>32</v>
      </c>
      <c r="I357" s="83">
        <v>8</v>
      </c>
      <c r="J357" s="83">
        <v>17</v>
      </c>
      <c r="K357" s="127">
        <v>-1.7128971586309409</v>
      </c>
      <c r="L357" s="127">
        <v>1.8718576344904139</v>
      </c>
      <c r="M357" s="83" t="s">
        <v>1237</v>
      </c>
    </row>
    <row r="358" spans="2:13" x14ac:dyDescent="0.2">
      <c r="B358" s="55" t="str">
        <f t="shared" si="5"/>
        <v>IVER (275kV)</v>
      </c>
      <c r="C358" s="77" t="s">
        <v>601</v>
      </c>
      <c r="D358" s="78" t="s">
        <v>122</v>
      </c>
      <c r="E358" s="79" t="s">
        <v>601</v>
      </c>
      <c r="F358" s="80">
        <v>275</v>
      </c>
      <c r="G358" s="81">
        <v>25</v>
      </c>
      <c r="H358" s="82">
        <v>42</v>
      </c>
      <c r="I358" s="83">
        <v>13</v>
      </c>
      <c r="J358" s="83">
        <v>20</v>
      </c>
      <c r="K358" s="127">
        <v>-3.1776426673948222</v>
      </c>
      <c r="L358" s="127">
        <v>-1.6324385588748869</v>
      </c>
      <c r="M358" s="83" t="s">
        <v>1237</v>
      </c>
    </row>
    <row r="359" spans="2:13" x14ac:dyDescent="0.2">
      <c r="B359" s="55" t="str">
        <f t="shared" si="5"/>
        <v>IVER (400kV)</v>
      </c>
      <c r="C359" s="77" t="s">
        <v>601</v>
      </c>
      <c r="D359" s="78" t="s">
        <v>122</v>
      </c>
      <c r="E359" s="79" t="s">
        <v>601</v>
      </c>
      <c r="F359" s="80">
        <v>400</v>
      </c>
      <c r="G359" s="81">
        <v>25</v>
      </c>
      <c r="H359" s="82">
        <v>42</v>
      </c>
      <c r="I359" s="83">
        <v>13</v>
      </c>
      <c r="J359" s="83">
        <v>20</v>
      </c>
      <c r="K359" s="127">
        <v>-2.8985391453228235</v>
      </c>
      <c r="L359" s="127">
        <v>-1.552103419964656</v>
      </c>
      <c r="M359" s="83" t="s">
        <v>1237</v>
      </c>
    </row>
    <row r="360" spans="2:13" x14ac:dyDescent="0.2">
      <c r="B360" s="55" t="str">
        <f t="shared" si="5"/>
        <v>JOHNSTONE (132kV)</v>
      </c>
      <c r="C360" s="77" t="s">
        <v>602</v>
      </c>
      <c r="D360" s="78" t="s">
        <v>146</v>
      </c>
      <c r="E360" s="79" t="s">
        <v>603</v>
      </c>
      <c r="F360" s="80">
        <v>132</v>
      </c>
      <c r="G360" s="81">
        <v>9</v>
      </c>
      <c r="H360" s="82">
        <v>16</v>
      </c>
      <c r="I360" s="83">
        <v>2</v>
      </c>
      <c r="J360" s="83">
        <v>10</v>
      </c>
      <c r="K360" s="127">
        <v>23.735243742157426</v>
      </c>
      <c r="L360" s="127">
        <v>2.0571073195085368</v>
      </c>
      <c r="M360" s="83" t="s">
        <v>1237</v>
      </c>
    </row>
    <row r="361" spans="2:13" x14ac:dyDescent="0.2">
      <c r="B361" s="55" t="str">
        <f t="shared" si="5"/>
        <v>JORDANTHORPE (275kV)</v>
      </c>
      <c r="C361" s="77" t="s">
        <v>1100</v>
      </c>
      <c r="D361" s="78" t="s">
        <v>122</v>
      </c>
      <c r="E361" s="79" t="s">
        <v>604</v>
      </c>
      <c r="F361" s="80">
        <v>275</v>
      </c>
      <c r="G361" s="81">
        <v>16</v>
      </c>
      <c r="H361" s="82">
        <v>29</v>
      </c>
      <c r="I361" s="83">
        <v>5</v>
      </c>
      <c r="J361" s="83">
        <v>17</v>
      </c>
      <c r="K361" s="127">
        <v>-1.9842638519064772</v>
      </c>
      <c r="L361" s="127">
        <v>2.3179034755792545</v>
      </c>
      <c r="M361" s="83" t="s">
        <v>1237</v>
      </c>
    </row>
    <row r="362" spans="2:13" x14ac:dyDescent="0.2">
      <c r="B362" s="55" t="str">
        <f t="shared" si="5"/>
        <v>JUNCTION A (132kV)</v>
      </c>
      <c r="C362" s="77" t="s">
        <v>605</v>
      </c>
      <c r="D362" s="78" t="s">
        <v>146</v>
      </c>
      <c r="E362" s="79" t="s">
        <v>606</v>
      </c>
      <c r="F362" s="80">
        <v>132</v>
      </c>
      <c r="G362" s="81">
        <v>11</v>
      </c>
      <c r="H362" s="82">
        <v>22</v>
      </c>
      <c r="I362" s="83">
        <v>2</v>
      </c>
      <c r="J362" s="83">
        <v>10</v>
      </c>
      <c r="K362" s="127">
        <v>21.882609992881964</v>
      </c>
      <c r="L362" s="127">
        <v>1.6500310475791542</v>
      </c>
      <c r="M362" s="83" t="s">
        <v>1237</v>
      </c>
    </row>
    <row r="363" spans="2:13" x14ac:dyDescent="0.2">
      <c r="B363" s="55" t="str">
        <f t="shared" si="5"/>
        <v>JUNCTION V (132kV)</v>
      </c>
      <c r="C363" s="77" t="s">
        <v>607</v>
      </c>
      <c r="D363" s="78" t="s">
        <v>146</v>
      </c>
      <c r="E363" s="79" t="s">
        <v>608</v>
      </c>
      <c r="F363" s="80">
        <v>132</v>
      </c>
      <c r="G363" s="81">
        <v>12</v>
      </c>
      <c r="H363" s="82">
        <v>23</v>
      </c>
      <c r="I363" s="83">
        <v>2</v>
      </c>
      <c r="J363" s="83">
        <v>14</v>
      </c>
      <c r="K363" s="127">
        <v>13.805845321546773</v>
      </c>
      <c r="L363" s="127">
        <v>1.939533197593357</v>
      </c>
      <c r="M363" s="83" t="s">
        <v>1237</v>
      </c>
    </row>
    <row r="364" spans="2:13" x14ac:dyDescent="0.2">
      <c r="B364" s="55" t="str">
        <f t="shared" si="5"/>
        <v>KAIMES (275kV)</v>
      </c>
      <c r="C364" s="77" t="s">
        <v>609</v>
      </c>
      <c r="D364" s="78" t="s">
        <v>146</v>
      </c>
      <c r="E364" s="79" t="s">
        <v>610</v>
      </c>
      <c r="F364" s="80">
        <v>275</v>
      </c>
      <c r="G364" s="81">
        <v>11</v>
      </c>
      <c r="H364" s="82">
        <v>21</v>
      </c>
      <c r="I364" s="83">
        <v>2</v>
      </c>
      <c r="J364" s="83">
        <v>13</v>
      </c>
      <c r="K364" s="127">
        <v>20.353643824961821</v>
      </c>
      <c r="L364" s="127">
        <v>2.6079703648587116</v>
      </c>
      <c r="M364" s="83" t="s">
        <v>1237</v>
      </c>
    </row>
    <row r="365" spans="2:13" x14ac:dyDescent="0.2">
      <c r="B365" s="55" t="str">
        <f t="shared" si="5"/>
        <v>KEADBY (400kV)</v>
      </c>
      <c r="C365" s="77" t="s">
        <v>1101</v>
      </c>
      <c r="D365" s="78" t="s">
        <v>122</v>
      </c>
      <c r="E365" s="79" t="s">
        <v>611</v>
      </c>
      <c r="F365" s="80">
        <v>400</v>
      </c>
      <c r="G365" s="81">
        <v>16</v>
      </c>
      <c r="H365" s="82">
        <v>28</v>
      </c>
      <c r="I365" s="83">
        <v>5</v>
      </c>
      <c r="J365" s="83">
        <v>18</v>
      </c>
      <c r="K365" s="127">
        <v>1.2280619609719603</v>
      </c>
      <c r="L365" s="127">
        <v>4.4268027323844832</v>
      </c>
      <c r="M365" s="83" t="s">
        <v>1236</v>
      </c>
    </row>
    <row r="366" spans="2:13" x14ac:dyDescent="0.2">
      <c r="B366" s="55" t="str">
        <f t="shared" si="5"/>
        <v>KEARSLEY (275kV)</v>
      </c>
      <c r="C366" s="77" t="s">
        <v>1102</v>
      </c>
      <c r="D366" s="78" t="s">
        <v>122</v>
      </c>
      <c r="E366" s="79" t="s">
        <v>612</v>
      </c>
      <c r="F366" s="80">
        <v>275</v>
      </c>
      <c r="G366" s="81">
        <v>15</v>
      </c>
      <c r="H366" s="82">
        <v>24</v>
      </c>
      <c r="I366" s="83">
        <v>5</v>
      </c>
      <c r="J366" s="83">
        <v>18</v>
      </c>
      <c r="K366" s="127">
        <v>1.8476811216691935</v>
      </c>
      <c r="L366" s="127">
        <v>0.8275398819200589</v>
      </c>
      <c r="M366" s="83" t="s">
        <v>1237</v>
      </c>
    </row>
    <row r="367" spans="2:13" x14ac:dyDescent="0.2">
      <c r="B367" s="55" t="str">
        <f t="shared" si="5"/>
        <v>KEARSLEY (400kV)</v>
      </c>
      <c r="C367" s="77" t="s">
        <v>1102</v>
      </c>
      <c r="D367" s="78" t="s">
        <v>122</v>
      </c>
      <c r="E367" s="79" t="s">
        <v>612</v>
      </c>
      <c r="F367" s="80">
        <v>400</v>
      </c>
      <c r="G367" s="81">
        <v>15</v>
      </c>
      <c r="H367" s="82">
        <v>24</v>
      </c>
      <c r="I367" s="83">
        <v>5</v>
      </c>
      <c r="J367" s="83">
        <v>18</v>
      </c>
      <c r="K367" s="127">
        <v>1.9211900770077208</v>
      </c>
      <c r="L367" s="127">
        <v>1.0966677668298075</v>
      </c>
      <c r="M367" s="83" t="s">
        <v>1237</v>
      </c>
    </row>
    <row r="368" spans="2:13" x14ac:dyDescent="0.2">
      <c r="B368" s="55" t="str">
        <f t="shared" si="5"/>
        <v>KEITH (132kV)</v>
      </c>
      <c r="C368" s="77" t="s">
        <v>613</v>
      </c>
      <c r="D368" s="78" t="s">
        <v>118</v>
      </c>
      <c r="E368" s="79" t="s">
        <v>614</v>
      </c>
      <c r="F368" s="80">
        <v>132</v>
      </c>
      <c r="G368" s="81">
        <v>1</v>
      </c>
      <c r="H368" s="82">
        <v>6</v>
      </c>
      <c r="I368" s="83">
        <v>1</v>
      </c>
      <c r="J368" s="83">
        <v>3</v>
      </c>
      <c r="K368" s="127">
        <v>30.888298099769298</v>
      </c>
      <c r="L368" s="127">
        <v>0.97321758440257311</v>
      </c>
      <c r="M368" s="83" t="s">
        <v>1237</v>
      </c>
    </row>
    <row r="369" spans="2:13" x14ac:dyDescent="0.2">
      <c r="B369" s="55" t="str">
        <f t="shared" si="5"/>
        <v>KEITH (275kV)</v>
      </c>
      <c r="C369" s="77" t="s">
        <v>613</v>
      </c>
      <c r="D369" s="78" t="s">
        <v>118</v>
      </c>
      <c r="E369" s="79" t="s">
        <v>614</v>
      </c>
      <c r="F369" s="80">
        <v>275</v>
      </c>
      <c r="G369" s="81">
        <v>1</v>
      </c>
      <c r="H369" s="82">
        <v>6</v>
      </c>
      <c r="I369" s="83">
        <v>1</v>
      </c>
      <c r="J369" s="83">
        <v>3</v>
      </c>
      <c r="K369" s="127">
        <v>30.770057895070568</v>
      </c>
      <c r="L369" s="127">
        <v>1.3810429330504175</v>
      </c>
      <c r="M369" s="83" t="s">
        <v>1237</v>
      </c>
    </row>
    <row r="370" spans="2:13" x14ac:dyDescent="0.2">
      <c r="B370" s="55" t="str">
        <f t="shared" si="5"/>
        <v>KEMSLEY (400kV)</v>
      </c>
      <c r="C370" s="77" t="s">
        <v>1103</v>
      </c>
      <c r="D370" s="78" t="s">
        <v>122</v>
      </c>
      <c r="E370" s="79" t="s">
        <v>615</v>
      </c>
      <c r="F370" s="80">
        <v>400</v>
      </c>
      <c r="G370" s="81">
        <v>24</v>
      </c>
      <c r="H370" s="82">
        <v>40</v>
      </c>
      <c r="I370" s="83">
        <v>11</v>
      </c>
      <c r="J370" s="83">
        <v>21</v>
      </c>
      <c r="K370" s="127">
        <v>3.1068500656281417</v>
      </c>
      <c r="L370" s="127">
        <v>-4.7584547568415223</v>
      </c>
      <c r="M370" s="83" t="s">
        <v>1236</v>
      </c>
    </row>
    <row r="371" spans="2:13" x14ac:dyDescent="0.2">
      <c r="B371" s="55" t="str">
        <f t="shared" si="5"/>
        <v>KENSAL GREEN (400kV)</v>
      </c>
      <c r="C371" s="77" t="s">
        <v>1104</v>
      </c>
      <c r="D371" s="78" t="s">
        <v>122</v>
      </c>
      <c r="E371" s="79" t="s">
        <v>616</v>
      </c>
      <c r="F371" s="80">
        <v>400</v>
      </c>
      <c r="G371" s="81">
        <v>23</v>
      </c>
      <c r="H371" s="82">
        <v>37</v>
      </c>
      <c r="I371" s="83">
        <v>12</v>
      </c>
      <c r="J371" s="83">
        <v>20</v>
      </c>
      <c r="K371" s="127">
        <v>-4.3356237406373141</v>
      </c>
      <c r="L371" s="127">
        <v>-4.859815214512234</v>
      </c>
      <c r="M371" s="83" t="s">
        <v>1237</v>
      </c>
    </row>
    <row r="372" spans="2:13" x14ac:dyDescent="0.2">
      <c r="B372" s="55" t="str">
        <f t="shared" si="5"/>
        <v>KENDOON (132kV)</v>
      </c>
      <c r="C372" s="77" t="s">
        <v>617</v>
      </c>
      <c r="D372" s="78" t="s">
        <v>146</v>
      </c>
      <c r="E372" s="79" t="s">
        <v>618</v>
      </c>
      <c r="F372" s="80">
        <v>132</v>
      </c>
      <c r="G372" s="81">
        <v>10</v>
      </c>
      <c r="H372" s="82">
        <v>18</v>
      </c>
      <c r="I372" s="83">
        <v>2</v>
      </c>
      <c r="J372" s="83">
        <v>12</v>
      </c>
      <c r="K372" s="127">
        <v>17.865235507598719</v>
      </c>
      <c r="L372" s="127">
        <v>1.9717465149347873</v>
      </c>
      <c r="M372" s="83" t="s">
        <v>1237</v>
      </c>
    </row>
    <row r="373" spans="2:13" x14ac:dyDescent="0.2">
      <c r="B373" s="55" t="str">
        <f t="shared" si="5"/>
        <v>KIRKBY (275kV)</v>
      </c>
      <c r="C373" s="77" t="s">
        <v>1105</v>
      </c>
      <c r="D373" s="78" t="s">
        <v>122</v>
      </c>
      <c r="E373" s="79" t="s">
        <v>619</v>
      </c>
      <c r="F373" s="80">
        <v>275</v>
      </c>
      <c r="G373" s="81">
        <v>15</v>
      </c>
      <c r="H373" s="130">
        <v>28</v>
      </c>
      <c r="I373" s="83">
        <v>6</v>
      </c>
      <c r="J373" s="83">
        <v>18</v>
      </c>
      <c r="K373" s="127">
        <v>3.3654127978321222</v>
      </c>
      <c r="L373" s="127">
        <v>1.6882576384600796</v>
      </c>
      <c r="M373" s="83" t="s">
        <v>1236</v>
      </c>
    </row>
    <row r="374" spans="2:13" x14ac:dyDescent="0.2">
      <c r="B374" s="55" t="str">
        <f t="shared" si="5"/>
        <v>KILLERMONT (132kV)</v>
      </c>
      <c r="C374" s="77" t="s">
        <v>620</v>
      </c>
      <c r="D374" s="78" t="s">
        <v>146</v>
      </c>
      <c r="E374" s="79" t="s">
        <v>621</v>
      </c>
      <c r="F374" s="80">
        <v>132</v>
      </c>
      <c r="G374" s="81">
        <v>9</v>
      </c>
      <c r="H374" s="82">
        <v>16</v>
      </c>
      <c r="I374" s="83">
        <v>2</v>
      </c>
      <c r="J374" s="83">
        <v>10</v>
      </c>
      <c r="K374" s="127">
        <v>22.922599073020464</v>
      </c>
      <c r="L374" s="127">
        <v>4.1550264637709127</v>
      </c>
      <c r="M374" s="83" t="s">
        <v>1237</v>
      </c>
    </row>
    <row r="375" spans="2:13" x14ac:dyDescent="0.2">
      <c r="B375" s="55" t="str">
        <f t="shared" si="5"/>
        <v>KILLIN (132kV)</v>
      </c>
      <c r="C375" s="77" t="s">
        <v>622</v>
      </c>
      <c r="D375" s="78" t="s">
        <v>118</v>
      </c>
      <c r="E375" s="79" t="s">
        <v>623</v>
      </c>
      <c r="F375" s="80">
        <v>132</v>
      </c>
      <c r="G375" s="81">
        <v>5</v>
      </c>
      <c r="H375" s="82">
        <v>12</v>
      </c>
      <c r="I375" s="83">
        <v>1</v>
      </c>
      <c r="J375" s="83">
        <v>3</v>
      </c>
      <c r="K375" s="127">
        <v>30.917235295293537</v>
      </c>
      <c r="L375" s="127">
        <v>5.0976662977386358</v>
      </c>
      <c r="M375" s="83" t="s">
        <v>1237</v>
      </c>
    </row>
    <row r="376" spans="2:13" x14ac:dyDescent="0.2">
      <c r="B376" s="55" t="str">
        <f t="shared" si="5"/>
        <v>KILBOWIE (132kV)</v>
      </c>
      <c r="C376" s="77" t="s">
        <v>624</v>
      </c>
      <c r="D376" s="78" t="s">
        <v>146</v>
      </c>
      <c r="E376" s="79" t="s">
        <v>625</v>
      </c>
      <c r="F376" s="80">
        <v>132</v>
      </c>
      <c r="G376" s="81">
        <v>9</v>
      </c>
      <c r="H376" s="82">
        <v>16</v>
      </c>
      <c r="I376" s="83">
        <v>2</v>
      </c>
      <c r="J376" s="83">
        <v>10</v>
      </c>
      <c r="K376" s="127">
        <v>23.588005450038874</v>
      </c>
      <c r="L376" s="127">
        <v>4.1550264637709127</v>
      </c>
      <c r="M376" s="83" t="s">
        <v>1237</v>
      </c>
    </row>
    <row r="377" spans="2:13" x14ac:dyDescent="0.2">
      <c r="B377" s="55" t="str">
        <f t="shared" si="5"/>
        <v>KILLIN (132kV)</v>
      </c>
      <c r="C377" s="77" t="s">
        <v>622</v>
      </c>
      <c r="D377" s="78" t="s">
        <v>118</v>
      </c>
      <c r="E377" s="79" t="s">
        <v>626</v>
      </c>
      <c r="F377" s="80">
        <v>132</v>
      </c>
      <c r="G377" s="81">
        <v>7</v>
      </c>
      <c r="H377" s="82">
        <v>15</v>
      </c>
      <c r="I377" s="83">
        <v>1</v>
      </c>
      <c r="J377" s="83">
        <v>9</v>
      </c>
      <c r="K377" s="127">
        <v>33.861574650835131</v>
      </c>
      <c r="L377" s="127">
        <v>5.5082070741487623</v>
      </c>
      <c r="M377" s="83" t="s">
        <v>1237</v>
      </c>
    </row>
    <row r="378" spans="2:13" x14ac:dyDescent="0.2">
      <c r="B378" s="55" t="str">
        <f t="shared" si="5"/>
        <v>KILGALLIOCH (275kV)</v>
      </c>
      <c r="C378" s="77" t="s">
        <v>627</v>
      </c>
      <c r="D378" s="78" t="s">
        <v>146</v>
      </c>
      <c r="E378" s="79" t="s">
        <v>628</v>
      </c>
      <c r="F378" s="80">
        <v>275</v>
      </c>
      <c r="G378" s="81">
        <v>10</v>
      </c>
      <c r="H378" s="82">
        <v>18</v>
      </c>
      <c r="I378" s="83">
        <v>2</v>
      </c>
      <c r="J378" s="83">
        <v>12</v>
      </c>
      <c r="K378" s="127">
        <v>23.694138035091616</v>
      </c>
      <c r="L378" s="127">
        <v>2.2335529086567583</v>
      </c>
      <c r="M378" s="83" t="s">
        <v>1236</v>
      </c>
    </row>
    <row r="379" spans="2:13" x14ac:dyDescent="0.2">
      <c r="B379" s="55" t="str">
        <f t="shared" si="5"/>
        <v>KILLINGHOLME (400kV)</v>
      </c>
      <c r="C379" s="77" t="s">
        <v>1106</v>
      </c>
      <c r="D379" s="78" t="s">
        <v>122</v>
      </c>
      <c r="E379" s="79" t="s">
        <v>629</v>
      </c>
      <c r="F379" s="80">
        <v>400</v>
      </c>
      <c r="G379" s="81">
        <v>15</v>
      </c>
      <c r="H379" s="82">
        <v>28</v>
      </c>
      <c r="I379" s="83">
        <v>5</v>
      </c>
      <c r="J379" s="83">
        <v>18</v>
      </c>
      <c r="K379" s="127">
        <v>1.6581810824957552</v>
      </c>
      <c r="L379" s="127">
        <v>5.1229488576209574</v>
      </c>
      <c r="M379" s="83" t="s">
        <v>1236</v>
      </c>
    </row>
    <row r="380" spans="2:13" x14ac:dyDescent="0.2">
      <c r="B380" s="55" t="str">
        <f t="shared" si="5"/>
        <v>KINLOCHLEVEN (132kV)</v>
      </c>
      <c r="C380" s="77" t="s">
        <v>630</v>
      </c>
      <c r="D380" s="78" t="s">
        <v>118</v>
      </c>
      <c r="E380" s="79" t="s">
        <v>631</v>
      </c>
      <c r="F380" s="80">
        <v>132</v>
      </c>
      <c r="G380" s="81">
        <v>3</v>
      </c>
      <c r="H380" s="82">
        <v>7</v>
      </c>
      <c r="I380" s="83">
        <v>1</v>
      </c>
      <c r="J380" s="83">
        <v>4</v>
      </c>
      <c r="K380" s="127">
        <v>38.836535499112962</v>
      </c>
      <c r="L380" s="127">
        <v>4.4785948394142414</v>
      </c>
      <c r="M380" s="83" t="s">
        <v>1237</v>
      </c>
    </row>
    <row r="381" spans="2:13" x14ac:dyDescent="0.2">
      <c r="B381" s="55" t="str">
        <f t="shared" si="5"/>
        <v>KILMARNOCK SOUTH (132kV)</v>
      </c>
      <c r="C381" s="77" t="s">
        <v>632</v>
      </c>
      <c r="D381" s="78" t="s">
        <v>146</v>
      </c>
      <c r="E381" s="79" t="s">
        <v>633</v>
      </c>
      <c r="F381" s="80">
        <v>132</v>
      </c>
      <c r="G381" s="81">
        <v>11</v>
      </c>
      <c r="H381" s="82">
        <v>22</v>
      </c>
      <c r="I381" s="83">
        <v>2</v>
      </c>
      <c r="J381" s="83">
        <v>10</v>
      </c>
      <c r="K381" s="127">
        <v>23.441597925215596</v>
      </c>
      <c r="L381" s="127">
        <v>2.1918848146692191</v>
      </c>
      <c r="M381" s="83" t="s">
        <v>1237</v>
      </c>
    </row>
    <row r="382" spans="2:13" x14ac:dyDescent="0.2">
      <c r="B382" s="55" t="str">
        <f t="shared" si="5"/>
        <v>KILMARNOCK SOUTH (275kV)</v>
      </c>
      <c r="C382" s="77" t="s">
        <v>632</v>
      </c>
      <c r="D382" s="78" t="s">
        <v>146</v>
      </c>
      <c r="E382" s="79" t="s">
        <v>633</v>
      </c>
      <c r="F382" s="80">
        <v>275</v>
      </c>
      <c r="G382" s="81">
        <v>11</v>
      </c>
      <c r="H382" s="82">
        <v>22</v>
      </c>
      <c r="I382" s="83">
        <v>2</v>
      </c>
      <c r="J382" s="83">
        <v>10</v>
      </c>
      <c r="K382" s="127">
        <v>23.066008686956867</v>
      </c>
      <c r="L382" s="127">
        <v>2.2347908782339343</v>
      </c>
      <c r="M382" s="83" t="s">
        <v>1237</v>
      </c>
    </row>
    <row r="383" spans="2:13" x14ac:dyDescent="0.2">
      <c r="B383" s="55" t="str">
        <f t="shared" si="5"/>
        <v>KILMARNOCK SOUTH (400kV)</v>
      </c>
      <c r="C383" s="77" t="s">
        <v>632</v>
      </c>
      <c r="D383" s="78" t="s">
        <v>146</v>
      </c>
      <c r="E383" s="79" t="s">
        <v>633</v>
      </c>
      <c r="F383" s="80">
        <v>400</v>
      </c>
      <c r="G383" s="81">
        <v>11</v>
      </c>
      <c r="H383" s="82">
        <v>22</v>
      </c>
      <c r="I383" s="83">
        <v>2</v>
      </c>
      <c r="J383" s="83">
        <v>10</v>
      </c>
      <c r="K383" s="127">
        <v>22.871665056012908</v>
      </c>
      <c r="L383" s="127">
        <v>2.238523931814604</v>
      </c>
      <c r="M383" s="83" t="s">
        <v>1237</v>
      </c>
    </row>
    <row r="384" spans="2:13" x14ac:dyDescent="0.2">
      <c r="B384" s="55" t="str">
        <f t="shared" si="5"/>
        <v>KILMARNOCK TOWN (275kV)</v>
      </c>
      <c r="C384" s="77" t="s">
        <v>634</v>
      </c>
      <c r="D384" s="78" t="s">
        <v>146</v>
      </c>
      <c r="E384" s="79" t="s">
        <v>635</v>
      </c>
      <c r="F384" s="80">
        <v>275</v>
      </c>
      <c r="G384" s="81">
        <v>11</v>
      </c>
      <c r="H384" s="82">
        <v>22</v>
      </c>
      <c r="I384" s="83">
        <v>2</v>
      </c>
      <c r="J384" s="83">
        <v>10</v>
      </c>
      <c r="K384" s="127">
        <v>22.805414686359157</v>
      </c>
      <c r="L384" s="127">
        <v>2.2347908782339343</v>
      </c>
      <c r="M384" s="83" t="s">
        <v>1237</v>
      </c>
    </row>
    <row r="385" spans="2:13" x14ac:dyDescent="0.2">
      <c r="B385" s="55" t="str">
        <f t="shared" si="5"/>
        <v>KILWINNING (132kV)</v>
      </c>
      <c r="C385" s="77" t="s">
        <v>636</v>
      </c>
      <c r="D385" s="78" t="s">
        <v>146</v>
      </c>
      <c r="E385" s="79" t="s">
        <v>637</v>
      </c>
      <c r="F385" s="80">
        <v>132</v>
      </c>
      <c r="G385" s="81">
        <v>11</v>
      </c>
      <c r="H385" s="82">
        <v>22</v>
      </c>
      <c r="I385" s="83">
        <v>2</v>
      </c>
      <c r="J385" s="83">
        <v>10</v>
      </c>
      <c r="K385" s="127">
        <v>21.903346800034619</v>
      </c>
      <c r="L385" s="127">
        <v>1.3632202296313967</v>
      </c>
      <c r="M385" s="83" t="s">
        <v>1237</v>
      </c>
    </row>
    <row r="386" spans="2:13" x14ac:dyDescent="0.2">
      <c r="B386" s="55" t="str">
        <f t="shared" si="5"/>
        <v>KINCARDINE BOUNDARY (275kV)</v>
      </c>
      <c r="C386" s="77" t="s">
        <v>638</v>
      </c>
      <c r="D386" s="78" t="s">
        <v>146</v>
      </c>
      <c r="E386" s="79" t="s">
        <v>639</v>
      </c>
      <c r="F386" s="80">
        <v>275</v>
      </c>
      <c r="G386" s="81">
        <v>9</v>
      </c>
      <c r="H386" s="82">
        <v>16</v>
      </c>
      <c r="I386" s="83">
        <v>2</v>
      </c>
      <c r="J386" s="83">
        <v>10</v>
      </c>
      <c r="K386" s="127">
        <v>24.946252175100973</v>
      </c>
      <c r="L386" s="127">
        <v>2.4826055101379843</v>
      </c>
      <c r="M386" s="83" t="s">
        <v>1237</v>
      </c>
    </row>
    <row r="387" spans="2:13" x14ac:dyDescent="0.2">
      <c r="B387" s="55" t="str">
        <f t="shared" si="5"/>
        <v>KINCARDINE (275kV)</v>
      </c>
      <c r="C387" s="77" t="s">
        <v>640</v>
      </c>
      <c r="D387" s="78" t="s">
        <v>146</v>
      </c>
      <c r="E387" s="79" t="s">
        <v>641</v>
      </c>
      <c r="F387" s="80">
        <v>275</v>
      </c>
      <c r="G387" s="81">
        <v>9</v>
      </c>
      <c r="H387" s="82">
        <v>16</v>
      </c>
      <c r="I387" s="83">
        <v>2</v>
      </c>
      <c r="J387" s="83">
        <v>10</v>
      </c>
      <c r="K387" s="127">
        <v>24.629683680532548</v>
      </c>
      <c r="L387" s="127">
        <v>2.5150461692708372</v>
      </c>
      <c r="M387" s="83" t="s">
        <v>1237</v>
      </c>
    </row>
    <row r="388" spans="2:13" x14ac:dyDescent="0.2">
      <c r="B388" s="55" t="str">
        <f t="shared" si="5"/>
        <v>KINGSNORTH (400kV)</v>
      </c>
      <c r="C388" s="77" t="s">
        <v>1107</v>
      </c>
      <c r="D388" s="78" t="s">
        <v>122</v>
      </c>
      <c r="E388" s="79" t="s">
        <v>642</v>
      </c>
      <c r="F388" s="80">
        <v>400</v>
      </c>
      <c r="G388" s="81">
        <v>24</v>
      </c>
      <c r="H388" s="82">
        <v>40</v>
      </c>
      <c r="I388" s="83">
        <v>11</v>
      </c>
      <c r="J388" s="83">
        <v>21</v>
      </c>
      <c r="K388" s="127">
        <v>2.2359955654565256</v>
      </c>
      <c r="L388" s="127">
        <v>-4.7206486358468132</v>
      </c>
      <c r="M388" s="83" t="s">
        <v>1236</v>
      </c>
    </row>
    <row r="389" spans="2:13" x14ac:dyDescent="0.2">
      <c r="B389" s="55" t="str">
        <f t="shared" si="5"/>
        <v>KINTORE (132kV)</v>
      </c>
      <c r="C389" s="77" t="s">
        <v>643</v>
      </c>
      <c r="D389" s="78" t="s">
        <v>118</v>
      </c>
      <c r="E389" s="79" t="s">
        <v>644</v>
      </c>
      <c r="F389" s="80">
        <v>132</v>
      </c>
      <c r="G389" s="81">
        <v>1</v>
      </c>
      <c r="H389" s="82">
        <v>8</v>
      </c>
      <c r="I389" s="83">
        <v>1</v>
      </c>
      <c r="J389" s="83">
        <v>3</v>
      </c>
      <c r="K389" s="127">
        <v>31.275953038479635</v>
      </c>
      <c r="L389" s="127">
        <v>1.144294227742604</v>
      </c>
      <c r="M389" s="83" t="s">
        <v>1237</v>
      </c>
    </row>
    <row r="390" spans="2:13" x14ac:dyDescent="0.2">
      <c r="B390" s="55" t="str">
        <f t="shared" si="5"/>
        <v>KINTORE (275kV)</v>
      </c>
      <c r="C390" s="77" t="s">
        <v>643</v>
      </c>
      <c r="D390" s="78" t="s">
        <v>118</v>
      </c>
      <c r="E390" s="79" t="s">
        <v>644</v>
      </c>
      <c r="F390" s="80">
        <v>275</v>
      </c>
      <c r="G390" s="81">
        <v>1</v>
      </c>
      <c r="H390" s="82">
        <v>8</v>
      </c>
      <c r="I390" s="83">
        <v>1</v>
      </c>
      <c r="J390" s="83">
        <v>3</v>
      </c>
      <c r="K390" s="127">
        <v>29.774716490816015</v>
      </c>
      <c r="L390" s="127">
        <v>1.9987702413483379</v>
      </c>
      <c r="M390" s="83" t="s">
        <v>1237</v>
      </c>
    </row>
    <row r="391" spans="2:13" x14ac:dyDescent="0.2">
      <c r="B391" s="55" t="str">
        <f t="shared" si="5"/>
        <v>KILMORACK (132kV)</v>
      </c>
      <c r="C391" s="77" t="s">
        <v>645</v>
      </c>
      <c r="D391" s="78" t="s">
        <v>118</v>
      </c>
      <c r="E391" s="79" t="s">
        <v>646</v>
      </c>
      <c r="F391" s="80">
        <v>132</v>
      </c>
      <c r="G391" s="81">
        <v>1</v>
      </c>
      <c r="H391" s="82">
        <v>9</v>
      </c>
      <c r="I391" s="83">
        <v>1</v>
      </c>
      <c r="J391" s="83">
        <v>6</v>
      </c>
      <c r="K391" s="127">
        <v>38.013101265893788</v>
      </c>
      <c r="L391" s="127">
        <v>4.399946194554575</v>
      </c>
      <c r="M391" s="83" t="s">
        <v>1236</v>
      </c>
    </row>
    <row r="392" spans="2:13" x14ac:dyDescent="0.2">
      <c r="B392" s="55" t="str">
        <f t="shared" si="5"/>
        <v>KIRKSTALL (275kV)</v>
      </c>
      <c r="C392" s="77" t="s">
        <v>1108</v>
      </c>
      <c r="D392" s="78" t="s">
        <v>122</v>
      </c>
      <c r="E392" s="79" t="s">
        <v>647</v>
      </c>
      <c r="F392" s="80">
        <v>275</v>
      </c>
      <c r="G392" s="81">
        <v>15</v>
      </c>
      <c r="H392" s="82">
        <v>29</v>
      </c>
      <c r="I392" s="83">
        <v>5</v>
      </c>
      <c r="J392" s="83">
        <v>18</v>
      </c>
      <c r="K392" s="127">
        <v>1.4115647736848889</v>
      </c>
      <c r="L392" s="127">
        <v>0.2141237050522122</v>
      </c>
      <c r="M392" s="83" t="s">
        <v>1237</v>
      </c>
    </row>
    <row r="393" spans="2:13" x14ac:dyDescent="0.2">
      <c r="B393" s="55" t="str">
        <f t="shared" si="5"/>
        <v>KITWELL (275kV)</v>
      </c>
      <c r="C393" s="77" t="s">
        <v>1109</v>
      </c>
      <c r="D393" s="78" t="s">
        <v>122</v>
      </c>
      <c r="E393" s="79" t="s">
        <v>648</v>
      </c>
      <c r="F393" s="80">
        <v>275</v>
      </c>
      <c r="G393" s="81">
        <v>18</v>
      </c>
      <c r="H393" s="82">
        <v>33</v>
      </c>
      <c r="I393" s="83">
        <v>8</v>
      </c>
      <c r="J393" s="83">
        <v>20</v>
      </c>
      <c r="K393" s="127">
        <v>-3.1799489824682916</v>
      </c>
      <c r="L393" s="127">
        <v>1.6972074298782864</v>
      </c>
      <c r="M393" s="83" t="s">
        <v>1237</v>
      </c>
    </row>
    <row r="394" spans="2:13" x14ac:dyDescent="0.2">
      <c r="B394" s="55" t="str">
        <f t="shared" si="5"/>
        <v>KNARESBOROUGH (275kV)</v>
      </c>
      <c r="C394" s="77" t="s">
        <v>1110</v>
      </c>
      <c r="D394" s="78" t="s">
        <v>122</v>
      </c>
      <c r="E394" s="79" t="s">
        <v>649</v>
      </c>
      <c r="F394" s="80">
        <v>275</v>
      </c>
      <c r="G394" s="81">
        <v>15</v>
      </c>
      <c r="H394" s="82">
        <v>29</v>
      </c>
      <c r="I394" s="83">
        <v>3</v>
      </c>
      <c r="J394" s="83">
        <v>18</v>
      </c>
      <c r="K394" s="127">
        <v>1.115477903103216</v>
      </c>
      <c r="L394" s="127">
        <v>3.3994277585721009</v>
      </c>
      <c r="M394" s="83" t="s">
        <v>1237</v>
      </c>
    </row>
    <row r="395" spans="2:13" x14ac:dyDescent="0.2">
      <c r="B395" s="55" t="str">
        <f t="shared" ref="B395:B458" si="6">CONCATENATE(C395," (",F395,"kV)")</f>
        <v>KNOCKNAGAEL (132kV)</v>
      </c>
      <c r="C395" s="77" t="s">
        <v>650</v>
      </c>
      <c r="D395" s="78" t="s">
        <v>118</v>
      </c>
      <c r="E395" s="79" t="s">
        <v>651</v>
      </c>
      <c r="F395" s="80">
        <v>132</v>
      </c>
      <c r="G395" s="81">
        <v>1</v>
      </c>
      <c r="H395" s="82">
        <v>6</v>
      </c>
      <c r="I395" s="83">
        <v>1</v>
      </c>
      <c r="J395" s="83">
        <v>6</v>
      </c>
      <c r="K395" s="127">
        <v>36.405023475859338</v>
      </c>
      <c r="L395" s="127">
        <v>4.3588703626124214</v>
      </c>
      <c r="M395" s="83" t="s">
        <v>1237</v>
      </c>
    </row>
    <row r="396" spans="2:13" x14ac:dyDescent="0.2">
      <c r="B396" s="55" t="str">
        <f t="shared" si="6"/>
        <v>KNOCKNAGAEL (275kV)</v>
      </c>
      <c r="C396" s="77" t="s">
        <v>650</v>
      </c>
      <c r="D396" s="78" t="s">
        <v>118</v>
      </c>
      <c r="E396" s="79" t="s">
        <v>651</v>
      </c>
      <c r="F396" s="80">
        <v>275</v>
      </c>
      <c r="G396" s="81">
        <v>1</v>
      </c>
      <c r="H396" s="82">
        <v>6</v>
      </c>
      <c r="I396" s="83">
        <v>1</v>
      </c>
      <c r="J396" s="83">
        <v>6</v>
      </c>
      <c r="K396" s="127">
        <v>36.646409953411819</v>
      </c>
      <c r="L396" s="127">
        <v>4.0837560752770079</v>
      </c>
      <c r="M396" s="83" t="s">
        <v>1237</v>
      </c>
    </row>
    <row r="397" spans="2:13" x14ac:dyDescent="0.2">
      <c r="B397" s="55" t="str">
        <f t="shared" si="6"/>
        <v>KYPE MUIR (132kV)</v>
      </c>
      <c r="C397" s="77" t="s">
        <v>652</v>
      </c>
      <c r="D397" s="78" t="s">
        <v>146</v>
      </c>
      <c r="E397" s="79" t="s">
        <v>653</v>
      </c>
      <c r="F397" s="80">
        <v>132</v>
      </c>
      <c r="G397" s="81">
        <v>11</v>
      </c>
      <c r="H397" s="82">
        <v>20</v>
      </c>
      <c r="I397" s="83">
        <v>2</v>
      </c>
      <c r="J397" s="83">
        <v>13</v>
      </c>
      <c r="K397" s="127">
        <v>19.65996362121529</v>
      </c>
      <c r="L397" s="127">
        <v>2.2596027988615761</v>
      </c>
      <c r="M397" s="83" t="s">
        <v>1236</v>
      </c>
    </row>
    <row r="398" spans="2:13" x14ac:dyDescent="0.2">
      <c r="B398" s="55" t="str">
        <f t="shared" si="6"/>
        <v>LACKENBY (275kV)</v>
      </c>
      <c r="C398" s="77" t="s">
        <v>1111</v>
      </c>
      <c r="D398" s="78" t="s">
        <v>122</v>
      </c>
      <c r="E398" s="79" t="s">
        <v>654</v>
      </c>
      <c r="F398" s="80">
        <v>275</v>
      </c>
      <c r="G398" s="81">
        <v>13</v>
      </c>
      <c r="H398" s="82">
        <v>26</v>
      </c>
      <c r="I398" s="83">
        <v>3</v>
      </c>
      <c r="J398" s="83">
        <v>16</v>
      </c>
      <c r="K398" s="127">
        <v>7.4322342666047199</v>
      </c>
      <c r="L398" s="127">
        <v>3.9773740043316992</v>
      </c>
      <c r="M398" s="83" t="s">
        <v>1236</v>
      </c>
    </row>
    <row r="399" spans="2:13" x14ac:dyDescent="0.2">
      <c r="B399" s="55" t="str">
        <f t="shared" si="6"/>
        <v>LACKENBY (400kV)</v>
      </c>
      <c r="C399" s="77" t="s">
        <v>1111</v>
      </c>
      <c r="D399" s="78" t="s">
        <v>122</v>
      </c>
      <c r="E399" s="79" t="s">
        <v>654</v>
      </c>
      <c r="F399" s="80">
        <v>400</v>
      </c>
      <c r="G399" s="81">
        <v>13</v>
      </c>
      <c r="H399" s="82">
        <v>26</v>
      </c>
      <c r="I399" s="83">
        <v>3</v>
      </c>
      <c r="J399" s="83">
        <v>16</v>
      </c>
      <c r="K399" s="127">
        <v>7.3192700295058168</v>
      </c>
      <c r="L399" s="127">
        <v>3.8514744604085998</v>
      </c>
      <c r="M399" s="83" t="s">
        <v>1237</v>
      </c>
    </row>
    <row r="400" spans="2:13" x14ac:dyDescent="0.2">
      <c r="B400" s="55" t="str">
        <f t="shared" si="6"/>
        <v>LANGAGE (400kV)</v>
      </c>
      <c r="C400" s="77" t="s">
        <v>1112</v>
      </c>
      <c r="D400" s="78" t="s">
        <v>122</v>
      </c>
      <c r="E400" s="79" t="s">
        <v>655</v>
      </c>
      <c r="F400" s="80">
        <v>400</v>
      </c>
      <c r="G400" s="81">
        <v>27</v>
      </c>
      <c r="H400" s="82">
        <v>46</v>
      </c>
      <c r="I400" s="83">
        <v>14</v>
      </c>
      <c r="J400" s="83">
        <v>19</v>
      </c>
      <c r="K400" s="127">
        <v>-5.8633014719571293</v>
      </c>
      <c r="L400" s="127">
        <v>-0.1215410016778907</v>
      </c>
      <c r="M400" s="83" t="s">
        <v>1236</v>
      </c>
    </row>
    <row r="401" spans="2:13" x14ac:dyDescent="0.2">
      <c r="B401" s="55" t="str">
        <f t="shared" si="6"/>
        <v>LAGGAN (132kV)</v>
      </c>
      <c r="C401" s="77" t="s">
        <v>656</v>
      </c>
      <c r="D401" s="78" t="s">
        <v>118</v>
      </c>
      <c r="E401" s="79" t="s">
        <v>657</v>
      </c>
      <c r="F401" s="80">
        <v>132</v>
      </c>
      <c r="G401" s="81">
        <v>3</v>
      </c>
      <c r="H401" s="82">
        <v>7</v>
      </c>
      <c r="I401" s="83">
        <v>1</v>
      </c>
      <c r="J401" s="83">
        <v>4</v>
      </c>
      <c r="K401" s="127">
        <v>35.032984052399506</v>
      </c>
      <c r="L401" s="127">
        <v>3.8685913055073677</v>
      </c>
      <c r="M401" s="83" t="s">
        <v>1237</v>
      </c>
    </row>
    <row r="402" spans="2:13" x14ac:dyDescent="0.2">
      <c r="B402" s="55" t="str">
        <f t="shared" si="6"/>
        <v>LAIRG (132kV)</v>
      </c>
      <c r="C402" s="77" t="s">
        <v>658</v>
      </c>
      <c r="D402" s="78" t="s">
        <v>118</v>
      </c>
      <c r="E402" s="79" t="s">
        <v>659</v>
      </c>
      <c r="F402" s="80">
        <v>132</v>
      </c>
      <c r="G402" s="81">
        <v>1</v>
      </c>
      <c r="H402" s="82">
        <v>1</v>
      </c>
      <c r="I402" s="83">
        <v>1</v>
      </c>
      <c r="J402" s="83">
        <v>2</v>
      </c>
      <c r="K402" s="127">
        <v>47.863187861260677</v>
      </c>
      <c r="L402" s="127">
        <v>4.4990328111676661</v>
      </c>
      <c r="M402" s="83" t="s">
        <v>1237</v>
      </c>
    </row>
    <row r="403" spans="2:13" x14ac:dyDescent="0.2">
      <c r="B403" s="55" t="str">
        <f t="shared" si="6"/>
        <v>LALEHAM (275kV)</v>
      </c>
      <c r="C403" s="77" t="s">
        <v>1113</v>
      </c>
      <c r="D403" s="78" t="s">
        <v>122</v>
      </c>
      <c r="E403" s="84" t="s">
        <v>660</v>
      </c>
      <c r="F403" s="80">
        <v>275</v>
      </c>
      <c r="G403" s="81">
        <v>25</v>
      </c>
      <c r="H403" s="82">
        <v>42</v>
      </c>
      <c r="I403" s="83">
        <v>11</v>
      </c>
      <c r="J403" s="83">
        <v>19</v>
      </c>
      <c r="K403" s="127">
        <v>-5.1627225155692695</v>
      </c>
      <c r="L403" s="127">
        <v>-0.97286664970320369</v>
      </c>
      <c r="M403" s="83" t="s">
        <v>1237</v>
      </c>
    </row>
    <row r="404" spans="2:13" x14ac:dyDescent="0.2">
      <c r="B404" s="55" t="str">
        <f t="shared" si="6"/>
        <v>LALEHAM (275kV)</v>
      </c>
      <c r="C404" s="77" t="s">
        <v>1113</v>
      </c>
      <c r="D404" s="78" t="s">
        <v>122</v>
      </c>
      <c r="E404" s="84" t="s">
        <v>661</v>
      </c>
      <c r="F404" s="80">
        <v>275</v>
      </c>
      <c r="G404" s="81">
        <v>25</v>
      </c>
      <c r="H404" s="82">
        <v>42</v>
      </c>
      <c r="I404" s="83">
        <v>13</v>
      </c>
      <c r="J404" s="83">
        <v>19</v>
      </c>
      <c r="K404" s="127">
        <v>-5.1627225155692695</v>
      </c>
      <c r="L404" s="127">
        <v>-0.97286664970320369</v>
      </c>
      <c r="M404" s="83" t="s">
        <v>1237</v>
      </c>
    </row>
    <row r="405" spans="2:13" x14ac:dyDescent="0.2">
      <c r="B405" s="55" t="str">
        <f t="shared" si="6"/>
        <v>LAMBHILL (275kV)</v>
      </c>
      <c r="C405" s="77" t="s">
        <v>662</v>
      </c>
      <c r="D405" s="78" t="s">
        <v>146</v>
      </c>
      <c r="E405" s="79" t="s">
        <v>663</v>
      </c>
      <c r="F405" s="80">
        <v>275</v>
      </c>
      <c r="G405" s="81">
        <v>9</v>
      </c>
      <c r="H405" s="82">
        <v>16</v>
      </c>
      <c r="I405" s="83">
        <v>2</v>
      </c>
      <c r="J405" s="83">
        <v>10</v>
      </c>
      <c r="K405" s="127">
        <v>26.378958202699863</v>
      </c>
      <c r="L405" s="127">
        <v>3.5953153964951698</v>
      </c>
      <c r="M405" s="83" t="s">
        <v>1237</v>
      </c>
    </row>
    <row r="406" spans="2:13" x14ac:dyDescent="0.2">
      <c r="B406" s="55" t="str">
        <f t="shared" si="6"/>
        <v>LANDULPH (400kV)</v>
      </c>
      <c r="C406" s="77" t="s">
        <v>1114</v>
      </c>
      <c r="D406" s="78" t="s">
        <v>122</v>
      </c>
      <c r="E406" s="79" t="s">
        <v>664</v>
      </c>
      <c r="F406" s="80">
        <v>400</v>
      </c>
      <c r="G406" s="81">
        <v>27</v>
      </c>
      <c r="H406" s="82">
        <v>46</v>
      </c>
      <c r="I406" s="83">
        <v>14</v>
      </c>
      <c r="J406" s="83">
        <v>19</v>
      </c>
      <c r="K406" s="127">
        <v>-6.4507728602874668</v>
      </c>
      <c r="L406" s="127">
        <v>0.31436603640683375</v>
      </c>
      <c r="M406" s="83" t="s">
        <v>1237</v>
      </c>
    </row>
    <row r="407" spans="2:13" x14ac:dyDescent="0.2">
      <c r="B407" s="55" t="str">
        <f t="shared" si="6"/>
        <v>LEGACY (400kV)</v>
      </c>
      <c r="C407" s="77" t="s">
        <v>1115</v>
      </c>
      <c r="D407" s="78" t="s">
        <v>122</v>
      </c>
      <c r="E407" s="79" t="s">
        <v>665</v>
      </c>
      <c r="F407" s="80">
        <v>400</v>
      </c>
      <c r="G407" s="81">
        <v>18</v>
      </c>
      <c r="H407" s="82">
        <v>29</v>
      </c>
      <c r="I407" s="83">
        <v>6</v>
      </c>
      <c r="J407" s="83">
        <v>17</v>
      </c>
      <c r="K407" s="127">
        <v>-0.90680678354896416</v>
      </c>
      <c r="L407" s="127">
        <v>2.2634352615151312</v>
      </c>
      <c r="M407" s="83" t="s">
        <v>1237</v>
      </c>
    </row>
    <row r="408" spans="2:13" x14ac:dyDescent="0.2">
      <c r="B408" s="55" t="str">
        <f t="shared" si="6"/>
        <v>LEIGHTON BUZZARD (400kV)</v>
      </c>
      <c r="C408" s="77" t="s">
        <v>1116</v>
      </c>
      <c r="D408" s="78" t="s">
        <v>122</v>
      </c>
      <c r="E408" s="79" t="s">
        <v>666</v>
      </c>
      <c r="F408" s="80">
        <v>400</v>
      </c>
      <c r="G408" s="81">
        <v>18</v>
      </c>
      <c r="H408" s="82">
        <v>34</v>
      </c>
      <c r="I408" s="83">
        <v>9</v>
      </c>
      <c r="J408" s="83">
        <v>18</v>
      </c>
      <c r="K408" s="127">
        <v>-1.923688141826593</v>
      </c>
      <c r="L408" s="127">
        <v>2.5083347371266773E-2</v>
      </c>
      <c r="M408" s="83" t="s">
        <v>1237</v>
      </c>
    </row>
    <row r="409" spans="2:13" x14ac:dyDescent="0.2">
      <c r="B409" s="55" t="str">
        <f t="shared" si="6"/>
        <v>LEISTON (132kV)</v>
      </c>
      <c r="C409" s="77" t="s">
        <v>1117</v>
      </c>
      <c r="D409" s="78" t="s">
        <v>122</v>
      </c>
      <c r="E409" s="79" t="s">
        <v>667</v>
      </c>
      <c r="F409" s="80">
        <v>132</v>
      </c>
      <c r="G409" s="81">
        <v>18</v>
      </c>
      <c r="H409" s="82">
        <v>34</v>
      </c>
      <c r="I409" s="83">
        <v>9</v>
      </c>
      <c r="J409" s="83">
        <v>18</v>
      </c>
      <c r="K409" s="127">
        <v>4.2132937490752296</v>
      </c>
      <c r="L409" s="127">
        <v>-2.2831832482779624</v>
      </c>
      <c r="M409" s="83" t="s">
        <v>1236</v>
      </c>
    </row>
    <row r="410" spans="2:13" x14ac:dyDescent="0.2">
      <c r="B410" s="55" t="str">
        <f t="shared" si="6"/>
        <v>LEISTON (400kV)</v>
      </c>
      <c r="C410" s="77" t="s">
        <v>1117</v>
      </c>
      <c r="D410" s="78" t="s">
        <v>122</v>
      </c>
      <c r="E410" s="79" t="s">
        <v>667</v>
      </c>
      <c r="F410" s="80">
        <v>400</v>
      </c>
      <c r="G410" s="81">
        <v>18</v>
      </c>
      <c r="H410" s="82">
        <v>34</v>
      </c>
      <c r="I410" s="83">
        <v>9</v>
      </c>
      <c r="J410" s="83">
        <v>18</v>
      </c>
      <c r="K410" s="127">
        <v>3.0242103359791623</v>
      </c>
      <c r="L410" s="127">
        <v>-2.2831832482779206</v>
      </c>
      <c r="M410" s="83" t="s">
        <v>1237</v>
      </c>
    </row>
    <row r="411" spans="2:13" x14ac:dyDescent="0.2">
      <c r="B411" s="55" t="str">
        <f t="shared" si="6"/>
        <v>LEVEN (132kV)</v>
      </c>
      <c r="C411" s="77" t="s">
        <v>668</v>
      </c>
      <c r="D411" s="78" t="s">
        <v>146</v>
      </c>
      <c r="E411" s="79" t="s">
        <v>669</v>
      </c>
      <c r="F411" s="80">
        <v>132</v>
      </c>
      <c r="G411" s="81">
        <v>9</v>
      </c>
      <c r="H411" s="82">
        <v>16</v>
      </c>
      <c r="I411" s="83">
        <v>2</v>
      </c>
      <c r="J411" s="83">
        <v>10</v>
      </c>
      <c r="K411" s="127">
        <v>24.888817715455893</v>
      </c>
      <c r="L411" s="127">
        <v>1.8726911656225729</v>
      </c>
      <c r="M411" s="83" t="s">
        <v>1237</v>
      </c>
    </row>
    <row r="412" spans="2:13" x14ac:dyDescent="0.2">
      <c r="B412" s="55" t="str">
        <f t="shared" si="6"/>
        <v>LEVEN TEE (132kV)</v>
      </c>
      <c r="C412" s="77" t="s">
        <v>670</v>
      </c>
      <c r="D412" s="78" t="s">
        <v>146</v>
      </c>
      <c r="E412" s="79" t="s">
        <v>671</v>
      </c>
      <c r="F412" s="80">
        <v>132</v>
      </c>
      <c r="G412" s="81">
        <v>9</v>
      </c>
      <c r="H412" s="82">
        <v>16</v>
      </c>
      <c r="I412" s="83">
        <v>2</v>
      </c>
      <c r="J412" s="83">
        <v>10</v>
      </c>
      <c r="K412" s="127">
        <v>25.060123099942054</v>
      </c>
      <c r="L412" s="127">
        <v>1.8726911656225729</v>
      </c>
      <c r="M412" s="83" t="s">
        <v>1237</v>
      </c>
    </row>
    <row r="413" spans="2:13" x14ac:dyDescent="0.2">
      <c r="B413" s="55" t="str">
        <f t="shared" si="6"/>
        <v>LIMEKILNS FARM (132kV)</v>
      </c>
      <c r="C413" s="77" t="s">
        <v>672</v>
      </c>
      <c r="D413" s="78" t="s">
        <v>118</v>
      </c>
      <c r="E413" s="79" t="s">
        <v>673</v>
      </c>
      <c r="F413" s="80">
        <v>132</v>
      </c>
      <c r="G413" s="81">
        <v>1</v>
      </c>
      <c r="H413" s="82">
        <v>1</v>
      </c>
      <c r="I413" s="83">
        <v>1</v>
      </c>
      <c r="J413" s="83">
        <v>1</v>
      </c>
      <c r="K413" s="127">
        <v>59.450281674482717</v>
      </c>
      <c r="L413" s="127">
        <v>3.0908449450792199</v>
      </c>
      <c r="M413" s="83" t="s">
        <v>1236</v>
      </c>
    </row>
    <row r="414" spans="2:13" x14ac:dyDescent="0.2">
      <c r="B414" s="55" t="str">
        <f t="shared" si="6"/>
        <v>LIVINGSTON (132kV)</v>
      </c>
      <c r="C414" s="77" t="s">
        <v>674</v>
      </c>
      <c r="D414" s="78" t="s">
        <v>146</v>
      </c>
      <c r="E414" s="79" t="s">
        <v>675</v>
      </c>
      <c r="F414" s="80">
        <v>132</v>
      </c>
      <c r="G414" s="81">
        <v>9</v>
      </c>
      <c r="H414" s="82">
        <v>16</v>
      </c>
      <c r="I414" s="83">
        <v>2</v>
      </c>
      <c r="J414" s="83">
        <v>13</v>
      </c>
      <c r="K414" s="127">
        <v>17.063858672959363</v>
      </c>
      <c r="L414" s="127">
        <v>2.5940321354697349</v>
      </c>
      <c r="M414" s="83" t="s">
        <v>1237</v>
      </c>
    </row>
    <row r="415" spans="2:13" x14ac:dyDescent="0.2">
      <c r="B415" s="55" t="str">
        <f t="shared" si="6"/>
        <v>LINNMILL (132kV)</v>
      </c>
      <c r="C415" s="77" t="s">
        <v>676</v>
      </c>
      <c r="D415" s="78" t="s">
        <v>146</v>
      </c>
      <c r="E415" s="84" t="s">
        <v>677</v>
      </c>
      <c r="F415" s="80">
        <v>132</v>
      </c>
      <c r="G415" s="81">
        <v>11</v>
      </c>
      <c r="H415" s="82">
        <v>21</v>
      </c>
      <c r="I415" s="83">
        <v>2</v>
      </c>
      <c r="J415" s="83">
        <v>10</v>
      </c>
      <c r="K415" s="127">
        <v>22.116181284002288</v>
      </c>
      <c r="L415" s="127">
        <v>2.2596027988615308</v>
      </c>
      <c r="M415" s="83" t="s">
        <v>1237</v>
      </c>
    </row>
    <row r="416" spans="2:13" x14ac:dyDescent="0.2">
      <c r="B416" s="55" t="str">
        <f t="shared" si="6"/>
        <v>LINNMILL (132kV)</v>
      </c>
      <c r="C416" s="77" t="s">
        <v>676</v>
      </c>
      <c r="D416" s="78" t="s">
        <v>146</v>
      </c>
      <c r="E416" s="84" t="s">
        <v>678</v>
      </c>
      <c r="F416" s="80">
        <v>132</v>
      </c>
      <c r="G416" s="81">
        <v>11</v>
      </c>
      <c r="H416" s="82">
        <v>22</v>
      </c>
      <c r="I416" s="83">
        <v>2</v>
      </c>
      <c r="J416" s="83">
        <v>10</v>
      </c>
      <c r="K416" s="127">
        <v>22.116181284002288</v>
      </c>
      <c r="L416" s="127">
        <v>2.2596027988615308</v>
      </c>
      <c r="M416" s="83" t="s">
        <v>1237</v>
      </c>
    </row>
    <row r="417" spans="2:13" x14ac:dyDescent="0.2">
      <c r="B417" s="55" t="str">
        <f t="shared" si="6"/>
        <v>LISTER DRIVE (275kV)</v>
      </c>
      <c r="C417" s="77" t="s">
        <v>1118</v>
      </c>
      <c r="D417" s="78" t="s">
        <v>122</v>
      </c>
      <c r="E417" s="79" t="s">
        <v>679</v>
      </c>
      <c r="F417" s="80">
        <v>275</v>
      </c>
      <c r="G417" s="81">
        <v>15</v>
      </c>
      <c r="H417" s="130">
        <v>28</v>
      </c>
      <c r="I417" s="83">
        <v>6</v>
      </c>
      <c r="J417" s="83">
        <v>18</v>
      </c>
      <c r="K417" s="127">
        <v>0.39616301557821948</v>
      </c>
      <c r="L417" s="127">
        <v>1.6882664661817441</v>
      </c>
      <c r="M417" s="83" t="s">
        <v>1236</v>
      </c>
    </row>
    <row r="418" spans="2:13" x14ac:dyDescent="0.2">
      <c r="B418" s="55" t="str">
        <f t="shared" si="6"/>
        <v>LITTLE BARFORD (400kV)</v>
      </c>
      <c r="C418" s="77" t="s">
        <v>1119</v>
      </c>
      <c r="D418" s="78" t="s">
        <v>122</v>
      </c>
      <c r="E418" s="79" t="s">
        <v>680</v>
      </c>
      <c r="F418" s="80">
        <v>400</v>
      </c>
      <c r="G418" s="81">
        <v>18</v>
      </c>
      <c r="H418" s="82">
        <v>34</v>
      </c>
      <c r="I418" s="83">
        <v>9</v>
      </c>
      <c r="J418" s="83">
        <v>17</v>
      </c>
      <c r="K418" s="127">
        <v>-0.74929478845574138</v>
      </c>
      <c r="L418" s="127">
        <v>0.81748453244581754</v>
      </c>
      <c r="M418" s="83" t="s">
        <v>1237</v>
      </c>
    </row>
    <row r="419" spans="2:13" x14ac:dyDescent="0.2">
      <c r="B419" s="55" t="str">
        <f t="shared" si="6"/>
        <v>LITTLEBROOK (275kV)</v>
      </c>
      <c r="C419" s="77" t="s">
        <v>1120</v>
      </c>
      <c r="D419" s="78" t="s">
        <v>122</v>
      </c>
      <c r="E419" s="79" t="s">
        <v>681</v>
      </c>
      <c r="F419" s="80">
        <v>275</v>
      </c>
      <c r="G419" s="81">
        <v>18</v>
      </c>
      <c r="H419" s="82">
        <v>42</v>
      </c>
      <c r="I419" s="83">
        <v>12</v>
      </c>
      <c r="J419" s="83">
        <v>21</v>
      </c>
      <c r="K419" s="127">
        <v>3.3885080695750829</v>
      </c>
      <c r="L419" s="127">
        <v>-7.8645580049875861</v>
      </c>
      <c r="M419" s="83" t="s">
        <v>1237</v>
      </c>
    </row>
    <row r="420" spans="2:13" x14ac:dyDescent="0.2">
      <c r="B420" s="55" t="str">
        <f t="shared" si="6"/>
        <v>LITTLEBROOK (400kV)</v>
      </c>
      <c r="C420" s="77" t="s">
        <v>1120</v>
      </c>
      <c r="D420" s="78" t="s">
        <v>122</v>
      </c>
      <c r="E420" s="84" t="s">
        <v>682</v>
      </c>
      <c r="F420" s="80">
        <v>400</v>
      </c>
      <c r="G420" s="81">
        <v>18</v>
      </c>
      <c r="H420" s="82">
        <v>42</v>
      </c>
      <c r="I420" s="83">
        <v>11</v>
      </c>
      <c r="J420" s="83">
        <v>21</v>
      </c>
      <c r="K420" s="127">
        <v>1.4796993556008498</v>
      </c>
      <c r="L420" s="127">
        <v>-5.3519031464467259</v>
      </c>
      <c r="M420" s="83" t="s">
        <v>1237</v>
      </c>
    </row>
    <row r="421" spans="2:13" x14ac:dyDescent="0.2">
      <c r="B421" s="55" t="str">
        <f t="shared" si="6"/>
        <v>LITTLEBROOK (400kV)</v>
      </c>
      <c r="C421" s="77" t="s">
        <v>1120</v>
      </c>
      <c r="D421" s="78" t="s">
        <v>122</v>
      </c>
      <c r="E421" s="84" t="s">
        <v>683</v>
      </c>
      <c r="F421" s="80">
        <v>400</v>
      </c>
      <c r="G421" s="81">
        <v>18</v>
      </c>
      <c r="H421" s="82">
        <v>42</v>
      </c>
      <c r="I421" s="83">
        <v>12</v>
      </c>
      <c r="J421" s="83">
        <v>21</v>
      </c>
      <c r="K421" s="127">
        <v>1.4796993556008498</v>
      </c>
      <c r="L421" s="127">
        <v>-5.3519031464467259</v>
      </c>
      <c r="M421" s="83" t="s">
        <v>1237</v>
      </c>
    </row>
    <row r="422" spans="2:13" x14ac:dyDescent="0.2">
      <c r="B422" s="55" t="str">
        <f t="shared" si="6"/>
        <v>LITTLEBROOK (400kV)</v>
      </c>
      <c r="C422" s="77" t="s">
        <v>1120</v>
      </c>
      <c r="D422" s="78" t="s">
        <v>122</v>
      </c>
      <c r="E422" s="84" t="s">
        <v>684</v>
      </c>
      <c r="F422" s="80">
        <v>400</v>
      </c>
      <c r="G422" s="81">
        <v>24</v>
      </c>
      <c r="H422" s="82">
        <v>42</v>
      </c>
      <c r="I422" s="83">
        <v>12</v>
      </c>
      <c r="J422" s="83">
        <v>21</v>
      </c>
      <c r="K422" s="127">
        <v>1.4796993556008498</v>
      </c>
      <c r="L422" s="127">
        <v>-5.3519031464467259</v>
      </c>
      <c r="M422" s="83" t="s">
        <v>1237</v>
      </c>
    </row>
    <row r="423" spans="2:13" x14ac:dyDescent="0.2">
      <c r="B423" s="55" t="str">
        <f t="shared" si="6"/>
        <v>LONGANNET (275kV)</v>
      </c>
      <c r="C423" s="77" t="s">
        <v>685</v>
      </c>
      <c r="D423" s="78" t="s">
        <v>146</v>
      </c>
      <c r="E423" s="79" t="s">
        <v>686</v>
      </c>
      <c r="F423" s="80">
        <v>275</v>
      </c>
      <c r="G423" s="81">
        <v>9</v>
      </c>
      <c r="H423" s="82">
        <v>16</v>
      </c>
      <c r="I423" s="83">
        <v>2</v>
      </c>
      <c r="J423" s="83">
        <v>10</v>
      </c>
      <c r="K423" s="127">
        <v>25.010255197812036</v>
      </c>
      <c r="L423" s="127">
        <v>2.524941582322195</v>
      </c>
      <c r="M423" s="83" t="s">
        <v>1237</v>
      </c>
    </row>
    <row r="424" spans="2:13" x14ac:dyDescent="0.2">
      <c r="B424" s="55" t="str">
        <f t="shared" si="6"/>
        <v>LOCH BUIDHE (132kV)</v>
      </c>
      <c r="C424" s="77" t="s">
        <v>687</v>
      </c>
      <c r="D424" s="78" t="s">
        <v>118</v>
      </c>
      <c r="E424" s="79" t="s">
        <v>688</v>
      </c>
      <c r="F424" s="80">
        <v>132</v>
      </c>
      <c r="G424" s="81">
        <v>1</v>
      </c>
      <c r="H424" s="82">
        <v>1</v>
      </c>
      <c r="I424" s="83">
        <v>1</v>
      </c>
      <c r="J424" s="83">
        <v>2</v>
      </c>
      <c r="K424" s="127">
        <v>47.846652767633906</v>
      </c>
      <c r="L424" s="127">
        <v>3.6400196992667797</v>
      </c>
      <c r="M424" s="83" t="s">
        <v>1237</v>
      </c>
    </row>
    <row r="425" spans="2:13" x14ac:dyDescent="0.2">
      <c r="B425" s="55" t="str">
        <f t="shared" si="6"/>
        <v>LOCH BUIDHE (275kV)</v>
      </c>
      <c r="C425" s="77" t="s">
        <v>687</v>
      </c>
      <c r="D425" s="78" t="s">
        <v>118</v>
      </c>
      <c r="E425" s="79" t="s">
        <v>688</v>
      </c>
      <c r="F425" s="80">
        <v>275</v>
      </c>
      <c r="G425" s="81">
        <v>1</v>
      </c>
      <c r="H425" s="82">
        <v>1</v>
      </c>
      <c r="I425" s="83">
        <v>1</v>
      </c>
      <c r="J425" s="83">
        <v>2</v>
      </c>
      <c r="K425" s="127">
        <v>46.792793697147587</v>
      </c>
      <c r="L425" s="127">
        <v>3.6141045178669944</v>
      </c>
      <c r="M425" s="83" t="s">
        <v>1237</v>
      </c>
    </row>
    <row r="426" spans="2:13" x14ac:dyDescent="0.2">
      <c r="B426" s="55" t="str">
        <f t="shared" si="6"/>
        <v>LOCHAY (132kV)</v>
      </c>
      <c r="C426" s="77" t="s">
        <v>689</v>
      </c>
      <c r="D426" s="78" t="s">
        <v>118</v>
      </c>
      <c r="E426" s="79" t="s">
        <v>690</v>
      </c>
      <c r="F426" s="80">
        <v>132</v>
      </c>
      <c r="G426" s="81">
        <v>6</v>
      </c>
      <c r="H426" s="82">
        <v>12</v>
      </c>
      <c r="I426" s="83">
        <v>1</v>
      </c>
      <c r="J426" s="83">
        <v>3</v>
      </c>
      <c r="K426" s="127">
        <v>30.917235295293537</v>
      </c>
      <c r="L426" s="127">
        <v>5.0976662977386358</v>
      </c>
      <c r="M426" s="83" t="s">
        <v>1236</v>
      </c>
    </row>
    <row r="427" spans="2:13" x14ac:dyDescent="0.2">
      <c r="B427" s="55" t="str">
        <f t="shared" si="6"/>
        <v>LOCH LUNDIE (132kV)</v>
      </c>
      <c r="C427" s="77" t="s">
        <v>691</v>
      </c>
      <c r="D427" s="78" t="s">
        <v>118</v>
      </c>
      <c r="E427" s="79" t="s">
        <v>692</v>
      </c>
      <c r="F427" s="80">
        <v>132</v>
      </c>
      <c r="G427" s="81">
        <v>3</v>
      </c>
      <c r="H427" s="82">
        <v>7</v>
      </c>
      <c r="I427" s="83">
        <v>1</v>
      </c>
      <c r="J427" s="83">
        <v>4</v>
      </c>
      <c r="K427" s="127">
        <v>35.183690807835326</v>
      </c>
      <c r="L427" s="127">
        <v>3.8685913055073637</v>
      </c>
      <c r="M427" s="83" t="s">
        <v>1237</v>
      </c>
    </row>
    <row r="428" spans="2:13" x14ac:dyDescent="0.2">
      <c r="B428" s="55" t="str">
        <f t="shared" si="6"/>
        <v>LONGFIELD (400kV)</v>
      </c>
      <c r="C428" s="77" t="s">
        <v>1121</v>
      </c>
      <c r="D428" s="78" t="s">
        <v>122</v>
      </c>
      <c r="E428" s="79" t="s">
        <v>693</v>
      </c>
      <c r="F428" s="80">
        <v>400</v>
      </c>
      <c r="G428" s="81">
        <v>18</v>
      </c>
      <c r="H428" s="82">
        <v>42</v>
      </c>
      <c r="I428" s="83">
        <v>12</v>
      </c>
      <c r="J428" s="83">
        <v>21</v>
      </c>
      <c r="K428" s="127">
        <v>1.6847300226539064</v>
      </c>
      <c r="L428" s="127">
        <v>-5.1715597264180966</v>
      </c>
      <c r="M428" s="83" t="s">
        <v>1237</v>
      </c>
    </row>
    <row r="429" spans="2:13" x14ac:dyDescent="0.2">
      <c r="B429" s="55" t="str">
        <f t="shared" si="6"/>
        <v>LOVEDEAN (400kV)</v>
      </c>
      <c r="C429" s="77" t="s">
        <v>1122</v>
      </c>
      <c r="D429" s="78" t="s">
        <v>122</v>
      </c>
      <c r="E429" s="79" t="s">
        <v>694</v>
      </c>
      <c r="F429" s="80">
        <v>400</v>
      </c>
      <c r="G429" s="81">
        <v>25</v>
      </c>
      <c r="H429" s="82">
        <v>45</v>
      </c>
      <c r="I429" s="83">
        <v>13</v>
      </c>
      <c r="J429" s="83">
        <v>20</v>
      </c>
      <c r="K429" s="127">
        <v>-2.6135642962603365</v>
      </c>
      <c r="L429" s="127">
        <v>-3.2077384628465575</v>
      </c>
      <c r="M429" s="83" t="s">
        <v>1237</v>
      </c>
    </row>
    <row r="430" spans="2:13" x14ac:dyDescent="0.2">
      <c r="B430" s="55" t="str">
        <f t="shared" si="6"/>
        <v>LUICHART (132kV)</v>
      </c>
      <c r="C430" s="77" t="s">
        <v>695</v>
      </c>
      <c r="D430" s="78" t="s">
        <v>118</v>
      </c>
      <c r="E430" s="79" t="s">
        <v>696</v>
      </c>
      <c r="F430" s="80">
        <v>132</v>
      </c>
      <c r="G430" s="81">
        <v>1</v>
      </c>
      <c r="H430" s="82">
        <v>6</v>
      </c>
      <c r="I430" s="83">
        <v>1</v>
      </c>
      <c r="J430" s="83">
        <v>6</v>
      </c>
      <c r="K430" s="127">
        <v>40.532764345892616</v>
      </c>
      <c r="L430" s="127">
        <v>4.3996196662124163</v>
      </c>
      <c r="M430" s="83" t="s">
        <v>1236</v>
      </c>
    </row>
    <row r="431" spans="2:13" x14ac:dyDescent="0.2">
      <c r="B431" s="55" t="str">
        <f t="shared" si="6"/>
        <v>LUMBS (132kV)</v>
      </c>
      <c r="C431" s="77" t="s">
        <v>697</v>
      </c>
      <c r="D431" s="78" t="s">
        <v>118</v>
      </c>
      <c r="E431" s="79" t="s">
        <v>698</v>
      </c>
      <c r="F431" s="80">
        <v>132</v>
      </c>
      <c r="G431" s="81">
        <v>2</v>
      </c>
      <c r="H431" s="82">
        <v>5</v>
      </c>
      <c r="I431" s="83">
        <v>1</v>
      </c>
      <c r="J431" s="83">
        <v>3</v>
      </c>
      <c r="K431" s="127">
        <v>30.70199974501778</v>
      </c>
      <c r="L431" s="127">
        <v>2.5111812982468855</v>
      </c>
      <c r="M431" s="83" t="s">
        <v>1237</v>
      </c>
    </row>
    <row r="432" spans="2:13" x14ac:dyDescent="0.2">
      <c r="B432" s="55" t="str">
        <f t="shared" si="6"/>
        <v>LUNANHEAD (132kV)</v>
      </c>
      <c r="C432" s="77" t="s">
        <v>699</v>
      </c>
      <c r="D432" s="78" t="s">
        <v>118</v>
      </c>
      <c r="E432" s="79" t="s">
        <v>700</v>
      </c>
      <c r="F432" s="80">
        <v>132</v>
      </c>
      <c r="G432" s="81">
        <v>9</v>
      </c>
      <c r="H432" s="82">
        <v>10</v>
      </c>
      <c r="I432" s="83">
        <v>1</v>
      </c>
      <c r="J432" s="83">
        <v>3</v>
      </c>
      <c r="K432" s="127">
        <v>26.284527306283412</v>
      </c>
      <c r="L432" s="127">
        <v>1.1809974849889897</v>
      </c>
      <c r="M432" s="83" t="s">
        <v>1237</v>
      </c>
    </row>
    <row r="433" spans="2:13" x14ac:dyDescent="0.2">
      <c r="B433" s="55" t="str">
        <f t="shared" si="6"/>
        <v>LUNDAVRA (132kV)</v>
      </c>
      <c r="C433" s="77" t="s">
        <v>701</v>
      </c>
      <c r="D433" s="78" t="s">
        <v>118</v>
      </c>
      <c r="E433" s="79" t="s">
        <v>702</v>
      </c>
      <c r="F433" s="80">
        <v>132</v>
      </c>
      <c r="G433" s="81">
        <v>3</v>
      </c>
      <c r="H433" s="82">
        <v>7</v>
      </c>
      <c r="I433" s="83">
        <v>1</v>
      </c>
      <c r="J433" s="83">
        <v>4</v>
      </c>
      <c r="K433" s="127">
        <v>37.745705650244197</v>
      </c>
      <c r="L433" s="127">
        <v>4.4785948394142414</v>
      </c>
      <c r="M433" s="83" t="s">
        <v>1237</v>
      </c>
    </row>
    <row r="434" spans="2:13" x14ac:dyDescent="0.2">
      <c r="B434" s="55" t="str">
        <f t="shared" si="6"/>
        <v>LYNDHURST (132kV)</v>
      </c>
      <c r="C434" s="77" t="s">
        <v>703</v>
      </c>
      <c r="D434" s="78" t="s">
        <v>118</v>
      </c>
      <c r="E434" s="79" t="s">
        <v>704</v>
      </c>
      <c r="F434" s="80">
        <v>132</v>
      </c>
      <c r="G434" s="81">
        <v>9</v>
      </c>
      <c r="H434" s="82">
        <v>10</v>
      </c>
      <c r="I434" s="83">
        <v>1</v>
      </c>
      <c r="J434" s="83">
        <v>3</v>
      </c>
      <c r="K434" s="127">
        <v>25.728230857305206</v>
      </c>
      <c r="L434" s="127">
        <v>2.0653418268146813</v>
      </c>
      <c r="M434" s="83" t="s">
        <v>1237</v>
      </c>
    </row>
    <row r="435" spans="2:13" x14ac:dyDescent="0.2">
      <c r="B435" s="55" t="str">
        <f t="shared" si="6"/>
        <v>MACCLESFIELD (275kV)</v>
      </c>
      <c r="C435" s="77" t="s">
        <v>1123</v>
      </c>
      <c r="D435" s="78" t="s">
        <v>122</v>
      </c>
      <c r="E435" s="79" t="s">
        <v>705</v>
      </c>
      <c r="F435" s="80">
        <v>275</v>
      </c>
      <c r="G435" s="81">
        <v>16</v>
      </c>
      <c r="H435" s="82">
        <v>24</v>
      </c>
      <c r="I435" s="83">
        <v>4</v>
      </c>
      <c r="J435" s="83">
        <v>18</v>
      </c>
      <c r="K435" s="127">
        <v>0.37773716117760214</v>
      </c>
      <c r="L435" s="127">
        <v>1.5261559824615245</v>
      </c>
      <c r="M435" s="83" t="s">
        <v>1237</v>
      </c>
    </row>
    <row r="436" spans="2:13" x14ac:dyDescent="0.2">
      <c r="B436" s="55" t="str">
        <f t="shared" si="6"/>
        <v>MACCLESFIELD (400kV)</v>
      </c>
      <c r="C436" s="77" t="s">
        <v>1123</v>
      </c>
      <c r="D436" s="78" t="s">
        <v>122</v>
      </c>
      <c r="E436" s="79" t="s">
        <v>705</v>
      </c>
      <c r="F436" s="80">
        <v>400</v>
      </c>
      <c r="G436" s="81">
        <v>16</v>
      </c>
      <c r="H436" s="82">
        <v>24</v>
      </c>
      <c r="I436" s="83">
        <v>4</v>
      </c>
      <c r="J436" s="83">
        <v>18</v>
      </c>
      <c r="K436" s="127">
        <v>0.40888670860291687</v>
      </c>
      <c r="L436" s="127">
        <v>1.1477560201144532</v>
      </c>
      <c r="M436" s="83" t="s">
        <v>1237</v>
      </c>
    </row>
    <row r="437" spans="2:13" x14ac:dyDescent="0.2">
      <c r="B437" s="55" t="str">
        <f t="shared" si="6"/>
        <v>MACDUFF (132kV)</v>
      </c>
      <c r="C437" s="77" t="s">
        <v>706</v>
      </c>
      <c r="D437" s="78" t="s">
        <v>118</v>
      </c>
      <c r="E437" s="79" t="s">
        <v>707</v>
      </c>
      <c r="F437" s="80">
        <v>132</v>
      </c>
      <c r="G437" s="81">
        <v>1</v>
      </c>
      <c r="H437" s="82">
        <v>6</v>
      </c>
      <c r="I437" s="83">
        <v>1</v>
      </c>
      <c r="J437" s="83">
        <v>3</v>
      </c>
      <c r="K437" s="127">
        <v>28.176652978749143</v>
      </c>
      <c r="L437" s="127">
        <v>0.97321758440257311</v>
      </c>
      <c r="M437" s="83" t="s">
        <v>1237</v>
      </c>
    </row>
    <row r="438" spans="2:13" x14ac:dyDescent="0.2">
      <c r="B438" s="55" t="str">
        <f t="shared" si="6"/>
        <v>MARGAM (275kV)</v>
      </c>
      <c r="C438" s="77" t="s">
        <v>1124</v>
      </c>
      <c r="D438" s="78" t="s">
        <v>122</v>
      </c>
      <c r="E438" s="79" t="s">
        <v>708</v>
      </c>
      <c r="F438" s="80">
        <v>275</v>
      </c>
      <c r="G438" s="81">
        <v>21</v>
      </c>
      <c r="H438" s="82">
        <v>48</v>
      </c>
      <c r="I438" s="83">
        <v>10</v>
      </c>
      <c r="J438" s="83">
        <v>20</v>
      </c>
      <c r="K438" s="127">
        <v>-4.6039968347449198</v>
      </c>
      <c r="L438" s="127">
        <v>7.4342922537999208</v>
      </c>
      <c r="M438" s="83" t="s">
        <v>1237</v>
      </c>
    </row>
    <row r="439" spans="2:13" x14ac:dyDescent="0.2">
      <c r="B439" s="55" t="str">
        <f t="shared" si="6"/>
        <v>MARK HILL (132kV)</v>
      </c>
      <c r="C439" s="77" t="s">
        <v>709</v>
      </c>
      <c r="D439" s="78" t="s">
        <v>146</v>
      </c>
      <c r="E439" s="79" t="s">
        <v>710</v>
      </c>
      <c r="F439" s="80">
        <v>132</v>
      </c>
      <c r="G439" s="81">
        <v>10</v>
      </c>
      <c r="H439" s="82">
        <v>17</v>
      </c>
      <c r="I439" s="83">
        <v>2</v>
      </c>
      <c r="J439" s="83">
        <v>10</v>
      </c>
      <c r="K439" s="127">
        <v>25.335106536433749</v>
      </c>
      <c r="L439" s="127">
        <v>2.23355290865676</v>
      </c>
      <c r="M439" s="83" t="s">
        <v>1237</v>
      </c>
    </row>
    <row r="440" spans="2:13" x14ac:dyDescent="0.2">
      <c r="B440" s="55" t="str">
        <f t="shared" si="6"/>
        <v>MARK HILL (275kV)</v>
      </c>
      <c r="C440" s="77" t="s">
        <v>709</v>
      </c>
      <c r="D440" s="78" t="s">
        <v>146</v>
      </c>
      <c r="E440" s="79" t="s">
        <v>710</v>
      </c>
      <c r="F440" s="80">
        <v>275</v>
      </c>
      <c r="G440" s="81">
        <v>10</v>
      </c>
      <c r="H440" s="82">
        <v>18</v>
      </c>
      <c r="I440" s="83">
        <v>2</v>
      </c>
      <c r="J440" s="83">
        <v>12</v>
      </c>
      <c r="K440" s="127">
        <v>23.694138035091616</v>
      </c>
      <c r="L440" s="127">
        <v>2.2335529086567583</v>
      </c>
      <c r="M440" s="83" t="s">
        <v>1236</v>
      </c>
    </row>
    <row r="441" spans="2:13" x14ac:dyDescent="0.2">
      <c r="B441" s="55" t="str">
        <f t="shared" si="6"/>
        <v>MANNINGTON (400kV)</v>
      </c>
      <c r="C441" s="77" t="s">
        <v>1125</v>
      </c>
      <c r="D441" s="78" t="s">
        <v>122</v>
      </c>
      <c r="E441" s="79" t="s">
        <v>711</v>
      </c>
      <c r="F441" s="80">
        <v>400</v>
      </c>
      <c r="G441" s="81">
        <v>26</v>
      </c>
      <c r="H441" s="82">
        <v>45</v>
      </c>
      <c r="I441" s="83">
        <v>13</v>
      </c>
      <c r="J441" s="83">
        <v>19</v>
      </c>
      <c r="K441" s="127">
        <v>-4.8313422975751017</v>
      </c>
      <c r="L441" s="127">
        <v>-3.7870220005513011</v>
      </c>
      <c r="M441" s="83" t="s">
        <v>1237</v>
      </c>
    </row>
    <row r="442" spans="2:13" x14ac:dyDescent="0.2">
      <c r="B442" s="55" t="str">
        <f t="shared" si="6"/>
        <v>MARGREE (132kV)</v>
      </c>
      <c r="C442" s="77" t="s">
        <v>712</v>
      </c>
      <c r="D442" s="78" t="s">
        <v>146</v>
      </c>
      <c r="E442" s="79" t="s">
        <v>713</v>
      </c>
      <c r="F442" s="80">
        <v>132</v>
      </c>
      <c r="G442" s="81">
        <v>10</v>
      </c>
      <c r="H442" s="82">
        <v>17</v>
      </c>
      <c r="I442" s="83">
        <v>2</v>
      </c>
      <c r="J442" s="83">
        <v>10</v>
      </c>
      <c r="K442" s="127">
        <v>27.750951501366782</v>
      </c>
      <c r="L442" s="127">
        <v>2.2335529086571873</v>
      </c>
      <c r="M442" s="83" t="s">
        <v>1237</v>
      </c>
    </row>
    <row r="443" spans="2:13" x14ac:dyDescent="0.2">
      <c r="B443" s="55" t="str">
        <f t="shared" si="6"/>
        <v>MARCHWOOD (400kV)</v>
      </c>
      <c r="C443" s="77" t="s">
        <v>1126</v>
      </c>
      <c r="D443" s="78" t="s">
        <v>122</v>
      </c>
      <c r="E443" s="79" t="s">
        <v>714</v>
      </c>
      <c r="F443" s="80">
        <v>400</v>
      </c>
      <c r="G443" s="81">
        <v>26</v>
      </c>
      <c r="H443" s="82">
        <v>45</v>
      </c>
      <c r="I443" s="83">
        <v>13</v>
      </c>
      <c r="J443" s="83">
        <v>20</v>
      </c>
      <c r="K443" s="127">
        <v>-2.8906010033313767</v>
      </c>
      <c r="L443" s="127">
        <v>-2.879231320426987</v>
      </c>
      <c r="M443" s="83" t="s">
        <v>1236</v>
      </c>
    </row>
    <row r="444" spans="2:13" x14ac:dyDescent="0.2">
      <c r="B444" s="55" t="str">
        <f t="shared" si="6"/>
        <v>MAYBOLE (132kV)</v>
      </c>
      <c r="C444" s="77" t="s">
        <v>715</v>
      </c>
      <c r="D444" s="78" t="s">
        <v>146</v>
      </c>
      <c r="E444" s="79" t="s">
        <v>716</v>
      </c>
      <c r="F444" s="80">
        <v>132</v>
      </c>
      <c r="G444" s="81">
        <v>10</v>
      </c>
      <c r="H444" s="82">
        <v>17</v>
      </c>
      <c r="I444" s="83">
        <v>2</v>
      </c>
      <c r="J444" s="83">
        <v>10</v>
      </c>
      <c r="K444" s="127">
        <v>27.736287940669492</v>
      </c>
      <c r="L444" s="127">
        <v>2.2100656180436937</v>
      </c>
      <c r="M444" s="83" t="s">
        <v>1237</v>
      </c>
    </row>
    <row r="445" spans="2:13" x14ac:dyDescent="0.2">
      <c r="B445" s="55" t="str">
        <f t="shared" si="6"/>
        <v>MAYBOLE TEE (132kV)</v>
      </c>
      <c r="C445" s="77" t="s">
        <v>717</v>
      </c>
      <c r="D445" s="78" t="s">
        <v>146</v>
      </c>
      <c r="E445" s="79" t="s">
        <v>718</v>
      </c>
      <c r="F445" s="80">
        <v>132</v>
      </c>
      <c r="G445" s="81">
        <v>10</v>
      </c>
      <c r="H445" s="82">
        <v>17</v>
      </c>
      <c r="I445" s="83">
        <v>2</v>
      </c>
      <c r="J445" s="83">
        <v>10</v>
      </c>
      <c r="K445" s="127">
        <v>26.80375006369221</v>
      </c>
      <c r="L445" s="127">
        <v>2.2112881839391938</v>
      </c>
      <c r="M445" s="83" t="s">
        <v>1237</v>
      </c>
    </row>
    <row r="446" spans="2:13" x14ac:dyDescent="0.2">
      <c r="B446" s="55" t="str">
        <f t="shared" si="6"/>
        <v>MEADOWHEAD (132kV)</v>
      </c>
      <c r="C446" s="77" t="s">
        <v>719</v>
      </c>
      <c r="D446" s="78" t="s">
        <v>146</v>
      </c>
      <c r="E446" s="79" t="s">
        <v>720</v>
      </c>
      <c r="F446" s="80">
        <v>132</v>
      </c>
      <c r="G446" s="81">
        <v>10</v>
      </c>
      <c r="H446" s="82">
        <v>18</v>
      </c>
      <c r="I446" s="83">
        <v>2</v>
      </c>
      <c r="J446" s="83">
        <v>12</v>
      </c>
      <c r="K446" s="127">
        <v>23.021767408932583</v>
      </c>
      <c r="L446" s="127">
        <v>2.16842604899111</v>
      </c>
      <c r="M446" s="83" t="s">
        <v>1237</v>
      </c>
    </row>
    <row r="447" spans="2:13" x14ac:dyDescent="0.2">
      <c r="B447" s="55" t="str">
        <f t="shared" si="6"/>
        <v>MEDWAY (400kV)</v>
      </c>
      <c r="C447" s="77" t="s">
        <v>1127</v>
      </c>
      <c r="D447" s="78" t="s">
        <v>122</v>
      </c>
      <c r="E447" s="79" t="s">
        <v>721</v>
      </c>
      <c r="F447" s="80">
        <v>400</v>
      </c>
      <c r="G447" s="81">
        <v>24</v>
      </c>
      <c r="H447" s="82">
        <v>40</v>
      </c>
      <c r="I447" s="83">
        <v>11</v>
      </c>
      <c r="J447" s="83">
        <v>21</v>
      </c>
      <c r="K447" s="127">
        <v>2.4176844492933749</v>
      </c>
      <c r="L447" s="127">
        <v>-4.7282307226524134</v>
      </c>
      <c r="M447" s="83" t="s">
        <v>1237</v>
      </c>
    </row>
    <row r="448" spans="2:13" x14ac:dyDescent="0.2">
      <c r="B448" s="55" t="str">
        <f t="shared" si="6"/>
        <v>MELGARVE (132kV)</v>
      </c>
      <c r="C448" s="77" t="s">
        <v>722</v>
      </c>
      <c r="D448" s="78" t="s">
        <v>118</v>
      </c>
      <c r="E448" s="79" t="s">
        <v>723</v>
      </c>
      <c r="F448" s="80">
        <v>132</v>
      </c>
      <c r="G448" s="81">
        <v>5</v>
      </c>
      <c r="H448" s="82">
        <v>10</v>
      </c>
      <c r="I448" s="83">
        <v>1</v>
      </c>
      <c r="J448" s="83">
        <v>3</v>
      </c>
      <c r="K448" s="127">
        <v>33.554612983380224</v>
      </c>
      <c r="L448" s="127">
        <v>3.7232838472838612</v>
      </c>
      <c r="M448" s="83" t="s">
        <v>1237</v>
      </c>
    </row>
    <row r="449" spans="2:13" x14ac:dyDescent="0.2">
      <c r="B449" s="55" t="str">
        <f t="shared" si="6"/>
        <v>MELGARVE (400kV)</v>
      </c>
      <c r="C449" s="77" t="s">
        <v>722</v>
      </c>
      <c r="D449" s="78" t="s">
        <v>118</v>
      </c>
      <c r="E449" s="79" t="s">
        <v>723</v>
      </c>
      <c r="F449" s="80">
        <v>400</v>
      </c>
      <c r="G449" s="81">
        <v>5</v>
      </c>
      <c r="H449" s="82">
        <v>10</v>
      </c>
      <c r="I449" s="83">
        <v>1</v>
      </c>
      <c r="J449" s="83">
        <v>3</v>
      </c>
      <c r="K449" s="127">
        <v>33.554612983380224</v>
      </c>
      <c r="L449" s="127">
        <v>3.7232838472838612</v>
      </c>
      <c r="M449" s="83" t="s">
        <v>1237</v>
      </c>
    </row>
    <row r="450" spans="2:13" x14ac:dyDescent="0.2">
      <c r="B450" s="55" t="str">
        <f t="shared" si="6"/>
        <v>MELKSHAM (275kV)</v>
      </c>
      <c r="C450" s="77" t="s">
        <v>1128</v>
      </c>
      <c r="D450" s="78" t="s">
        <v>122</v>
      </c>
      <c r="E450" s="79" t="s">
        <v>724</v>
      </c>
      <c r="F450" s="80">
        <v>275</v>
      </c>
      <c r="G450" s="81">
        <v>21</v>
      </c>
      <c r="H450" s="82">
        <v>47</v>
      </c>
      <c r="I450" s="83">
        <v>13</v>
      </c>
      <c r="J450" s="83">
        <v>20</v>
      </c>
      <c r="K450" s="127">
        <v>-5.0856380256665261</v>
      </c>
      <c r="L450" s="127">
        <v>1.6454730156676918</v>
      </c>
      <c r="M450" s="83" t="s">
        <v>1237</v>
      </c>
    </row>
    <row r="451" spans="2:13" x14ac:dyDescent="0.2">
      <c r="B451" s="55" t="str">
        <f t="shared" si="6"/>
        <v>MELKSHAM (400kV)</v>
      </c>
      <c r="C451" s="77" t="s">
        <v>1128</v>
      </c>
      <c r="D451" s="78" t="s">
        <v>122</v>
      </c>
      <c r="E451" s="84" t="s">
        <v>725</v>
      </c>
      <c r="F451" s="80">
        <v>400</v>
      </c>
      <c r="G451" s="81">
        <v>21</v>
      </c>
      <c r="H451" s="82">
        <v>47</v>
      </c>
      <c r="I451" s="83">
        <v>13</v>
      </c>
      <c r="J451" s="83">
        <v>20</v>
      </c>
      <c r="K451" s="127">
        <v>-5.113044406317993</v>
      </c>
      <c r="L451" s="127">
        <v>1.3970923609148136</v>
      </c>
      <c r="M451" s="83" t="s">
        <v>1237</v>
      </c>
    </row>
    <row r="452" spans="2:13" x14ac:dyDescent="0.2">
      <c r="B452" s="55" t="str">
        <f t="shared" si="6"/>
        <v>MELKSHAM (400kV)</v>
      </c>
      <c r="C452" s="77" t="s">
        <v>1128</v>
      </c>
      <c r="D452" s="78" t="s">
        <v>122</v>
      </c>
      <c r="E452" s="84" t="s">
        <v>726</v>
      </c>
      <c r="F452" s="80">
        <v>400</v>
      </c>
      <c r="G452" s="81">
        <v>21</v>
      </c>
      <c r="H452" s="82">
        <v>47</v>
      </c>
      <c r="I452" s="83">
        <v>14</v>
      </c>
      <c r="J452" s="83">
        <v>20</v>
      </c>
      <c r="K452" s="127">
        <v>-5.113044406317993</v>
      </c>
      <c r="L452" s="127">
        <v>1.3970923609148136</v>
      </c>
      <c r="M452" s="83" t="s">
        <v>1237</v>
      </c>
    </row>
    <row r="453" spans="2:13" x14ac:dyDescent="0.2">
      <c r="B453" s="55" t="str">
        <f t="shared" si="6"/>
        <v>MIDDLETON (400kV)</v>
      </c>
      <c r="C453" s="77" t="s">
        <v>1129</v>
      </c>
      <c r="D453" s="78" t="s">
        <v>122</v>
      </c>
      <c r="E453" s="79" t="s">
        <v>727</v>
      </c>
      <c r="F453" s="80">
        <v>400</v>
      </c>
      <c r="G453" s="81">
        <v>14</v>
      </c>
      <c r="H453" s="82">
        <v>27</v>
      </c>
      <c r="I453" s="83">
        <v>4</v>
      </c>
      <c r="J453" s="83">
        <v>16</v>
      </c>
      <c r="K453" s="127">
        <v>6.8187253819202311</v>
      </c>
      <c r="L453" s="127">
        <v>1.6497129042716869</v>
      </c>
      <c r="M453" s="83" t="s">
        <v>1236</v>
      </c>
    </row>
    <row r="454" spans="2:13" x14ac:dyDescent="0.2">
      <c r="B454" s="55" t="str">
        <f t="shared" si="6"/>
        <v>MIDDLE MUIR (132kV)</v>
      </c>
      <c r="C454" s="77" t="s">
        <v>728</v>
      </c>
      <c r="D454" s="78" t="s">
        <v>146</v>
      </c>
      <c r="E454" s="79" t="s">
        <v>729</v>
      </c>
      <c r="F454" s="80">
        <v>132</v>
      </c>
      <c r="G454" s="81">
        <v>11</v>
      </c>
      <c r="H454" s="82">
        <v>20</v>
      </c>
      <c r="I454" s="83">
        <v>2</v>
      </c>
      <c r="J454" s="83">
        <v>13</v>
      </c>
      <c r="K454" s="127">
        <v>19.65996362121529</v>
      </c>
      <c r="L454" s="127">
        <v>2.2596027988615761</v>
      </c>
      <c r="M454" s="83" t="s">
        <v>1236</v>
      </c>
    </row>
    <row r="455" spans="2:13" x14ac:dyDescent="0.2">
      <c r="B455" s="55" t="str">
        <f t="shared" si="6"/>
        <v>MILTON OF CRAIGIE (132kV)</v>
      </c>
      <c r="C455" s="77" t="s">
        <v>730</v>
      </c>
      <c r="D455" s="78" t="s">
        <v>118</v>
      </c>
      <c r="E455" s="79" t="s">
        <v>731</v>
      </c>
      <c r="F455" s="80">
        <v>132</v>
      </c>
      <c r="G455" s="81">
        <v>5</v>
      </c>
      <c r="H455" s="82">
        <v>10</v>
      </c>
      <c r="I455" s="83">
        <v>1</v>
      </c>
      <c r="J455" s="83">
        <v>3</v>
      </c>
      <c r="K455" s="127">
        <v>27.995337829207013</v>
      </c>
      <c r="L455" s="127">
        <v>0.22741433784948056</v>
      </c>
      <c r="M455" s="83" t="s">
        <v>1237</v>
      </c>
    </row>
    <row r="456" spans="2:13" x14ac:dyDescent="0.2">
      <c r="B456" s="55" t="str">
        <f t="shared" si="6"/>
        <v>MILL HILL (275kV)</v>
      </c>
      <c r="C456" s="77" t="s">
        <v>1130</v>
      </c>
      <c r="D456" s="78" t="s">
        <v>122</v>
      </c>
      <c r="E456" s="84" t="s">
        <v>732</v>
      </c>
      <c r="F456" s="80">
        <v>275</v>
      </c>
      <c r="G456" s="81">
        <v>25</v>
      </c>
      <c r="H456" s="82">
        <v>42</v>
      </c>
      <c r="I456" s="83">
        <v>9</v>
      </c>
      <c r="J456" s="83">
        <v>20</v>
      </c>
      <c r="K456" s="127">
        <v>-4.3145025926687834</v>
      </c>
      <c r="L456" s="127">
        <v>-1.5538848652338046</v>
      </c>
      <c r="M456" s="83" t="s">
        <v>1237</v>
      </c>
    </row>
    <row r="457" spans="2:13" x14ac:dyDescent="0.2">
      <c r="B457" s="55" t="str">
        <f t="shared" si="6"/>
        <v>MILL HILL (275kV)</v>
      </c>
      <c r="C457" s="77" t="s">
        <v>1130</v>
      </c>
      <c r="D457" s="78" t="s">
        <v>122</v>
      </c>
      <c r="E457" s="84" t="s">
        <v>733</v>
      </c>
      <c r="F457" s="80">
        <v>275</v>
      </c>
      <c r="G457" s="81">
        <v>25</v>
      </c>
      <c r="H457" s="82">
        <v>42</v>
      </c>
      <c r="I457" s="83">
        <v>12</v>
      </c>
      <c r="J457" s="83">
        <v>20</v>
      </c>
      <c r="K457" s="127">
        <v>-4.3145025926687834</v>
      </c>
      <c r="L457" s="127">
        <v>-1.5538848652338046</v>
      </c>
      <c r="M457" s="83" t="s">
        <v>1237</v>
      </c>
    </row>
    <row r="458" spans="2:13" x14ac:dyDescent="0.2">
      <c r="B458" s="55" t="str">
        <f t="shared" si="6"/>
        <v>MILLENNIUM SOUTH FARM (132kV)</v>
      </c>
      <c r="C458" s="77" t="s">
        <v>734</v>
      </c>
      <c r="D458" s="78" t="s">
        <v>118</v>
      </c>
      <c r="E458" s="79" t="s">
        <v>735</v>
      </c>
      <c r="F458" s="80">
        <v>132</v>
      </c>
      <c r="G458" s="81">
        <v>3</v>
      </c>
      <c r="H458" s="82">
        <v>7</v>
      </c>
      <c r="I458" s="83">
        <v>1</v>
      </c>
      <c r="J458" s="83">
        <v>4</v>
      </c>
      <c r="K458" s="127">
        <v>35.004278003745071</v>
      </c>
      <c r="L458" s="127">
        <v>3.8685913055073731</v>
      </c>
      <c r="M458" s="83" t="s">
        <v>1236</v>
      </c>
    </row>
    <row r="459" spans="2:13" x14ac:dyDescent="0.2">
      <c r="B459" s="55" t="str">
        <f t="shared" ref="B459:B522" si="7">CONCATENATE(C459," (",F459,"kV)")</f>
        <v>MILLENIUM (132kV)</v>
      </c>
      <c r="C459" s="77" t="s">
        <v>736</v>
      </c>
      <c r="D459" s="78" t="s">
        <v>118</v>
      </c>
      <c r="E459" s="79" t="s">
        <v>737</v>
      </c>
      <c r="F459" s="80">
        <v>132</v>
      </c>
      <c r="G459" s="81">
        <v>3</v>
      </c>
      <c r="H459" s="82">
        <v>7</v>
      </c>
      <c r="I459" s="83">
        <v>1</v>
      </c>
      <c r="J459" s="83">
        <v>4</v>
      </c>
      <c r="K459" s="127">
        <v>34.573521410850461</v>
      </c>
      <c r="L459" s="127">
        <v>3.8685913055073677</v>
      </c>
      <c r="M459" s="83" t="s">
        <v>1236</v>
      </c>
    </row>
    <row r="460" spans="2:13" x14ac:dyDescent="0.2">
      <c r="B460" s="55" t="str">
        <f t="shared" si="7"/>
        <v>MINETY (400kV)</v>
      </c>
      <c r="C460" s="77" t="s">
        <v>1131</v>
      </c>
      <c r="D460" s="78" t="s">
        <v>122</v>
      </c>
      <c r="E460" s="79" t="s">
        <v>738</v>
      </c>
      <c r="F460" s="80">
        <v>400</v>
      </c>
      <c r="G460" s="81">
        <v>21</v>
      </c>
      <c r="H460" s="82">
        <v>47</v>
      </c>
      <c r="I460" s="83">
        <v>13</v>
      </c>
      <c r="J460" s="83">
        <v>20</v>
      </c>
      <c r="K460" s="127">
        <v>-4.7939314782849154</v>
      </c>
      <c r="L460" s="127">
        <v>1.3074961676810357</v>
      </c>
      <c r="M460" s="83" t="s">
        <v>1237</v>
      </c>
    </row>
    <row r="461" spans="2:13" x14ac:dyDescent="0.2">
      <c r="B461" s="55" t="str">
        <f t="shared" si="7"/>
        <v>MOFFAT (132kV)</v>
      </c>
      <c r="C461" s="77" t="s">
        <v>739</v>
      </c>
      <c r="D461" s="78" t="s">
        <v>146</v>
      </c>
      <c r="E461" s="79" t="s">
        <v>740</v>
      </c>
      <c r="F461" s="80">
        <v>132</v>
      </c>
      <c r="G461" s="81">
        <v>12</v>
      </c>
      <c r="H461" s="82">
        <v>24</v>
      </c>
      <c r="I461" s="83">
        <v>2</v>
      </c>
      <c r="J461" s="83">
        <v>14</v>
      </c>
      <c r="K461" s="127">
        <v>16.342005836169697</v>
      </c>
      <c r="L461" s="127">
        <v>2.1435874645364525</v>
      </c>
      <c r="M461" s="83" t="s">
        <v>1236</v>
      </c>
    </row>
    <row r="462" spans="2:13" x14ac:dyDescent="0.2">
      <c r="B462" s="55" t="str">
        <f t="shared" si="7"/>
        <v>MOFFAT (400kV)</v>
      </c>
      <c r="C462" s="77" t="s">
        <v>739</v>
      </c>
      <c r="D462" s="78" t="s">
        <v>146</v>
      </c>
      <c r="E462" s="79" t="s">
        <v>740</v>
      </c>
      <c r="F462" s="80">
        <v>400</v>
      </c>
      <c r="G462" s="81">
        <v>12</v>
      </c>
      <c r="H462" s="82">
        <v>21</v>
      </c>
      <c r="I462" s="83">
        <v>2</v>
      </c>
      <c r="J462" s="83">
        <v>13</v>
      </c>
      <c r="K462" s="127">
        <v>16.69724312148891</v>
      </c>
      <c r="L462" s="127">
        <v>2.1435874645364303</v>
      </c>
      <c r="M462" s="83" t="s">
        <v>1237</v>
      </c>
    </row>
    <row r="463" spans="2:13" x14ac:dyDescent="0.2">
      <c r="B463" s="55" t="str">
        <f t="shared" si="7"/>
        <v>MONK FRYSTON (275kV)</v>
      </c>
      <c r="C463" s="77" t="s">
        <v>1132</v>
      </c>
      <c r="D463" s="78" t="s">
        <v>122</v>
      </c>
      <c r="E463" s="79" t="s">
        <v>741</v>
      </c>
      <c r="F463" s="80">
        <v>275</v>
      </c>
      <c r="G463" s="81">
        <v>15</v>
      </c>
      <c r="H463" s="82">
        <v>28</v>
      </c>
      <c r="I463" s="83">
        <v>5</v>
      </c>
      <c r="J463" s="83">
        <v>18</v>
      </c>
      <c r="K463" s="127">
        <v>2.2438460171716659</v>
      </c>
      <c r="L463" s="127">
        <v>3.3994277585721009</v>
      </c>
      <c r="M463" s="83" t="s">
        <v>1237</v>
      </c>
    </row>
    <row r="464" spans="2:13" x14ac:dyDescent="0.2">
      <c r="B464" s="55" t="str">
        <f t="shared" si="7"/>
        <v>MONK FRYSTON (400kV)</v>
      </c>
      <c r="C464" s="77" t="s">
        <v>1132</v>
      </c>
      <c r="D464" s="78" t="s">
        <v>122</v>
      </c>
      <c r="E464" s="79" t="s">
        <v>741</v>
      </c>
      <c r="F464" s="80">
        <v>400</v>
      </c>
      <c r="G464" s="81">
        <v>15</v>
      </c>
      <c r="H464" s="82">
        <v>28</v>
      </c>
      <c r="I464" s="83">
        <v>5</v>
      </c>
      <c r="J464" s="83">
        <v>18</v>
      </c>
      <c r="K464" s="127">
        <v>2.3934001443097705</v>
      </c>
      <c r="L464" s="127">
        <v>3.3865111636298111</v>
      </c>
      <c r="M464" s="83" t="s">
        <v>1237</v>
      </c>
    </row>
    <row r="465" spans="2:13" x14ac:dyDescent="0.2">
      <c r="B465" s="55" t="str">
        <f t="shared" si="7"/>
        <v>MOSSMORRAN SHELL (132kV)</v>
      </c>
      <c r="C465" s="77" t="s">
        <v>742</v>
      </c>
      <c r="D465" s="78" t="s">
        <v>146</v>
      </c>
      <c r="E465" s="79" t="s">
        <v>743</v>
      </c>
      <c r="F465" s="80">
        <v>132</v>
      </c>
      <c r="G465" s="81">
        <v>9</v>
      </c>
      <c r="H465" s="82">
        <v>16</v>
      </c>
      <c r="I465" s="83">
        <v>2</v>
      </c>
      <c r="J465" s="83">
        <v>10</v>
      </c>
      <c r="K465" s="127">
        <v>26.503311954556814</v>
      </c>
      <c r="L465" s="127">
        <v>2.4953330798848494</v>
      </c>
      <c r="M465" s="83" t="s">
        <v>1237</v>
      </c>
    </row>
    <row r="466" spans="2:13" x14ac:dyDescent="0.2">
      <c r="B466" s="55" t="str">
        <f t="shared" si="7"/>
        <v>MOSSMORRAN (132kV)</v>
      </c>
      <c r="C466" s="77" t="s">
        <v>744</v>
      </c>
      <c r="D466" s="78" t="s">
        <v>146</v>
      </c>
      <c r="E466" s="79" t="s">
        <v>745</v>
      </c>
      <c r="F466" s="80">
        <v>132</v>
      </c>
      <c r="G466" s="81">
        <v>9</v>
      </c>
      <c r="H466" s="82">
        <v>16</v>
      </c>
      <c r="I466" s="83">
        <v>2</v>
      </c>
      <c r="J466" s="83">
        <v>10</v>
      </c>
      <c r="K466" s="127">
        <v>25.860009288811913</v>
      </c>
      <c r="L466" s="127">
        <v>2.4953330798848494</v>
      </c>
      <c r="M466" s="83" t="s">
        <v>1237</v>
      </c>
    </row>
    <row r="467" spans="2:13" x14ac:dyDescent="0.2">
      <c r="B467" s="55" t="str">
        <f t="shared" si="7"/>
        <v>MOSSMORRAN (275kV)</v>
      </c>
      <c r="C467" s="77" t="s">
        <v>744</v>
      </c>
      <c r="D467" s="78" t="s">
        <v>146</v>
      </c>
      <c r="E467" s="79" t="s">
        <v>745</v>
      </c>
      <c r="F467" s="80">
        <v>275</v>
      </c>
      <c r="G467" s="81">
        <v>9</v>
      </c>
      <c r="H467" s="82">
        <v>16</v>
      </c>
      <c r="I467" s="83">
        <v>2</v>
      </c>
      <c r="J467" s="83">
        <v>10</v>
      </c>
      <c r="K467" s="127">
        <v>25.968782578491549</v>
      </c>
      <c r="L467" s="127">
        <v>2.4142620144473876</v>
      </c>
      <c r="M467" s="83" t="s">
        <v>1237</v>
      </c>
    </row>
    <row r="468" spans="2:13" x14ac:dyDescent="0.2">
      <c r="B468" s="55" t="str">
        <f t="shared" si="7"/>
        <v>MOSSFORD (132kV)</v>
      </c>
      <c r="C468" s="77" t="s">
        <v>746</v>
      </c>
      <c r="D468" s="78" t="s">
        <v>118</v>
      </c>
      <c r="E468" s="79" t="s">
        <v>747</v>
      </c>
      <c r="F468" s="80">
        <v>132</v>
      </c>
      <c r="G468" s="81">
        <v>1</v>
      </c>
      <c r="H468" s="82">
        <v>6</v>
      </c>
      <c r="I468" s="83">
        <v>1</v>
      </c>
      <c r="J468" s="83">
        <v>6</v>
      </c>
      <c r="K468" s="127">
        <v>40.532764345892673</v>
      </c>
      <c r="L468" s="127">
        <v>4.3996196662123914</v>
      </c>
      <c r="M468" s="83" t="s">
        <v>1236</v>
      </c>
    </row>
    <row r="469" spans="2:13" x14ac:dyDescent="0.2">
      <c r="B469" s="55" t="str">
        <f t="shared" si="7"/>
        <v>MOULTAIVE (132kV)</v>
      </c>
      <c r="C469" s="77" t="s">
        <v>748</v>
      </c>
      <c r="D469" s="78" t="s">
        <v>118</v>
      </c>
      <c r="E469" s="79" t="s">
        <v>749</v>
      </c>
      <c r="F469" s="80">
        <v>132</v>
      </c>
      <c r="G469" s="81">
        <v>1</v>
      </c>
      <c r="H469" s="82">
        <v>6</v>
      </c>
      <c r="I469" s="83">
        <v>1</v>
      </c>
      <c r="J469" s="83">
        <v>6</v>
      </c>
      <c r="K469" s="127">
        <v>42.867191501350675</v>
      </c>
      <c r="L469" s="127">
        <v>4.4570488001768318</v>
      </c>
      <c r="M469" s="83" t="s">
        <v>1237</v>
      </c>
    </row>
    <row r="470" spans="2:13" x14ac:dyDescent="0.2">
      <c r="B470" s="55" t="str">
        <f t="shared" si="7"/>
        <v>MYBSTER (132kV)</v>
      </c>
      <c r="C470" s="77" t="s">
        <v>750</v>
      </c>
      <c r="D470" s="78" t="s">
        <v>118</v>
      </c>
      <c r="E470" s="79" t="s">
        <v>751</v>
      </c>
      <c r="F470" s="80">
        <v>132</v>
      </c>
      <c r="G470" s="81">
        <v>1</v>
      </c>
      <c r="H470" s="82">
        <v>1</v>
      </c>
      <c r="I470" s="83">
        <v>1</v>
      </c>
      <c r="J470" s="83">
        <v>1</v>
      </c>
      <c r="K470" s="127">
        <v>61.592956779254472</v>
      </c>
      <c r="L470" s="127">
        <v>3.8079295870735232</v>
      </c>
      <c r="M470" s="83" t="s">
        <v>1236</v>
      </c>
    </row>
    <row r="471" spans="2:13" x14ac:dyDescent="0.2">
      <c r="B471" s="55" t="str">
        <f t="shared" si="7"/>
        <v>NAIRN (132kV)</v>
      </c>
      <c r="C471" s="77" t="s">
        <v>752</v>
      </c>
      <c r="D471" s="78" t="s">
        <v>118</v>
      </c>
      <c r="E471" s="79" t="s">
        <v>753</v>
      </c>
      <c r="F471" s="80">
        <v>132</v>
      </c>
      <c r="G471" s="81">
        <v>1</v>
      </c>
      <c r="H471" s="82">
        <v>6</v>
      </c>
      <c r="I471" s="83">
        <v>1</v>
      </c>
      <c r="J471" s="83">
        <v>3</v>
      </c>
      <c r="K471" s="127">
        <v>34.246115993659679</v>
      </c>
      <c r="L471" s="127">
        <v>1.3525976136523226</v>
      </c>
      <c r="M471" s="83" t="s">
        <v>1237</v>
      </c>
    </row>
    <row r="472" spans="2:13" x14ac:dyDescent="0.2">
      <c r="B472" s="55" t="str">
        <f t="shared" si="7"/>
        <v>NANT (132kV)</v>
      </c>
      <c r="C472" s="77" t="s">
        <v>754</v>
      </c>
      <c r="D472" s="78" t="s">
        <v>118</v>
      </c>
      <c r="E472" s="79" t="s">
        <v>754</v>
      </c>
      <c r="F472" s="80">
        <v>132</v>
      </c>
      <c r="G472" s="81">
        <v>7</v>
      </c>
      <c r="H472" s="82">
        <v>12</v>
      </c>
      <c r="I472" s="83">
        <v>1</v>
      </c>
      <c r="J472" s="83">
        <v>9</v>
      </c>
      <c r="K472" s="127">
        <v>33.861501483747567</v>
      </c>
      <c r="L472" s="127">
        <v>4.4246991088939005</v>
      </c>
      <c r="M472" s="83" t="s">
        <v>1236</v>
      </c>
    </row>
    <row r="473" spans="2:13" x14ac:dyDescent="0.2">
      <c r="B473" s="55" t="str">
        <f t="shared" si="7"/>
        <v>NEWARTHILL (275kV)</v>
      </c>
      <c r="C473" s="77" t="s">
        <v>755</v>
      </c>
      <c r="D473" s="78" t="s">
        <v>146</v>
      </c>
      <c r="E473" s="79" t="s">
        <v>756</v>
      </c>
      <c r="F473" s="80">
        <v>275</v>
      </c>
      <c r="G473" s="81">
        <v>11</v>
      </c>
      <c r="H473" s="82">
        <v>22</v>
      </c>
      <c r="I473" s="83">
        <v>2</v>
      </c>
      <c r="J473" s="83">
        <v>12</v>
      </c>
      <c r="K473" s="127">
        <v>22.462473106686772</v>
      </c>
      <c r="L473" s="127">
        <v>2.4394442249637462</v>
      </c>
      <c r="M473" s="83" t="s">
        <v>1237</v>
      </c>
    </row>
    <row r="474" spans="2:13" x14ac:dyDescent="0.2">
      <c r="B474" s="55" t="str">
        <f t="shared" si="7"/>
        <v>NECHELLS (275kV)</v>
      </c>
      <c r="C474" s="77" t="s">
        <v>1133</v>
      </c>
      <c r="D474" s="78" t="s">
        <v>122</v>
      </c>
      <c r="E474" s="79" t="s">
        <v>757</v>
      </c>
      <c r="F474" s="80">
        <v>275</v>
      </c>
      <c r="G474" s="81">
        <v>18</v>
      </c>
      <c r="H474" s="82">
        <v>33</v>
      </c>
      <c r="I474" s="83">
        <v>8</v>
      </c>
      <c r="J474" s="83">
        <v>20</v>
      </c>
      <c r="K474" s="127">
        <v>-3.9567711343686929</v>
      </c>
      <c r="L474" s="127">
        <v>1.7572778378685996</v>
      </c>
      <c r="M474" s="83" t="s">
        <v>1237</v>
      </c>
    </row>
    <row r="475" spans="2:13" x14ac:dyDescent="0.2">
      <c r="B475" s="55" t="str">
        <f t="shared" si="7"/>
        <v>NECTON (400kV)</v>
      </c>
      <c r="C475" s="77" t="s">
        <v>1134</v>
      </c>
      <c r="D475" s="78" t="s">
        <v>122</v>
      </c>
      <c r="E475" s="79" t="s">
        <v>758</v>
      </c>
      <c r="F475" s="80">
        <v>400</v>
      </c>
      <c r="G475" s="81">
        <v>17</v>
      </c>
      <c r="H475" s="82">
        <v>34</v>
      </c>
      <c r="I475" s="83">
        <v>7</v>
      </c>
      <c r="J475" s="83">
        <v>18</v>
      </c>
      <c r="K475" s="127">
        <v>0.80495394483734972</v>
      </c>
      <c r="L475" s="127">
        <v>0.9198836756233767</v>
      </c>
      <c r="M475" s="83" t="s">
        <v>1236</v>
      </c>
    </row>
    <row r="476" spans="2:13" x14ac:dyDescent="0.2">
      <c r="B476" s="55" t="str">
        <f t="shared" si="7"/>
        <v>NEW CUMNOCK (132kV)</v>
      </c>
      <c r="C476" s="77" t="s">
        <v>759</v>
      </c>
      <c r="D476" s="78" t="s">
        <v>146</v>
      </c>
      <c r="E476" s="79" t="s">
        <v>760</v>
      </c>
      <c r="F476" s="80">
        <v>132</v>
      </c>
      <c r="G476" s="81">
        <v>10</v>
      </c>
      <c r="H476" s="82">
        <v>19</v>
      </c>
      <c r="I476" s="83">
        <v>2</v>
      </c>
      <c r="J476" s="83">
        <v>12</v>
      </c>
      <c r="K476" s="127">
        <v>24.168195602147613</v>
      </c>
      <c r="L476" s="127">
        <v>2.2335529086571873</v>
      </c>
      <c r="M476" s="83" t="s">
        <v>1236</v>
      </c>
    </row>
    <row r="477" spans="2:13" x14ac:dyDescent="0.2">
      <c r="B477" s="55" t="str">
        <f t="shared" si="7"/>
        <v>NEW CUMNOCK (275kV)</v>
      </c>
      <c r="C477" s="77" t="s">
        <v>759</v>
      </c>
      <c r="D477" s="78" t="s">
        <v>146</v>
      </c>
      <c r="E477" s="79" t="s">
        <v>760</v>
      </c>
      <c r="F477" s="80">
        <v>275</v>
      </c>
      <c r="G477" s="81">
        <v>10</v>
      </c>
      <c r="H477" s="82">
        <v>18</v>
      </c>
      <c r="I477" s="83">
        <v>2</v>
      </c>
      <c r="J477" s="83">
        <v>12</v>
      </c>
      <c r="K477" s="127">
        <v>24.168195602146181</v>
      </c>
      <c r="L477" s="127">
        <v>2.23355290865682</v>
      </c>
      <c r="M477" s="83" t="s">
        <v>1237</v>
      </c>
    </row>
    <row r="478" spans="2:13" x14ac:dyDescent="0.2">
      <c r="B478" s="55" t="str">
        <f t="shared" si="7"/>
        <v>NEW DEER (275kV)</v>
      </c>
      <c r="C478" s="77" t="s">
        <v>761</v>
      </c>
      <c r="D478" s="78" t="s">
        <v>118</v>
      </c>
      <c r="E478" s="79" t="s">
        <v>762</v>
      </c>
      <c r="F478" s="80">
        <v>275</v>
      </c>
      <c r="G478" s="81">
        <v>2</v>
      </c>
      <c r="H478" s="82">
        <v>5</v>
      </c>
      <c r="I478" s="83">
        <v>1</v>
      </c>
      <c r="J478" s="83">
        <v>3</v>
      </c>
      <c r="K478" s="127">
        <v>31.558083706313717</v>
      </c>
      <c r="L478" s="127">
        <v>2.5111812982466994</v>
      </c>
      <c r="M478" s="83" t="s">
        <v>1236</v>
      </c>
    </row>
    <row r="479" spans="2:13" x14ac:dyDescent="0.2">
      <c r="B479" s="55" t="str">
        <f t="shared" si="7"/>
        <v>NEEPSEND (275kV)</v>
      </c>
      <c r="C479" s="77" t="s">
        <v>1135</v>
      </c>
      <c r="D479" s="78" t="s">
        <v>122</v>
      </c>
      <c r="E479" s="79" t="s">
        <v>763</v>
      </c>
      <c r="F479" s="80">
        <v>275</v>
      </c>
      <c r="G479" s="81">
        <v>16</v>
      </c>
      <c r="H479" s="82">
        <v>29</v>
      </c>
      <c r="I479" s="83">
        <v>5</v>
      </c>
      <c r="J479" s="83">
        <v>18</v>
      </c>
      <c r="K479" s="127">
        <v>2.056841451698467</v>
      </c>
      <c r="L479" s="127">
        <v>1.9134203843636255</v>
      </c>
      <c r="M479" s="83" t="s">
        <v>1237</v>
      </c>
    </row>
    <row r="480" spans="2:13" x14ac:dyDescent="0.2">
      <c r="B480" s="55" t="str">
        <f t="shared" si="7"/>
        <v>NEEPSEND (400kV)</v>
      </c>
      <c r="C480" s="77" t="s">
        <v>1135</v>
      </c>
      <c r="D480" s="78" t="s">
        <v>122</v>
      </c>
      <c r="E480" s="79" t="s">
        <v>763</v>
      </c>
      <c r="F480" s="80">
        <v>400</v>
      </c>
      <c r="G480" s="81">
        <v>16</v>
      </c>
      <c r="H480" s="82">
        <v>29</v>
      </c>
      <c r="I480" s="83">
        <v>5</v>
      </c>
      <c r="J480" s="83">
        <v>18</v>
      </c>
      <c r="K480" s="127">
        <v>0.99807552370917807</v>
      </c>
      <c r="L480" s="127">
        <v>3.1573769796159064</v>
      </c>
      <c r="M480" s="83" t="s">
        <v>1237</v>
      </c>
    </row>
    <row r="481" spans="2:13" x14ac:dyDescent="0.2">
      <c r="B481" s="55" t="str">
        <f t="shared" si="7"/>
        <v>NEILSTON (132kV)</v>
      </c>
      <c r="C481" s="77" t="s">
        <v>764</v>
      </c>
      <c r="D481" s="78" t="s">
        <v>146</v>
      </c>
      <c r="E481" s="79" t="s">
        <v>765</v>
      </c>
      <c r="F481" s="80">
        <v>132</v>
      </c>
      <c r="G481" s="81">
        <v>11</v>
      </c>
      <c r="H481" s="82">
        <v>22</v>
      </c>
      <c r="I481" s="83">
        <v>2</v>
      </c>
      <c r="J481" s="83">
        <v>10</v>
      </c>
      <c r="K481" s="127">
        <v>24.502753602151998</v>
      </c>
      <c r="L481" s="127">
        <v>2.0571073195085368</v>
      </c>
      <c r="M481" s="83" t="s">
        <v>1237</v>
      </c>
    </row>
    <row r="482" spans="2:13" x14ac:dyDescent="0.2">
      <c r="B482" s="55" t="str">
        <f t="shared" si="7"/>
        <v>NEILSTON (275kV)</v>
      </c>
      <c r="C482" s="77" t="s">
        <v>764</v>
      </c>
      <c r="D482" s="78" t="s">
        <v>146</v>
      </c>
      <c r="E482" s="79" t="s">
        <v>765</v>
      </c>
      <c r="F482" s="80">
        <v>275</v>
      </c>
      <c r="G482" s="81">
        <v>11</v>
      </c>
      <c r="H482" s="82">
        <v>22</v>
      </c>
      <c r="I482" s="83">
        <v>2</v>
      </c>
      <c r="J482" s="83">
        <v>10</v>
      </c>
      <c r="K482" s="127">
        <v>22.903419990608164</v>
      </c>
      <c r="L482" s="127">
        <v>2.4544722283844438</v>
      </c>
      <c r="M482" s="83" t="s">
        <v>1237</v>
      </c>
    </row>
    <row r="483" spans="2:13" x14ac:dyDescent="0.2">
      <c r="B483" s="55" t="str">
        <f t="shared" si="7"/>
        <v>NEILSTON (400kV)</v>
      </c>
      <c r="C483" s="77" t="s">
        <v>764</v>
      </c>
      <c r="D483" s="78" t="s">
        <v>146</v>
      </c>
      <c r="E483" s="79" t="s">
        <v>765</v>
      </c>
      <c r="F483" s="80">
        <v>400</v>
      </c>
      <c r="G483" s="81">
        <v>11</v>
      </c>
      <c r="H483" s="82">
        <v>22</v>
      </c>
      <c r="I483" s="83">
        <v>2</v>
      </c>
      <c r="J483" s="83">
        <v>10</v>
      </c>
      <c r="K483" s="127">
        <v>23.748500372601569</v>
      </c>
      <c r="L483" s="127">
        <v>2.6483191053325648</v>
      </c>
      <c r="M483" s="83" t="s">
        <v>1237</v>
      </c>
    </row>
    <row r="484" spans="2:13" x14ac:dyDescent="0.2">
      <c r="B484" s="55" t="str">
        <f t="shared" si="7"/>
        <v>NEWTON STEWART (132kV)</v>
      </c>
      <c r="C484" s="77" t="s">
        <v>766</v>
      </c>
      <c r="D484" s="78" t="s">
        <v>146</v>
      </c>
      <c r="E484" s="79" t="s">
        <v>767</v>
      </c>
      <c r="F484" s="80">
        <v>132</v>
      </c>
      <c r="G484" s="81">
        <v>10</v>
      </c>
      <c r="H484" s="82">
        <v>17</v>
      </c>
      <c r="I484" s="83">
        <v>2</v>
      </c>
      <c r="J484" s="83">
        <v>10</v>
      </c>
      <c r="K484" s="127">
        <v>14.873735922960766</v>
      </c>
      <c r="L484" s="127">
        <v>1.9717465149348106</v>
      </c>
      <c r="M484" s="83" t="s">
        <v>1237</v>
      </c>
    </row>
    <row r="485" spans="2:13" x14ac:dyDescent="0.2">
      <c r="B485" s="55" t="str">
        <f t="shared" si="7"/>
        <v>NEW CROSS (275kV)</v>
      </c>
      <c r="C485" s="77" t="s">
        <v>1136</v>
      </c>
      <c r="D485" s="78" t="s">
        <v>122</v>
      </c>
      <c r="E485" s="79" t="s">
        <v>768</v>
      </c>
      <c r="F485" s="80">
        <v>275</v>
      </c>
      <c r="G485" s="81">
        <v>23</v>
      </c>
      <c r="H485" s="82">
        <v>37</v>
      </c>
      <c r="I485" s="83">
        <v>12</v>
      </c>
      <c r="J485" s="83">
        <v>20</v>
      </c>
      <c r="K485" s="127">
        <v>-3.8420349853916296</v>
      </c>
      <c r="L485" s="127">
        <v>-8.5917126870817704</v>
      </c>
      <c r="M485" s="83" t="s">
        <v>1237</v>
      </c>
    </row>
    <row r="486" spans="2:13" x14ac:dyDescent="0.2">
      <c r="B486" s="55" t="str">
        <f t="shared" si="7"/>
        <v>NORTHFLEET EAST (400kV)</v>
      </c>
      <c r="C486" s="77" t="s">
        <v>1137</v>
      </c>
      <c r="D486" s="78" t="s">
        <v>122</v>
      </c>
      <c r="E486" s="79" t="s">
        <v>769</v>
      </c>
      <c r="F486" s="80">
        <v>400</v>
      </c>
      <c r="G486" s="81">
        <v>18</v>
      </c>
      <c r="H486" s="82">
        <v>40</v>
      </c>
      <c r="I486" s="83">
        <v>11</v>
      </c>
      <c r="J486" s="83">
        <v>21</v>
      </c>
      <c r="K486" s="127">
        <v>1.7607016328574676</v>
      </c>
      <c r="L486" s="127">
        <v>-4.8339819726902959</v>
      </c>
      <c r="M486" s="83" t="s">
        <v>1237</v>
      </c>
    </row>
    <row r="487" spans="2:13" x14ac:dyDescent="0.2">
      <c r="B487" s="55" t="str">
        <f t="shared" si="7"/>
        <v>NORTH HYDE (275kV)</v>
      </c>
      <c r="C487" s="77" t="s">
        <v>1138</v>
      </c>
      <c r="D487" s="78" t="s">
        <v>122</v>
      </c>
      <c r="E487" s="79" t="s">
        <v>770</v>
      </c>
      <c r="F487" s="80">
        <v>275</v>
      </c>
      <c r="G487" s="81">
        <v>25</v>
      </c>
      <c r="H487" s="82">
        <v>42</v>
      </c>
      <c r="I487" s="83">
        <v>13</v>
      </c>
      <c r="J487" s="83">
        <v>19</v>
      </c>
      <c r="K487" s="127">
        <v>-7.4961377020228595</v>
      </c>
      <c r="L487" s="127">
        <v>-1.6324385588748869</v>
      </c>
      <c r="M487" s="83" t="s">
        <v>1237</v>
      </c>
    </row>
    <row r="488" spans="2:13" x14ac:dyDescent="0.2">
      <c r="B488" s="55" t="str">
        <f t="shared" si="7"/>
        <v>NINFIELD (400kV)</v>
      </c>
      <c r="C488" s="77" t="s">
        <v>1139</v>
      </c>
      <c r="D488" s="78" t="s">
        <v>122</v>
      </c>
      <c r="E488" s="79" t="s">
        <v>771</v>
      </c>
      <c r="F488" s="80">
        <v>400</v>
      </c>
      <c r="G488" s="81">
        <v>25</v>
      </c>
      <c r="H488" s="82">
        <v>44</v>
      </c>
      <c r="I488" s="83">
        <v>11</v>
      </c>
      <c r="J488" s="83">
        <v>21</v>
      </c>
      <c r="K488" s="127">
        <v>1.5283888135828372</v>
      </c>
      <c r="L488" s="127">
        <v>-3.9328419151312293</v>
      </c>
      <c r="M488" s="83" t="s">
        <v>1237</v>
      </c>
    </row>
    <row r="489" spans="2:13" x14ac:dyDescent="0.2">
      <c r="B489" s="55" t="str">
        <f t="shared" si="7"/>
        <v>NORTON LEES (275kV)</v>
      </c>
      <c r="C489" s="77" t="s">
        <v>1140</v>
      </c>
      <c r="D489" s="78" t="s">
        <v>122</v>
      </c>
      <c r="E489" s="79" t="s">
        <v>772</v>
      </c>
      <c r="F489" s="80">
        <v>275</v>
      </c>
      <c r="G489" s="81">
        <v>16</v>
      </c>
      <c r="H489" s="82">
        <v>29</v>
      </c>
      <c r="I489" s="83">
        <v>5</v>
      </c>
      <c r="J489" s="83">
        <v>18</v>
      </c>
      <c r="K489" s="127">
        <v>0.5678589359598234</v>
      </c>
      <c r="L489" s="127">
        <v>3.0710701995798959</v>
      </c>
      <c r="M489" s="83" t="s">
        <v>1237</v>
      </c>
    </row>
    <row r="490" spans="2:13" x14ac:dyDescent="0.2">
      <c r="B490" s="55" t="str">
        <f t="shared" si="7"/>
        <v>NORWICH MAIN (400kV)</v>
      </c>
      <c r="C490" s="77" t="s">
        <v>1141</v>
      </c>
      <c r="D490" s="78" t="s">
        <v>122</v>
      </c>
      <c r="E490" s="79" t="s">
        <v>773</v>
      </c>
      <c r="F490" s="80">
        <v>400</v>
      </c>
      <c r="G490" s="81">
        <v>18</v>
      </c>
      <c r="H490" s="82">
        <v>34</v>
      </c>
      <c r="I490" s="83">
        <v>9</v>
      </c>
      <c r="J490" s="83">
        <v>18</v>
      </c>
      <c r="K490" s="127">
        <v>1.1608326645635854</v>
      </c>
      <c r="L490" s="127">
        <v>-0.54534408944036172</v>
      </c>
      <c r="M490" s="83" t="s">
        <v>1236</v>
      </c>
    </row>
    <row r="491" spans="2:13" x14ac:dyDescent="0.2">
      <c r="B491" s="55" t="str">
        <f t="shared" si="7"/>
        <v>NORTON (275kV)</v>
      </c>
      <c r="C491" s="77" t="s">
        <v>1142</v>
      </c>
      <c r="D491" s="78" t="s">
        <v>122</v>
      </c>
      <c r="E491" s="79" t="s">
        <v>774</v>
      </c>
      <c r="F491" s="80">
        <v>275</v>
      </c>
      <c r="G491" s="81">
        <v>13</v>
      </c>
      <c r="H491" s="82">
        <v>26</v>
      </c>
      <c r="I491" s="83">
        <v>3</v>
      </c>
      <c r="J491" s="83">
        <v>16</v>
      </c>
      <c r="K491" s="127">
        <v>8.0631396556803718</v>
      </c>
      <c r="L491" s="127">
        <v>3.5656485531511737</v>
      </c>
      <c r="M491" s="83" t="s">
        <v>1237</v>
      </c>
    </row>
    <row r="492" spans="2:13" x14ac:dyDescent="0.2">
      <c r="B492" s="55" t="str">
        <f t="shared" si="7"/>
        <v>NORTON (400kV)</v>
      </c>
      <c r="C492" s="77" t="s">
        <v>1142</v>
      </c>
      <c r="D492" s="78" t="s">
        <v>122</v>
      </c>
      <c r="E492" s="79" t="s">
        <v>774</v>
      </c>
      <c r="F492" s="80">
        <v>400</v>
      </c>
      <c r="G492" s="81">
        <v>13</v>
      </c>
      <c r="H492" s="82">
        <v>26</v>
      </c>
      <c r="I492" s="83">
        <v>3</v>
      </c>
      <c r="J492" s="83">
        <v>16</v>
      </c>
      <c r="K492" s="127">
        <v>7.8469025835829127</v>
      </c>
      <c r="L492" s="127">
        <v>3.6192659118305834</v>
      </c>
      <c r="M492" s="83" t="s">
        <v>1237</v>
      </c>
    </row>
    <row r="493" spans="2:13" x14ac:dyDescent="0.2">
      <c r="B493" s="55" t="str">
        <f t="shared" si="7"/>
        <v>NURSLING (400kV)</v>
      </c>
      <c r="C493" s="77" t="s">
        <v>1143</v>
      </c>
      <c r="D493" s="78" t="s">
        <v>122</v>
      </c>
      <c r="E493" s="79" t="s">
        <v>775</v>
      </c>
      <c r="F493" s="80">
        <v>400</v>
      </c>
      <c r="G493" s="81">
        <v>26</v>
      </c>
      <c r="H493" s="82">
        <v>45</v>
      </c>
      <c r="I493" s="83">
        <v>13</v>
      </c>
      <c r="J493" s="83">
        <v>20</v>
      </c>
      <c r="K493" s="127">
        <v>-2.8432131455428982</v>
      </c>
      <c r="L493" s="127">
        <v>-2.6040196895047134</v>
      </c>
      <c r="M493" s="83" t="s">
        <v>1237</v>
      </c>
    </row>
    <row r="494" spans="2:13" x14ac:dyDescent="0.2">
      <c r="B494" s="55" t="str">
        <f t="shared" si="7"/>
        <v>OCKER HILL (275kV)</v>
      </c>
      <c r="C494" s="77" t="s">
        <v>1144</v>
      </c>
      <c r="D494" s="78" t="s">
        <v>122</v>
      </c>
      <c r="E494" s="79" t="s">
        <v>776</v>
      </c>
      <c r="F494" s="80">
        <v>275</v>
      </c>
      <c r="G494" s="81">
        <v>18</v>
      </c>
      <c r="H494" s="82">
        <v>33</v>
      </c>
      <c r="I494" s="83">
        <v>8</v>
      </c>
      <c r="J494" s="83">
        <v>20</v>
      </c>
      <c r="K494" s="127">
        <v>-3.2684712946085144</v>
      </c>
      <c r="L494" s="127">
        <v>1.1983716605452037</v>
      </c>
      <c r="M494" s="83" t="s">
        <v>1237</v>
      </c>
    </row>
    <row r="495" spans="2:13" x14ac:dyDescent="0.2">
      <c r="B495" s="55" t="str">
        <f t="shared" si="7"/>
        <v>OFFERTON (275kV)</v>
      </c>
      <c r="C495" s="77" t="s">
        <v>1145</v>
      </c>
      <c r="D495" s="78" t="s">
        <v>122</v>
      </c>
      <c r="E495" s="79" t="s">
        <v>777</v>
      </c>
      <c r="F495" s="80">
        <v>275</v>
      </c>
      <c r="G495" s="81">
        <v>13</v>
      </c>
      <c r="H495" s="82">
        <v>26</v>
      </c>
      <c r="I495" s="83">
        <v>3</v>
      </c>
      <c r="J495" s="83">
        <v>16</v>
      </c>
      <c r="K495" s="127">
        <v>9.2795724800606774</v>
      </c>
      <c r="L495" s="127">
        <v>3.3311361325289428</v>
      </c>
      <c r="M495" s="83" t="s">
        <v>1237</v>
      </c>
    </row>
    <row r="496" spans="2:13" x14ac:dyDescent="0.2">
      <c r="B496" s="55" t="str">
        <f t="shared" si="7"/>
        <v>OLDBURY (275kV)</v>
      </c>
      <c r="C496" s="77" t="s">
        <v>1146</v>
      </c>
      <c r="D496" s="78" t="s">
        <v>122</v>
      </c>
      <c r="E496" s="79" t="s">
        <v>778</v>
      </c>
      <c r="F496" s="80">
        <v>275</v>
      </c>
      <c r="G496" s="81">
        <v>18</v>
      </c>
      <c r="H496" s="82">
        <v>33</v>
      </c>
      <c r="I496" s="83">
        <v>8</v>
      </c>
      <c r="J496" s="83">
        <v>20</v>
      </c>
      <c r="K496" s="127">
        <v>-2.8156559172858358</v>
      </c>
      <c r="L496" s="127">
        <v>1.7420219660743486</v>
      </c>
      <c r="M496" s="83" t="s">
        <v>1237</v>
      </c>
    </row>
    <row r="497" spans="2:13" x14ac:dyDescent="0.2">
      <c r="B497" s="55" t="str">
        <f t="shared" si="7"/>
        <v>OLDBURY (400kV)</v>
      </c>
      <c r="C497" s="77" t="s">
        <v>1146</v>
      </c>
      <c r="D497" s="78" t="s">
        <v>122</v>
      </c>
      <c r="E497" s="79" t="s">
        <v>778</v>
      </c>
      <c r="F497" s="80">
        <v>400</v>
      </c>
      <c r="G497" s="81">
        <v>18</v>
      </c>
      <c r="H497" s="82">
        <v>33</v>
      </c>
      <c r="I497" s="83">
        <v>8</v>
      </c>
      <c r="J497" s="83">
        <v>20</v>
      </c>
      <c r="K497" s="127">
        <v>-3.2062716880933375</v>
      </c>
      <c r="L497" s="127">
        <v>1.9579465495644748</v>
      </c>
      <c r="M497" s="83" t="s">
        <v>1236</v>
      </c>
    </row>
    <row r="498" spans="2:13" x14ac:dyDescent="0.2">
      <c r="B498" s="55" t="str">
        <f t="shared" si="7"/>
        <v>OLDSBURY ON SEVERN (132kV)</v>
      </c>
      <c r="C498" s="77" t="s">
        <v>1147</v>
      </c>
      <c r="D498" s="78" t="s">
        <v>122</v>
      </c>
      <c r="E498" s="79" t="s">
        <v>779</v>
      </c>
      <c r="F498" s="80">
        <v>132</v>
      </c>
      <c r="G498" s="81">
        <v>21</v>
      </c>
      <c r="H498" s="82">
        <v>47</v>
      </c>
      <c r="I498" s="83">
        <v>8</v>
      </c>
      <c r="J498" s="83">
        <v>20</v>
      </c>
      <c r="K498" s="127">
        <v>-5.6805844023449117</v>
      </c>
      <c r="L498" s="127">
        <v>3.1369057281062411</v>
      </c>
      <c r="M498" s="83" t="s">
        <v>1237</v>
      </c>
    </row>
    <row r="499" spans="2:13" x14ac:dyDescent="0.2">
      <c r="B499" s="55" t="str">
        <f t="shared" si="7"/>
        <v>ORRIN (132kV)</v>
      </c>
      <c r="C499" s="77" t="s">
        <v>780</v>
      </c>
      <c r="D499" s="78" t="s">
        <v>118</v>
      </c>
      <c r="E499" s="79" t="s">
        <v>781</v>
      </c>
      <c r="F499" s="80">
        <v>132</v>
      </c>
      <c r="G499" s="81">
        <v>1</v>
      </c>
      <c r="H499" s="82">
        <v>6</v>
      </c>
      <c r="I499" s="83">
        <v>1</v>
      </c>
      <c r="J499" s="83">
        <v>6</v>
      </c>
      <c r="K499" s="127">
        <v>40.533437987009087</v>
      </c>
      <c r="L499" s="127">
        <v>4.3999461945545493</v>
      </c>
      <c r="M499" s="83" t="s">
        <v>1236</v>
      </c>
    </row>
    <row r="500" spans="2:13" x14ac:dyDescent="0.2">
      <c r="B500" s="55" t="str">
        <f t="shared" si="7"/>
        <v>OSBALDWICK (400kV)</v>
      </c>
      <c r="C500" s="77" t="s">
        <v>1148</v>
      </c>
      <c r="D500" s="78" t="s">
        <v>122</v>
      </c>
      <c r="E500" s="79" t="s">
        <v>782</v>
      </c>
      <c r="F500" s="80">
        <v>400</v>
      </c>
      <c r="G500" s="81">
        <v>15</v>
      </c>
      <c r="H500" s="82">
        <v>29</v>
      </c>
      <c r="I500" s="83">
        <v>3</v>
      </c>
      <c r="J500" s="83">
        <v>18</v>
      </c>
      <c r="K500" s="127">
        <v>3.9794492387554881</v>
      </c>
      <c r="L500" s="127">
        <v>3.9565221398961818</v>
      </c>
      <c r="M500" s="83" t="s">
        <v>1236</v>
      </c>
    </row>
    <row r="501" spans="2:13" x14ac:dyDescent="0.2">
      <c r="B501" s="55" t="str">
        <f t="shared" si="7"/>
        <v>PADIHAM (400kV)</v>
      </c>
      <c r="C501" s="77" t="s">
        <v>1149</v>
      </c>
      <c r="D501" s="78" t="s">
        <v>122</v>
      </c>
      <c r="E501" s="79" t="s">
        <v>783</v>
      </c>
      <c r="F501" s="80">
        <v>400</v>
      </c>
      <c r="G501" s="81">
        <v>15</v>
      </c>
      <c r="H501" s="82">
        <v>24</v>
      </c>
      <c r="I501" s="83">
        <v>4</v>
      </c>
      <c r="J501" s="83">
        <v>18</v>
      </c>
      <c r="K501" s="127">
        <v>3.4015867750281608</v>
      </c>
      <c r="L501" s="127">
        <v>1.2075206836339361</v>
      </c>
      <c r="M501" s="83" t="s">
        <v>1237</v>
      </c>
    </row>
    <row r="502" spans="2:13" x14ac:dyDescent="0.2">
      <c r="B502" s="55" t="str">
        <f t="shared" si="7"/>
        <v>PATFORD BRIDGE (400kV)</v>
      </c>
      <c r="C502" s="77" t="s">
        <v>1150</v>
      </c>
      <c r="D502" s="78" t="s">
        <v>122</v>
      </c>
      <c r="E502" s="79" t="s">
        <v>784</v>
      </c>
      <c r="F502" s="80">
        <v>400</v>
      </c>
      <c r="G502" s="81">
        <v>18</v>
      </c>
      <c r="H502" s="82">
        <v>33</v>
      </c>
      <c r="I502" s="83">
        <v>7</v>
      </c>
      <c r="J502" s="83">
        <v>20</v>
      </c>
      <c r="K502" s="127">
        <v>-2.4231553241854842</v>
      </c>
      <c r="L502" s="127">
        <v>1.3349925621339003</v>
      </c>
      <c r="M502" s="83" t="s">
        <v>1237</v>
      </c>
    </row>
    <row r="503" spans="2:13" x14ac:dyDescent="0.2">
      <c r="B503" s="55" t="str">
        <f t="shared" si="7"/>
        <v>PAISLEY (132kV)</v>
      </c>
      <c r="C503" s="77" t="s">
        <v>785</v>
      </c>
      <c r="D503" s="78" t="s">
        <v>146</v>
      </c>
      <c r="E503" s="79" t="s">
        <v>786</v>
      </c>
      <c r="F503" s="80">
        <v>132</v>
      </c>
      <c r="G503" s="81">
        <v>11</v>
      </c>
      <c r="H503" s="82">
        <v>22</v>
      </c>
      <c r="I503" s="83">
        <v>2</v>
      </c>
      <c r="J503" s="83">
        <v>10</v>
      </c>
      <c r="K503" s="127">
        <v>23.664165829617563</v>
      </c>
      <c r="L503" s="127">
        <v>2.0571073195084901</v>
      </c>
      <c r="M503" s="83" t="s">
        <v>1237</v>
      </c>
    </row>
    <row r="504" spans="2:13" x14ac:dyDescent="0.2">
      <c r="B504" s="55" t="str">
        <f t="shared" si="7"/>
        <v>PARTICK (132kV)</v>
      </c>
      <c r="C504" s="77" t="s">
        <v>787</v>
      </c>
      <c r="D504" s="78" t="s">
        <v>146</v>
      </c>
      <c r="E504" s="79" t="s">
        <v>788</v>
      </c>
      <c r="F504" s="80">
        <v>132</v>
      </c>
      <c r="G504" s="81">
        <v>9</v>
      </c>
      <c r="H504" s="82">
        <v>16</v>
      </c>
      <c r="I504" s="83">
        <v>2</v>
      </c>
      <c r="J504" s="83">
        <v>13</v>
      </c>
      <c r="K504" s="127">
        <v>20.016235700851233</v>
      </c>
      <c r="L504" s="127">
        <v>4.1550264637709171</v>
      </c>
      <c r="M504" s="83" t="s">
        <v>1237</v>
      </c>
    </row>
    <row r="505" spans="2:13" x14ac:dyDescent="0.2">
      <c r="B505" s="55" t="str">
        <f t="shared" si="7"/>
        <v>PETERHEAD (132kV)</v>
      </c>
      <c r="C505" s="77" t="s">
        <v>789</v>
      </c>
      <c r="D505" s="78" t="s">
        <v>118</v>
      </c>
      <c r="E505" s="79" t="s">
        <v>790</v>
      </c>
      <c r="F505" s="80">
        <v>132</v>
      </c>
      <c r="G505" s="81">
        <v>2</v>
      </c>
      <c r="H505" s="82">
        <v>5</v>
      </c>
      <c r="I505" s="83">
        <v>1</v>
      </c>
      <c r="J505" s="83">
        <v>3</v>
      </c>
      <c r="K505" s="127">
        <v>31.558083706314115</v>
      </c>
      <c r="L505" s="127">
        <v>2.5111812982468105</v>
      </c>
      <c r="M505" s="83" t="s">
        <v>1237</v>
      </c>
    </row>
    <row r="506" spans="2:13" x14ac:dyDescent="0.2">
      <c r="B506" s="55" t="str">
        <f t="shared" si="7"/>
        <v>PETERHEAD (275kV)</v>
      </c>
      <c r="C506" s="77" t="s">
        <v>789</v>
      </c>
      <c r="D506" s="78" t="s">
        <v>118</v>
      </c>
      <c r="E506" s="79" t="s">
        <v>790</v>
      </c>
      <c r="F506" s="80">
        <v>275</v>
      </c>
      <c r="G506" s="81">
        <v>2</v>
      </c>
      <c r="H506" s="82">
        <v>5</v>
      </c>
      <c r="I506" s="83">
        <v>1</v>
      </c>
      <c r="J506" s="83">
        <v>3</v>
      </c>
      <c r="K506" s="127">
        <v>31.558083706313717</v>
      </c>
      <c r="L506" s="127">
        <v>2.5111812982466994</v>
      </c>
      <c r="M506" s="83" t="s">
        <v>1236</v>
      </c>
    </row>
    <row r="507" spans="2:13" x14ac:dyDescent="0.2">
      <c r="B507" s="55" t="str">
        <f t="shared" si="7"/>
        <v>PETERHEAD GRANGE (132kV)</v>
      </c>
      <c r="C507" s="77" t="s">
        <v>791</v>
      </c>
      <c r="D507" s="78" t="s">
        <v>118</v>
      </c>
      <c r="E507" s="79" t="s">
        <v>792</v>
      </c>
      <c r="F507" s="80">
        <v>132</v>
      </c>
      <c r="G507" s="81">
        <v>2</v>
      </c>
      <c r="H507" s="82">
        <v>5</v>
      </c>
      <c r="I507" s="83">
        <v>1</v>
      </c>
      <c r="J507" s="83">
        <v>3</v>
      </c>
      <c r="K507" s="127">
        <v>30.755166826646775</v>
      </c>
      <c r="L507" s="127">
        <v>2.5111812982468331</v>
      </c>
      <c r="M507" s="83" t="s">
        <v>1237</v>
      </c>
    </row>
    <row r="508" spans="2:13" x14ac:dyDescent="0.2">
      <c r="B508" s="55" t="str">
        <f t="shared" si="7"/>
        <v>PELHAM (400kV)</v>
      </c>
      <c r="C508" s="77" t="s">
        <v>1151</v>
      </c>
      <c r="D508" s="78" t="s">
        <v>122</v>
      </c>
      <c r="E508" s="79" t="s">
        <v>793</v>
      </c>
      <c r="F508" s="80">
        <v>400</v>
      </c>
      <c r="G508" s="81">
        <v>18</v>
      </c>
      <c r="H508" s="82">
        <v>34</v>
      </c>
      <c r="I508" s="83">
        <v>9</v>
      </c>
      <c r="J508" s="83">
        <v>18</v>
      </c>
      <c r="K508" s="127">
        <v>-0.12965259643775834</v>
      </c>
      <c r="L508" s="127">
        <v>-0.94922208791245155</v>
      </c>
      <c r="M508" s="83" t="s">
        <v>1237</v>
      </c>
    </row>
    <row r="509" spans="2:13" x14ac:dyDescent="0.2">
      <c r="B509" s="55" t="str">
        <f t="shared" si="7"/>
        <v>PEMBROKE (400kV)</v>
      </c>
      <c r="C509" s="77" t="s">
        <v>1152</v>
      </c>
      <c r="D509" s="78" t="s">
        <v>122</v>
      </c>
      <c r="E509" s="79" t="s">
        <v>794</v>
      </c>
      <c r="F509" s="80">
        <v>400</v>
      </c>
      <c r="G509" s="81">
        <v>20</v>
      </c>
      <c r="H509" s="82">
        <v>36</v>
      </c>
      <c r="I509" s="83">
        <v>10</v>
      </c>
      <c r="J509" s="83">
        <v>20</v>
      </c>
      <c r="K509" s="127">
        <v>-4.8520243597416943</v>
      </c>
      <c r="L509" s="127">
        <v>9.7031864389527236</v>
      </c>
      <c r="M509" s="83" t="s">
        <v>1236</v>
      </c>
    </row>
    <row r="510" spans="2:13" x14ac:dyDescent="0.2">
      <c r="B510" s="55" t="str">
        <f t="shared" si="7"/>
        <v>PENN (275kV)</v>
      </c>
      <c r="C510" s="77" t="s">
        <v>795</v>
      </c>
      <c r="D510" s="78" t="s">
        <v>122</v>
      </c>
      <c r="E510" s="79" t="s">
        <v>795</v>
      </c>
      <c r="F510" s="80">
        <v>275</v>
      </c>
      <c r="G510" s="81">
        <v>18</v>
      </c>
      <c r="H510" s="82">
        <v>33</v>
      </c>
      <c r="I510" s="83">
        <v>8</v>
      </c>
      <c r="J510" s="83">
        <v>20</v>
      </c>
      <c r="K510" s="127">
        <v>-2.2250094127098428</v>
      </c>
      <c r="L510" s="127">
        <v>1.5914704245271261</v>
      </c>
      <c r="M510" s="83" t="s">
        <v>1237</v>
      </c>
    </row>
    <row r="511" spans="2:13" x14ac:dyDescent="0.2">
      <c r="B511" s="55" t="str">
        <f t="shared" si="7"/>
        <v>PENN (400kV)</v>
      </c>
      <c r="C511" s="77" t="s">
        <v>795</v>
      </c>
      <c r="D511" s="78" t="s">
        <v>122</v>
      </c>
      <c r="E511" s="79" t="s">
        <v>795</v>
      </c>
      <c r="F511" s="80">
        <v>400</v>
      </c>
      <c r="G511" s="81">
        <v>18</v>
      </c>
      <c r="H511" s="82">
        <v>33</v>
      </c>
      <c r="I511" s="83">
        <v>8</v>
      </c>
      <c r="J511" s="83">
        <v>20</v>
      </c>
      <c r="K511" s="127">
        <v>-2.3557658887960193</v>
      </c>
      <c r="L511" s="127">
        <v>1.8085443935309615</v>
      </c>
      <c r="M511" s="83" t="s">
        <v>1237</v>
      </c>
    </row>
    <row r="512" spans="2:13" x14ac:dyDescent="0.2">
      <c r="B512" s="55" t="str">
        <f t="shared" si="7"/>
        <v>PENTIR (400kV)</v>
      </c>
      <c r="C512" s="77" t="s">
        <v>1153</v>
      </c>
      <c r="D512" s="78" t="s">
        <v>122</v>
      </c>
      <c r="E512" s="79" t="s">
        <v>796</v>
      </c>
      <c r="F512" s="80">
        <v>400</v>
      </c>
      <c r="G512" s="81">
        <v>19</v>
      </c>
      <c r="H512" s="82">
        <v>31</v>
      </c>
      <c r="I512" s="83">
        <v>6</v>
      </c>
      <c r="J512" s="83">
        <v>18</v>
      </c>
      <c r="K512" s="127">
        <v>-0.55995319537131805</v>
      </c>
      <c r="L512" s="127">
        <v>5.5405136974538722</v>
      </c>
      <c r="M512" s="83" t="s">
        <v>1237</v>
      </c>
    </row>
    <row r="513" spans="2:13" x14ac:dyDescent="0.2">
      <c r="B513" s="55" t="str">
        <f t="shared" si="7"/>
        <v>PERSLEY (132kV)</v>
      </c>
      <c r="C513" s="77" t="s">
        <v>797</v>
      </c>
      <c r="D513" s="78" t="s">
        <v>118</v>
      </c>
      <c r="E513" s="79" t="s">
        <v>798</v>
      </c>
      <c r="F513" s="80">
        <v>132</v>
      </c>
      <c r="G513" s="81">
        <v>5</v>
      </c>
      <c r="H513" s="82">
        <v>6</v>
      </c>
      <c r="I513" s="83">
        <v>1</v>
      </c>
      <c r="J513" s="83">
        <v>3</v>
      </c>
      <c r="K513" s="127">
        <v>28.944387002016484</v>
      </c>
      <c r="L513" s="127">
        <v>3.6500262174829574</v>
      </c>
      <c r="M513" s="83" t="s">
        <v>1237</v>
      </c>
    </row>
    <row r="514" spans="2:13" x14ac:dyDescent="0.2">
      <c r="B514" s="55" t="str">
        <f t="shared" si="7"/>
        <v>PERSLEY (275kV)</v>
      </c>
      <c r="C514" s="77" t="s">
        <v>797</v>
      </c>
      <c r="D514" s="78" t="s">
        <v>118</v>
      </c>
      <c r="E514" s="79" t="s">
        <v>798</v>
      </c>
      <c r="F514" s="80">
        <v>275</v>
      </c>
      <c r="G514" s="81">
        <v>5</v>
      </c>
      <c r="H514" s="82">
        <v>6</v>
      </c>
      <c r="I514" s="83">
        <v>1</v>
      </c>
      <c r="J514" s="83">
        <v>3</v>
      </c>
      <c r="K514" s="127">
        <v>30.217069525197036</v>
      </c>
      <c r="L514" s="127">
        <v>2.4056823020177776</v>
      </c>
      <c r="M514" s="83" t="s">
        <v>1237</v>
      </c>
    </row>
    <row r="515" spans="2:13" x14ac:dyDescent="0.2">
      <c r="B515" s="55" t="str">
        <f t="shared" si="7"/>
        <v>PENWORTHAM (275kV)</v>
      </c>
      <c r="C515" s="77" t="s">
        <v>1154</v>
      </c>
      <c r="D515" s="78" t="s">
        <v>122</v>
      </c>
      <c r="E515" s="79" t="s">
        <v>799</v>
      </c>
      <c r="F515" s="80">
        <v>275</v>
      </c>
      <c r="G515" s="81">
        <v>15</v>
      </c>
      <c r="H515" s="82">
        <v>27</v>
      </c>
      <c r="I515" s="83">
        <v>4</v>
      </c>
      <c r="J515" s="83">
        <v>16</v>
      </c>
      <c r="K515" s="127">
        <v>4.978403012308986</v>
      </c>
      <c r="L515" s="127">
        <v>1.586586099180755</v>
      </c>
      <c r="M515" s="83" t="s">
        <v>1237</v>
      </c>
    </row>
    <row r="516" spans="2:13" x14ac:dyDescent="0.2">
      <c r="B516" s="55" t="str">
        <f t="shared" si="7"/>
        <v>PENWORTHAM (400kV)</v>
      </c>
      <c r="C516" s="77" t="s">
        <v>1154</v>
      </c>
      <c r="D516" s="78" t="s">
        <v>122</v>
      </c>
      <c r="E516" s="79" t="s">
        <v>799</v>
      </c>
      <c r="F516" s="80">
        <v>400</v>
      </c>
      <c r="G516" s="81">
        <v>15</v>
      </c>
      <c r="H516" s="82">
        <v>27</v>
      </c>
      <c r="I516" s="83">
        <v>4</v>
      </c>
      <c r="J516" s="83">
        <v>16</v>
      </c>
      <c r="K516" s="127">
        <v>5.2468141514606241</v>
      </c>
      <c r="L516" s="127">
        <v>1.5287204123458478</v>
      </c>
      <c r="M516" s="83" t="s">
        <v>1237</v>
      </c>
    </row>
    <row r="517" spans="2:13" x14ac:dyDescent="0.2">
      <c r="B517" s="55" t="str">
        <f t="shared" si="7"/>
        <v>PITSMOOR (275kV)</v>
      </c>
      <c r="C517" s="77" t="s">
        <v>1155</v>
      </c>
      <c r="D517" s="78" t="s">
        <v>122</v>
      </c>
      <c r="E517" s="79" t="s">
        <v>800</v>
      </c>
      <c r="F517" s="80">
        <v>275</v>
      </c>
      <c r="G517" s="81">
        <v>16</v>
      </c>
      <c r="H517" s="82">
        <v>29</v>
      </c>
      <c r="I517" s="83">
        <v>5</v>
      </c>
      <c r="J517" s="83">
        <v>18</v>
      </c>
      <c r="K517" s="127">
        <v>0.88721643308425158</v>
      </c>
      <c r="L517" s="127">
        <v>1.9313296914478404</v>
      </c>
      <c r="M517" s="83" t="s">
        <v>1237</v>
      </c>
    </row>
    <row r="518" spans="2:13" x14ac:dyDescent="0.2">
      <c r="B518" s="55" t="str">
        <f t="shared" si="7"/>
        <v>PORTOBELLO (275kV)</v>
      </c>
      <c r="C518" s="77" t="s">
        <v>801</v>
      </c>
      <c r="D518" s="78" t="s">
        <v>146</v>
      </c>
      <c r="E518" s="79" t="s">
        <v>802</v>
      </c>
      <c r="F518" s="80">
        <v>275</v>
      </c>
      <c r="G518" s="81">
        <v>11</v>
      </c>
      <c r="H518" s="82">
        <v>21</v>
      </c>
      <c r="I518" s="83">
        <v>2</v>
      </c>
      <c r="J518" s="83">
        <v>13</v>
      </c>
      <c r="K518" s="127">
        <v>19.447289213472992</v>
      </c>
      <c r="L518" s="127">
        <v>2.6129262583442756</v>
      </c>
      <c r="M518" s="83" t="s">
        <v>1237</v>
      </c>
    </row>
    <row r="519" spans="2:13" x14ac:dyDescent="0.2">
      <c r="B519" s="55" t="str">
        <f t="shared" si="7"/>
        <v>POPPLETON (275kV)</v>
      </c>
      <c r="C519" s="77" t="s">
        <v>1156</v>
      </c>
      <c r="D519" s="78" t="s">
        <v>122</v>
      </c>
      <c r="E519" s="79" t="s">
        <v>803</v>
      </c>
      <c r="F519" s="80">
        <v>275</v>
      </c>
      <c r="G519" s="81">
        <v>15</v>
      </c>
      <c r="H519" s="82">
        <v>29</v>
      </c>
      <c r="I519" s="83">
        <v>3</v>
      </c>
      <c r="J519" s="83">
        <v>18</v>
      </c>
      <c r="K519" s="127">
        <v>0.49404286289328853</v>
      </c>
      <c r="L519" s="127">
        <v>3.3994277585721009</v>
      </c>
      <c r="M519" s="83" t="s">
        <v>1237</v>
      </c>
    </row>
    <row r="520" spans="2:13" x14ac:dyDescent="0.2">
      <c r="B520" s="55" t="str">
        <f t="shared" si="7"/>
        <v>PORT ANN (132kV)</v>
      </c>
      <c r="C520" s="77" t="s">
        <v>804</v>
      </c>
      <c r="D520" s="78" t="s">
        <v>118</v>
      </c>
      <c r="E520" s="79" t="s">
        <v>805</v>
      </c>
      <c r="F520" s="80">
        <v>132</v>
      </c>
      <c r="G520" s="81">
        <v>7</v>
      </c>
      <c r="H520" s="82">
        <v>15</v>
      </c>
      <c r="I520" s="83">
        <v>1</v>
      </c>
      <c r="J520" s="83">
        <v>7</v>
      </c>
      <c r="K520" s="127">
        <v>38.319419451189979</v>
      </c>
      <c r="L520" s="127">
        <v>4.1560517327524513</v>
      </c>
      <c r="M520" s="83" t="s">
        <v>1237</v>
      </c>
    </row>
    <row r="521" spans="2:13" x14ac:dyDescent="0.2">
      <c r="B521" s="55" t="str">
        <f t="shared" si="7"/>
        <v>PORT DUNDAS (275kV)</v>
      </c>
      <c r="C521" s="77" t="s">
        <v>806</v>
      </c>
      <c r="D521" s="78" t="s">
        <v>146</v>
      </c>
      <c r="E521" s="79" t="s">
        <v>807</v>
      </c>
      <c r="F521" s="80">
        <v>275</v>
      </c>
      <c r="G521" s="81">
        <v>9</v>
      </c>
      <c r="H521" s="82">
        <v>16</v>
      </c>
      <c r="I521" s="83">
        <v>2</v>
      </c>
      <c r="J521" s="83">
        <v>10</v>
      </c>
      <c r="K521" s="127">
        <v>26.248343740168792</v>
      </c>
      <c r="L521" s="127">
        <v>3.5953153964952693</v>
      </c>
      <c r="M521" s="83" t="s">
        <v>1237</v>
      </c>
    </row>
    <row r="522" spans="2:13" x14ac:dyDescent="0.2">
      <c r="B522" s="55" t="str">
        <f t="shared" si="7"/>
        <v>PUDDING MILL LANE (400kV)</v>
      </c>
      <c r="C522" s="77" t="s">
        <v>1157</v>
      </c>
      <c r="D522" s="78" t="s">
        <v>122</v>
      </c>
      <c r="E522" s="79" t="s">
        <v>808</v>
      </c>
      <c r="F522" s="80">
        <v>400</v>
      </c>
      <c r="G522" s="81">
        <v>23</v>
      </c>
      <c r="H522" s="82">
        <v>40</v>
      </c>
      <c r="I522" s="83">
        <v>12</v>
      </c>
      <c r="J522" s="83">
        <v>21</v>
      </c>
      <c r="K522" s="127">
        <v>-0.27722570584833811</v>
      </c>
      <c r="L522" s="127">
        <v>-6.4385524959499589</v>
      </c>
      <c r="M522" s="83" t="s">
        <v>1237</v>
      </c>
    </row>
    <row r="523" spans="2:13" x14ac:dyDescent="0.2">
      <c r="B523" s="55" t="str">
        <f t="shared" ref="B523:B586" si="8">CONCATENATE(C523," (",F523,"kV)")</f>
        <v>PYLE (275kV)</v>
      </c>
      <c r="C523" s="77" t="s">
        <v>809</v>
      </c>
      <c r="D523" s="78" t="s">
        <v>122</v>
      </c>
      <c r="E523" s="79" t="s">
        <v>809</v>
      </c>
      <c r="F523" s="80">
        <v>275</v>
      </c>
      <c r="G523" s="81">
        <v>21</v>
      </c>
      <c r="H523" s="82">
        <v>48</v>
      </c>
      <c r="I523" s="83">
        <v>10</v>
      </c>
      <c r="J523" s="83">
        <v>20</v>
      </c>
      <c r="K523" s="127">
        <v>-4.5807878751445097</v>
      </c>
      <c r="L523" s="127">
        <v>7.1927420082129476</v>
      </c>
      <c r="M523" s="83" t="s">
        <v>1237</v>
      </c>
    </row>
    <row r="524" spans="2:13" x14ac:dyDescent="0.2">
      <c r="B524" s="55" t="str">
        <f t="shared" si="8"/>
        <v>QUERNMOOR (400kV)</v>
      </c>
      <c r="C524" s="77" t="s">
        <v>1158</v>
      </c>
      <c r="D524" s="78" t="s">
        <v>122</v>
      </c>
      <c r="E524" s="79" t="s">
        <v>810</v>
      </c>
      <c r="F524" s="80">
        <v>400</v>
      </c>
      <c r="G524" s="81">
        <v>14</v>
      </c>
      <c r="H524" s="82">
        <v>27</v>
      </c>
      <c r="I524" s="83">
        <v>4</v>
      </c>
      <c r="J524" s="83">
        <v>16</v>
      </c>
      <c r="K524" s="127">
        <v>6.9133273503823238</v>
      </c>
      <c r="L524" s="127">
        <v>1.5281793808933832</v>
      </c>
      <c r="M524" s="83" t="s">
        <v>1237</v>
      </c>
    </row>
    <row r="525" spans="2:13" x14ac:dyDescent="0.2">
      <c r="B525" s="55" t="str">
        <f t="shared" si="8"/>
        <v>QUOICH (132kV)</v>
      </c>
      <c r="C525" s="77" t="s">
        <v>811</v>
      </c>
      <c r="D525" s="78" t="s">
        <v>118</v>
      </c>
      <c r="E525" s="79" t="s">
        <v>812</v>
      </c>
      <c r="F525" s="80">
        <v>132</v>
      </c>
      <c r="G525" s="81">
        <v>3</v>
      </c>
      <c r="H525" s="82">
        <v>7</v>
      </c>
      <c r="I525" s="83">
        <v>1</v>
      </c>
      <c r="J525" s="83">
        <v>4</v>
      </c>
      <c r="K525" s="127">
        <v>36.611816728393762</v>
      </c>
      <c r="L525" s="127">
        <v>3.8685913055073735</v>
      </c>
      <c r="M525" s="83" t="s">
        <v>1237</v>
      </c>
    </row>
    <row r="526" spans="2:13" x14ac:dyDescent="0.2">
      <c r="B526" s="55" t="str">
        <f t="shared" si="8"/>
        <v>RAINHILL (275kV)</v>
      </c>
      <c r="C526" s="77" t="s">
        <v>1159</v>
      </c>
      <c r="D526" s="78" t="s">
        <v>122</v>
      </c>
      <c r="E526" s="84" t="s">
        <v>813</v>
      </c>
      <c r="F526" s="80">
        <v>275</v>
      </c>
      <c r="G526" s="81">
        <v>15</v>
      </c>
      <c r="H526" s="82">
        <v>24</v>
      </c>
      <c r="I526" s="83">
        <v>4</v>
      </c>
      <c r="J526" s="83">
        <v>18</v>
      </c>
      <c r="K526" s="127">
        <v>2.6472761900017208</v>
      </c>
      <c r="L526" s="127">
        <v>1.7155704907555192</v>
      </c>
      <c r="M526" s="83" t="s">
        <v>1237</v>
      </c>
    </row>
    <row r="527" spans="2:13" x14ac:dyDescent="0.2">
      <c r="B527" s="55" t="str">
        <f t="shared" si="8"/>
        <v>RAINHILL (275kV)</v>
      </c>
      <c r="C527" s="77" t="s">
        <v>1159</v>
      </c>
      <c r="D527" s="78" t="s">
        <v>122</v>
      </c>
      <c r="E527" s="84" t="s">
        <v>814</v>
      </c>
      <c r="F527" s="80">
        <v>275</v>
      </c>
      <c r="G527" s="81">
        <v>15</v>
      </c>
      <c r="H527" s="82">
        <v>24</v>
      </c>
      <c r="I527" s="83">
        <v>6</v>
      </c>
      <c r="J527" s="83">
        <v>18</v>
      </c>
      <c r="K527" s="127">
        <v>2.6472761900017208</v>
      </c>
      <c r="L527" s="127">
        <v>1.7155704907555192</v>
      </c>
      <c r="M527" s="83" t="s">
        <v>1237</v>
      </c>
    </row>
    <row r="528" spans="2:13" x14ac:dyDescent="0.2">
      <c r="B528" s="55" t="str">
        <f t="shared" si="8"/>
        <v>RANNOCH (132kV)</v>
      </c>
      <c r="C528" s="77" t="s">
        <v>815</v>
      </c>
      <c r="D528" s="78" t="s">
        <v>118</v>
      </c>
      <c r="E528" s="79" t="s">
        <v>816</v>
      </c>
      <c r="F528" s="80">
        <v>132</v>
      </c>
      <c r="G528" s="81">
        <v>5</v>
      </c>
      <c r="H528" s="82">
        <v>10</v>
      </c>
      <c r="I528" s="83">
        <v>1</v>
      </c>
      <c r="J528" s="83">
        <v>3</v>
      </c>
      <c r="K528" s="127">
        <v>33.05184241545421</v>
      </c>
      <c r="L528" s="127">
        <v>5.1889722759620796</v>
      </c>
      <c r="M528" s="83" t="s">
        <v>1237</v>
      </c>
    </row>
    <row r="529" spans="2:13" x14ac:dyDescent="0.2">
      <c r="B529" s="55" t="str">
        <f t="shared" si="8"/>
        <v>RASSAU (400kV)</v>
      </c>
      <c r="C529" s="77" t="s">
        <v>1160</v>
      </c>
      <c r="D529" s="78" t="s">
        <v>122</v>
      </c>
      <c r="E529" s="79" t="s">
        <v>817</v>
      </c>
      <c r="F529" s="80">
        <v>400</v>
      </c>
      <c r="G529" s="81">
        <v>21</v>
      </c>
      <c r="H529" s="82">
        <v>36</v>
      </c>
      <c r="I529" s="83">
        <v>10</v>
      </c>
      <c r="J529" s="83">
        <v>20</v>
      </c>
      <c r="K529" s="127">
        <v>-4.8547907019891765</v>
      </c>
      <c r="L529" s="127">
        <v>5.1641949738838813</v>
      </c>
      <c r="M529" s="83" t="s">
        <v>1237</v>
      </c>
    </row>
    <row r="530" spans="2:13" x14ac:dyDescent="0.2">
      <c r="B530" s="55" t="str">
        <f t="shared" si="8"/>
        <v>RATCLIFFE-ON-SOAR (275kV)</v>
      </c>
      <c r="C530" s="77" t="s">
        <v>1161</v>
      </c>
      <c r="D530" s="78" t="s">
        <v>122</v>
      </c>
      <c r="E530" s="79" t="s">
        <v>818</v>
      </c>
      <c r="F530" s="80">
        <v>275</v>
      </c>
      <c r="G530" s="81">
        <v>18</v>
      </c>
      <c r="H530" s="82">
        <v>32</v>
      </c>
      <c r="I530" s="83">
        <v>7</v>
      </c>
      <c r="J530" s="83">
        <v>17</v>
      </c>
      <c r="K530" s="127">
        <v>-3.028392009396323</v>
      </c>
      <c r="L530" s="127">
        <v>3.6944427560785624</v>
      </c>
      <c r="M530" s="83" t="s">
        <v>1237</v>
      </c>
    </row>
    <row r="531" spans="2:13" x14ac:dyDescent="0.2">
      <c r="B531" s="55" t="str">
        <f t="shared" si="8"/>
        <v>RATCLIFFE-ON-SOAR (400kV)</v>
      </c>
      <c r="C531" s="77" t="s">
        <v>1161</v>
      </c>
      <c r="D531" s="78" t="s">
        <v>122</v>
      </c>
      <c r="E531" s="79" t="s">
        <v>818</v>
      </c>
      <c r="F531" s="80">
        <v>400</v>
      </c>
      <c r="G531" s="81">
        <v>18</v>
      </c>
      <c r="H531" s="82">
        <v>32</v>
      </c>
      <c r="I531" s="83">
        <v>7</v>
      </c>
      <c r="J531" s="83">
        <v>20</v>
      </c>
      <c r="K531" s="127">
        <v>-2.1839380850432373</v>
      </c>
      <c r="L531" s="127">
        <v>3.5240550046302204</v>
      </c>
      <c r="M531" s="83" t="s">
        <v>1236</v>
      </c>
    </row>
    <row r="532" spans="2:13" x14ac:dyDescent="0.2">
      <c r="B532" s="55" t="str">
        <f t="shared" si="8"/>
        <v>RAYLEIGH (400kV)</v>
      </c>
      <c r="C532" s="77" t="s">
        <v>1162</v>
      </c>
      <c r="D532" s="78" t="s">
        <v>122</v>
      </c>
      <c r="E532" s="79" t="s">
        <v>819</v>
      </c>
      <c r="F532" s="80">
        <v>400</v>
      </c>
      <c r="G532" s="81">
        <v>23</v>
      </c>
      <c r="H532" s="82">
        <v>40</v>
      </c>
      <c r="I532" s="83">
        <v>9</v>
      </c>
      <c r="J532" s="83">
        <v>21</v>
      </c>
      <c r="K532" s="127">
        <v>1.0421364384586478</v>
      </c>
      <c r="L532" s="127">
        <v>-3.6568160153667795</v>
      </c>
      <c r="M532" s="83" t="s">
        <v>1237</v>
      </c>
    </row>
    <row r="533" spans="2:13" x14ac:dyDescent="0.2">
      <c r="B533" s="55" t="str">
        <f t="shared" si="8"/>
        <v>REDBRIDGE (275kV)</v>
      </c>
      <c r="C533" s="77" t="s">
        <v>1163</v>
      </c>
      <c r="D533" s="78" t="s">
        <v>122</v>
      </c>
      <c r="E533" s="79" t="s">
        <v>820</v>
      </c>
      <c r="F533" s="80">
        <v>275</v>
      </c>
      <c r="G533" s="81">
        <v>18</v>
      </c>
      <c r="H533" s="82">
        <v>40</v>
      </c>
      <c r="I533" s="83">
        <v>12</v>
      </c>
      <c r="J533" s="83">
        <v>21</v>
      </c>
      <c r="K533" s="127">
        <v>-0.20228304415523479</v>
      </c>
      <c r="L533" s="127">
        <v>-4.4031307316589041</v>
      </c>
      <c r="M533" s="83" t="s">
        <v>1237</v>
      </c>
    </row>
    <row r="534" spans="2:13" x14ac:dyDescent="0.2">
      <c r="B534" s="55" t="str">
        <f t="shared" si="8"/>
        <v>REDHOUSE (132kV)</v>
      </c>
      <c r="C534" s="77" t="s">
        <v>821</v>
      </c>
      <c r="D534" s="78" t="s">
        <v>146</v>
      </c>
      <c r="E534" s="79" t="s">
        <v>822</v>
      </c>
      <c r="F534" s="80">
        <v>132</v>
      </c>
      <c r="G534" s="81">
        <v>9</v>
      </c>
      <c r="H534" s="82">
        <v>16</v>
      </c>
      <c r="I534" s="83">
        <v>2</v>
      </c>
      <c r="J534" s="83">
        <v>10</v>
      </c>
      <c r="K534" s="127">
        <v>25.742965396435419</v>
      </c>
      <c r="L534" s="127">
        <v>1.872691165622572</v>
      </c>
      <c r="M534" s="83" t="s">
        <v>1237</v>
      </c>
    </row>
    <row r="535" spans="2:13" x14ac:dyDescent="0.2">
      <c r="B535" s="55" t="str">
        <f t="shared" si="8"/>
        <v>REDMOSS (132kV)</v>
      </c>
      <c r="C535" s="77" t="s">
        <v>823</v>
      </c>
      <c r="D535" s="78" t="s">
        <v>118</v>
      </c>
      <c r="E535" s="79" t="s">
        <v>824</v>
      </c>
      <c r="F535" s="80">
        <v>132</v>
      </c>
      <c r="G535" s="81">
        <v>5</v>
      </c>
      <c r="H535" s="82">
        <v>6</v>
      </c>
      <c r="I535" s="83">
        <v>1</v>
      </c>
      <c r="J535" s="83">
        <v>3</v>
      </c>
      <c r="K535" s="127">
        <v>29.150567027256187</v>
      </c>
      <c r="L535" s="127">
        <v>-0.90515121681770272</v>
      </c>
      <c r="M535" s="83" t="s">
        <v>1237</v>
      </c>
    </row>
    <row r="536" spans="2:13" x14ac:dyDescent="0.2">
      <c r="B536" s="55" t="str">
        <f t="shared" si="8"/>
        <v>RHIGOS (400kV)</v>
      </c>
      <c r="C536" s="77" t="s">
        <v>1164</v>
      </c>
      <c r="D536" s="78" t="s">
        <v>122</v>
      </c>
      <c r="E536" s="79" t="s">
        <v>825</v>
      </c>
      <c r="F536" s="80">
        <v>400</v>
      </c>
      <c r="G536" s="81">
        <v>21</v>
      </c>
      <c r="H536" s="82">
        <v>36</v>
      </c>
      <c r="I536" s="83">
        <v>10</v>
      </c>
      <c r="J536" s="83">
        <v>20</v>
      </c>
      <c r="K536" s="127">
        <v>-4.9037856618729592</v>
      </c>
      <c r="L536" s="127">
        <v>6.2181825202412684</v>
      </c>
      <c r="M536" s="83" t="s">
        <v>1236</v>
      </c>
    </row>
    <row r="537" spans="2:13" x14ac:dyDescent="0.2">
      <c r="B537" s="55" t="str">
        <f t="shared" si="8"/>
        <v>RICHBOROUGH (400kV)</v>
      </c>
      <c r="C537" s="77" t="s">
        <v>826</v>
      </c>
      <c r="D537" s="78" t="s">
        <v>122</v>
      </c>
      <c r="E537" s="79" t="s">
        <v>827</v>
      </c>
      <c r="F537" s="80">
        <v>400</v>
      </c>
      <c r="G537" s="81">
        <v>24</v>
      </c>
      <c r="H537" s="82">
        <v>39</v>
      </c>
      <c r="I537" s="83">
        <v>11</v>
      </c>
      <c r="J537" s="83">
        <v>21</v>
      </c>
      <c r="K537" s="127">
        <v>4.3301557746705495</v>
      </c>
      <c r="L537" s="127">
        <v>-4.5646152200921488</v>
      </c>
      <c r="M537" s="83" t="s">
        <v>1236</v>
      </c>
    </row>
    <row r="538" spans="2:13" x14ac:dyDescent="0.2">
      <c r="B538" s="55" t="str">
        <f t="shared" si="8"/>
        <v>ROCHDALE (275kV)</v>
      </c>
      <c r="C538" s="77" t="s">
        <v>1165</v>
      </c>
      <c r="D538" s="78" t="s">
        <v>122</v>
      </c>
      <c r="E538" s="79" t="s">
        <v>828</v>
      </c>
      <c r="F538" s="80">
        <v>275</v>
      </c>
      <c r="G538" s="81">
        <v>15</v>
      </c>
      <c r="H538" s="82">
        <v>24</v>
      </c>
      <c r="I538" s="83">
        <v>4</v>
      </c>
      <c r="J538" s="83">
        <v>18</v>
      </c>
      <c r="K538" s="127">
        <v>1.2567293611954633</v>
      </c>
      <c r="L538" s="127">
        <v>1.099771121872019</v>
      </c>
      <c r="M538" s="83" t="s">
        <v>1237</v>
      </c>
    </row>
    <row r="539" spans="2:13" x14ac:dyDescent="0.2">
      <c r="B539" s="55" t="str">
        <f t="shared" si="8"/>
        <v>ROCHDALE (400kV)</v>
      </c>
      <c r="C539" s="77" t="s">
        <v>1165</v>
      </c>
      <c r="D539" s="78" t="s">
        <v>122</v>
      </c>
      <c r="E539" s="79" t="s">
        <v>828</v>
      </c>
      <c r="F539" s="80">
        <v>400</v>
      </c>
      <c r="G539" s="81">
        <v>15</v>
      </c>
      <c r="H539" s="82">
        <v>24</v>
      </c>
      <c r="I539" s="83">
        <v>4</v>
      </c>
      <c r="J539" s="83">
        <v>18</v>
      </c>
      <c r="K539" s="127">
        <v>1.7808677815611329</v>
      </c>
      <c r="L539" s="127">
        <v>1.0987387172476293</v>
      </c>
      <c r="M539" s="83" t="s">
        <v>1237</v>
      </c>
    </row>
    <row r="540" spans="2:13" x14ac:dyDescent="0.2">
      <c r="B540" s="55" t="str">
        <f t="shared" si="8"/>
        <v>ROCKSAVAGE (400kV)</v>
      </c>
      <c r="C540" s="77" t="s">
        <v>1166</v>
      </c>
      <c r="D540" s="78" t="s">
        <v>122</v>
      </c>
      <c r="E540" s="79" t="s">
        <v>829</v>
      </c>
      <c r="F540" s="80">
        <v>400</v>
      </c>
      <c r="G540" s="81">
        <v>16</v>
      </c>
      <c r="H540" s="82">
        <v>29</v>
      </c>
      <c r="I540" s="83">
        <v>6</v>
      </c>
      <c r="J540" s="83">
        <v>18</v>
      </c>
      <c r="K540" s="127">
        <v>0.34779530778161588</v>
      </c>
      <c r="L540" s="127">
        <v>2.1798323157068666</v>
      </c>
      <c r="M540" s="83" t="s">
        <v>1236</v>
      </c>
    </row>
    <row r="541" spans="2:13" x14ac:dyDescent="0.2">
      <c r="B541" s="55" t="str">
        <f t="shared" si="8"/>
        <v>ROTHIENORMAN (275kV)</v>
      </c>
      <c r="C541" s="77" t="s">
        <v>830</v>
      </c>
      <c r="D541" s="78" t="s">
        <v>118</v>
      </c>
      <c r="E541" s="79" t="s">
        <v>831</v>
      </c>
      <c r="F541" s="80">
        <v>275</v>
      </c>
      <c r="G541" s="81">
        <v>1</v>
      </c>
      <c r="H541" s="82">
        <v>1</v>
      </c>
      <c r="I541" s="83">
        <v>1</v>
      </c>
      <c r="J541" s="83">
        <v>3</v>
      </c>
      <c r="K541" s="127">
        <v>31.060751444891512</v>
      </c>
      <c r="L541" s="127">
        <v>1.8657767618516841</v>
      </c>
      <c r="M541" s="83" t="s">
        <v>1237</v>
      </c>
    </row>
    <row r="542" spans="2:13" x14ac:dyDescent="0.2">
      <c r="B542" s="55" t="str">
        <f t="shared" si="8"/>
        <v>ROWDOWN (400kV)</v>
      </c>
      <c r="C542" s="77" t="s">
        <v>1167</v>
      </c>
      <c r="D542" s="78" t="s">
        <v>122</v>
      </c>
      <c r="E542" s="79" t="s">
        <v>832</v>
      </c>
      <c r="F542" s="80">
        <v>400</v>
      </c>
      <c r="G542" s="81">
        <v>24</v>
      </c>
      <c r="H542" s="82">
        <v>42</v>
      </c>
      <c r="I542" s="83">
        <v>12</v>
      </c>
      <c r="J542" s="83">
        <v>21</v>
      </c>
      <c r="K542" s="127">
        <v>0.61319326514535955</v>
      </c>
      <c r="L542" s="127">
        <v>-4.8700446257835415</v>
      </c>
      <c r="M542" s="83" t="s">
        <v>1237</v>
      </c>
    </row>
    <row r="543" spans="2:13" x14ac:dyDescent="0.2">
      <c r="B543" s="55" t="str">
        <f t="shared" si="8"/>
        <v>RUGELEY (400kV)</v>
      </c>
      <c r="C543" s="77" t="s">
        <v>1168</v>
      </c>
      <c r="D543" s="78" t="s">
        <v>122</v>
      </c>
      <c r="E543" s="79" t="s">
        <v>833</v>
      </c>
      <c r="F543" s="80">
        <v>400</v>
      </c>
      <c r="G543" s="81">
        <v>18</v>
      </c>
      <c r="H543" s="82">
        <v>32</v>
      </c>
      <c r="I543" s="83">
        <v>8</v>
      </c>
      <c r="J543" s="83">
        <v>20</v>
      </c>
      <c r="K543" s="127">
        <v>-2.3201869324350382</v>
      </c>
      <c r="L543" s="127">
        <v>1.6063117616459224</v>
      </c>
      <c r="M543" s="83" t="s">
        <v>1237</v>
      </c>
    </row>
    <row r="544" spans="2:13" x14ac:dyDescent="0.2">
      <c r="B544" s="55" t="str">
        <f t="shared" si="8"/>
        <v>RYEHOUSE (400kV)</v>
      </c>
      <c r="C544" s="77" t="s">
        <v>1169</v>
      </c>
      <c r="D544" s="78" t="s">
        <v>122</v>
      </c>
      <c r="E544" s="79" t="s">
        <v>834</v>
      </c>
      <c r="F544" s="80">
        <v>400</v>
      </c>
      <c r="G544" s="81">
        <v>24</v>
      </c>
      <c r="H544" s="82">
        <v>38</v>
      </c>
      <c r="I544" s="83">
        <v>9</v>
      </c>
      <c r="J544" s="83">
        <v>21</v>
      </c>
      <c r="K544" s="127">
        <v>-0.1734253731600614</v>
      </c>
      <c r="L544" s="127">
        <v>-1.6694046072603885</v>
      </c>
      <c r="M544" s="83" t="s">
        <v>1236</v>
      </c>
    </row>
    <row r="545" spans="2:13" x14ac:dyDescent="0.2">
      <c r="B545" s="55" t="str">
        <f t="shared" si="8"/>
        <v>RYHALL (NETWORK RAIL) (400kV)</v>
      </c>
      <c r="C545" s="77" t="s">
        <v>1170</v>
      </c>
      <c r="D545" s="78" t="s">
        <v>122</v>
      </c>
      <c r="E545" s="79" t="s">
        <v>835</v>
      </c>
      <c r="F545" s="80">
        <v>400</v>
      </c>
      <c r="G545" s="81">
        <v>16</v>
      </c>
      <c r="H545" s="82">
        <v>34</v>
      </c>
      <c r="I545" s="83">
        <v>7</v>
      </c>
      <c r="J545" s="83">
        <v>17</v>
      </c>
      <c r="K545" s="127">
        <v>-0.2680808474304181</v>
      </c>
      <c r="L545" s="127">
        <v>2.3589895112264632</v>
      </c>
      <c r="M545" s="83" t="s">
        <v>1237</v>
      </c>
    </row>
    <row r="546" spans="2:13" x14ac:dyDescent="0.2">
      <c r="B546" s="55" t="str">
        <f t="shared" si="8"/>
        <v>SALTCOATS (132kV)</v>
      </c>
      <c r="C546" s="77" t="s">
        <v>836</v>
      </c>
      <c r="D546" s="78" t="s">
        <v>146</v>
      </c>
      <c r="E546" s="84" t="s">
        <v>837</v>
      </c>
      <c r="F546" s="80">
        <v>132</v>
      </c>
      <c r="G546" s="81">
        <v>11</v>
      </c>
      <c r="H546" s="82">
        <v>21</v>
      </c>
      <c r="I546" s="83">
        <v>2</v>
      </c>
      <c r="J546" s="83">
        <v>10</v>
      </c>
      <c r="K546" s="127">
        <v>21.237042479123936</v>
      </c>
      <c r="L546" s="127">
        <v>1.6500310475791542</v>
      </c>
      <c r="M546" s="83" t="s">
        <v>1237</v>
      </c>
    </row>
    <row r="547" spans="2:13" x14ac:dyDescent="0.2">
      <c r="B547" s="55" t="str">
        <f t="shared" si="8"/>
        <v>SALTCOATS (132kV)</v>
      </c>
      <c r="C547" s="77" t="s">
        <v>836</v>
      </c>
      <c r="D547" s="78" t="s">
        <v>146</v>
      </c>
      <c r="E547" s="84" t="s">
        <v>838</v>
      </c>
      <c r="F547" s="80">
        <v>132</v>
      </c>
      <c r="G547" s="81">
        <v>11</v>
      </c>
      <c r="H547" s="82">
        <v>22</v>
      </c>
      <c r="I547" s="83">
        <v>2</v>
      </c>
      <c r="J547" s="83">
        <v>10</v>
      </c>
      <c r="K547" s="127">
        <v>21.237042479123936</v>
      </c>
      <c r="L547" s="127">
        <v>1.6500310475791542</v>
      </c>
      <c r="M547" s="83" t="s">
        <v>1237</v>
      </c>
    </row>
    <row r="548" spans="2:13" x14ac:dyDescent="0.2">
      <c r="B548" s="55" t="str">
        <f t="shared" si="8"/>
        <v>SALTEND NORTH S/STN (275kV)</v>
      </c>
      <c r="C548" s="77" t="s">
        <v>1171</v>
      </c>
      <c r="D548" s="78" t="s">
        <v>122</v>
      </c>
      <c r="E548" s="79" t="s">
        <v>839</v>
      </c>
      <c r="F548" s="80">
        <v>275</v>
      </c>
      <c r="G548" s="81">
        <v>15</v>
      </c>
      <c r="H548" s="82">
        <v>28</v>
      </c>
      <c r="I548" s="83">
        <v>5</v>
      </c>
      <c r="J548" s="83">
        <v>18</v>
      </c>
      <c r="K548" s="127">
        <v>2.3643361087625547</v>
      </c>
      <c r="L548" s="127">
        <v>4.8607857188835144</v>
      </c>
      <c r="M548" s="83" t="s">
        <v>1237</v>
      </c>
    </row>
    <row r="549" spans="2:13" x14ac:dyDescent="0.2">
      <c r="B549" s="55" t="str">
        <f t="shared" si="8"/>
        <v>SALT END SOUTH (275kV)</v>
      </c>
      <c r="C549" s="77" t="s">
        <v>1172</v>
      </c>
      <c r="D549" s="78" t="s">
        <v>122</v>
      </c>
      <c r="E549" s="79" t="s">
        <v>840</v>
      </c>
      <c r="F549" s="80">
        <v>275</v>
      </c>
      <c r="G549" s="81">
        <v>15</v>
      </c>
      <c r="H549" s="82">
        <v>28</v>
      </c>
      <c r="I549" s="83">
        <v>5</v>
      </c>
      <c r="J549" s="83">
        <v>18</v>
      </c>
      <c r="K549" s="127">
        <v>2.3643361087625481</v>
      </c>
      <c r="L549" s="127">
        <v>4.8586604555319148</v>
      </c>
      <c r="M549" s="83" t="s">
        <v>1236</v>
      </c>
    </row>
    <row r="550" spans="2:13" x14ac:dyDescent="0.2">
      <c r="B550" s="55" t="str">
        <f t="shared" si="8"/>
        <v>SALTHOLME (275kV)</v>
      </c>
      <c r="C550" s="77" t="s">
        <v>1173</v>
      </c>
      <c r="D550" s="78" t="s">
        <v>122</v>
      </c>
      <c r="E550" s="79" t="s">
        <v>841</v>
      </c>
      <c r="F550" s="80">
        <v>275</v>
      </c>
      <c r="G550" s="81">
        <v>13</v>
      </c>
      <c r="H550" s="82">
        <v>26</v>
      </c>
      <c r="I550" s="83">
        <v>3</v>
      </c>
      <c r="J550" s="83">
        <v>16</v>
      </c>
      <c r="K550" s="127">
        <v>8.3482633199431788</v>
      </c>
      <c r="L550" s="127">
        <v>4.013881309980456</v>
      </c>
      <c r="M550" s="83" t="s">
        <v>1237</v>
      </c>
    </row>
    <row r="551" spans="2:13" x14ac:dyDescent="0.2">
      <c r="B551" s="55" t="str">
        <f t="shared" si="8"/>
        <v>ST ANDREWS CROSS (132kV)</v>
      </c>
      <c r="C551" s="77" t="s">
        <v>842</v>
      </c>
      <c r="D551" s="78" t="s">
        <v>146</v>
      </c>
      <c r="E551" s="79" t="s">
        <v>843</v>
      </c>
      <c r="F551" s="80">
        <v>132</v>
      </c>
      <c r="G551" s="81">
        <v>11</v>
      </c>
      <c r="H551" s="82">
        <v>21</v>
      </c>
      <c r="I551" s="83">
        <v>2</v>
      </c>
      <c r="J551" s="83">
        <v>13</v>
      </c>
      <c r="K551" s="127">
        <v>20.228789205278662</v>
      </c>
      <c r="L551" s="127">
        <v>2.4746580562807967</v>
      </c>
      <c r="M551" s="83" t="s">
        <v>1237</v>
      </c>
    </row>
    <row r="552" spans="2:13" x14ac:dyDescent="0.2">
      <c r="B552" s="55" t="str">
        <f t="shared" si="8"/>
        <v>STOKE BARDOLPH (400kV)</v>
      </c>
      <c r="C552" s="77" t="s">
        <v>844</v>
      </c>
      <c r="D552" s="78" t="s">
        <v>122</v>
      </c>
      <c r="E552" s="79" t="s">
        <v>845</v>
      </c>
      <c r="F552" s="80">
        <v>400</v>
      </c>
      <c r="G552" s="81">
        <v>18</v>
      </c>
      <c r="H552" s="82">
        <v>32</v>
      </c>
      <c r="I552" s="83">
        <v>7</v>
      </c>
      <c r="J552" s="83">
        <v>20</v>
      </c>
      <c r="K552" s="127">
        <v>-1.2736325529355179</v>
      </c>
      <c r="L552" s="127">
        <v>3.6724837886647581</v>
      </c>
      <c r="M552" s="83" t="s">
        <v>1237</v>
      </c>
    </row>
    <row r="553" spans="2:13" x14ac:dyDescent="0.2">
      <c r="B553" s="55" t="str">
        <f t="shared" si="8"/>
        <v>SEABANK (400kV)</v>
      </c>
      <c r="C553" s="77" t="s">
        <v>1174</v>
      </c>
      <c r="D553" s="78" t="s">
        <v>122</v>
      </c>
      <c r="E553" s="79" t="s">
        <v>846</v>
      </c>
      <c r="F553" s="80">
        <v>400</v>
      </c>
      <c r="G553" s="81">
        <v>22</v>
      </c>
      <c r="H553" s="82">
        <v>47</v>
      </c>
      <c r="I553" s="83">
        <v>14</v>
      </c>
      <c r="J553" s="83">
        <v>20</v>
      </c>
      <c r="K553" s="127">
        <v>-5.0377283762422058</v>
      </c>
      <c r="L553" s="127">
        <v>2.8186690295727628</v>
      </c>
      <c r="M553" s="83" t="s">
        <v>1236</v>
      </c>
    </row>
    <row r="554" spans="2:13" x14ac:dyDescent="0.2">
      <c r="B554" s="55" t="str">
        <f t="shared" si="8"/>
        <v>SELLINDGE (400kV)</v>
      </c>
      <c r="C554" s="77" t="s">
        <v>1175</v>
      </c>
      <c r="D554" s="78" t="s">
        <v>122</v>
      </c>
      <c r="E554" s="79" t="s">
        <v>847</v>
      </c>
      <c r="F554" s="80">
        <v>400</v>
      </c>
      <c r="G554" s="81">
        <v>24</v>
      </c>
      <c r="H554" s="82">
        <v>41</v>
      </c>
      <c r="I554" s="83">
        <v>11</v>
      </c>
      <c r="J554" s="83">
        <v>21</v>
      </c>
      <c r="K554" s="127">
        <v>4.1430041331932923</v>
      </c>
      <c r="L554" s="127">
        <v>-4.3815445464955136</v>
      </c>
      <c r="M554" s="83" t="s">
        <v>1236</v>
      </c>
    </row>
    <row r="555" spans="2:13" x14ac:dyDescent="0.2">
      <c r="B555" s="55" t="str">
        <f t="shared" si="8"/>
        <v>SELLINDGE WEST (400kV)</v>
      </c>
      <c r="C555" s="77" t="s">
        <v>848</v>
      </c>
      <c r="D555" s="78" t="s">
        <v>122</v>
      </c>
      <c r="E555" s="79" t="s">
        <v>849</v>
      </c>
      <c r="F555" s="80">
        <v>400</v>
      </c>
      <c r="G555" s="81">
        <v>24</v>
      </c>
      <c r="H555" s="82">
        <v>41</v>
      </c>
      <c r="I555" s="83">
        <v>11</v>
      </c>
      <c r="J555" s="83">
        <v>21</v>
      </c>
      <c r="K555" s="127">
        <v>4.02447402607178</v>
      </c>
      <c r="L555" s="127">
        <v>-4.3815445464955136</v>
      </c>
      <c r="M555" s="83" t="s">
        <v>1237</v>
      </c>
    </row>
    <row r="556" spans="2:13" x14ac:dyDescent="0.2">
      <c r="B556" s="55" t="str">
        <f t="shared" si="8"/>
        <v>ST FERGUS (132kV)</v>
      </c>
      <c r="C556" s="77" t="s">
        <v>850</v>
      </c>
      <c r="D556" s="78" t="s">
        <v>118</v>
      </c>
      <c r="E556" s="79" t="s">
        <v>851</v>
      </c>
      <c r="F556" s="80">
        <v>132</v>
      </c>
      <c r="G556" s="81">
        <v>2</v>
      </c>
      <c r="H556" s="82">
        <v>5</v>
      </c>
      <c r="I556" s="83">
        <v>1</v>
      </c>
      <c r="J556" s="83">
        <v>3</v>
      </c>
      <c r="K556" s="127">
        <v>31.304826766760989</v>
      </c>
      <c r="L556" s="127">
        <v>2.5111812982468313</v>
      </c>
      <c r="M556" s="83" t="s">
        <v>1237</v>
      </c>
    </row>
    <row r="557" spans="2:13" x14ac:dyDescent="0.2">
      <c r="B557" s="55" t="str">
        <f t="shared" si="8"/>
        <v>ST FERGUS (132kV)</v>
      </c>
      <c r="C557" s="77" t="s">
        <v>850</v>
      </c>
      <c r="D557" s="78" t="s">
        <v>118</v>
      </c>
      <c r="E557" s="79" t="s">
        <v>852</v>
      </c>
      <c r="F557" s="80">
        <v>132</v>
      </c>
      <c r="G557" s="81">
        <v>2</v>
      </c>
      <c r="H557" s="82">
        <v>5</v>
      </c>
      <c r="I557" s="83">
        <v>1</v>
      </c>
      <c r="J557" s="83">
        <v>3</v>
      </c>
      <c r="K557" s="127">
        <v>30.338342576961011</v>
      </c>
      <c r="L557" s="127">
        <v>2.5111812982468313</v>
      </c>
      <c r="M557" s="83" t="s">
        <v>1237</v>
      </c>
    </row>
    <row r="558" spans="2:13" x14ac:dyDescent="0.2">
      <c r="B558" s="55" t="str">
        <f t="shared" si="8"/>
        <v>ST FERGUS (132kV)</v>
      </c>
      <c r="C558" s="77" t="s">
        <v>850</v>
      </c>
      <c r="D558" s="78" t="s">
        <v>118</v>
      </c>
      <c r="E558" s="79" t="s">
        <v>853</v>
      </c>
      <c r="F558" s="80">
        <v>132</v>
      </c>
      <c r="G558" s="81">
        <v>2</v>
      </c>
      <c r="H558" s="82">
        <v>5</v>
      </c>
      <c r="I558" s="83">
        <v>1</v>
      </c>
      <c r="J558" s="83">
        <v>3</v>
      </c>
      <c r="K558" s="127">
        <v>31.154120011325205</v>
      </c>
      <c r="L558" s="127">
        <v>2.511181298246846</v>
      </c>
      <c r="M558" s="83" t="s">
        <v>1237</v>
      </c>
    </row>
    <row r="559" spans="2:13" x14ac:dyDescent="0.2">
      <c r="B559" s="55" t="str">
        <f t="shared" si="8"/>
        <v>ST FILLANS (132kV)</v>
      </c>
      <c r="C559" s="77" t="s">
        <v>854</v>
      </c>
      <c r="D559" s="78" t="s">
        <v>118</v>
      </c>
      <c r="E559" s="79" t="s">
        <v>855</v>
      </c>
      <c r="F559" s="80">
        <v>132</v>
      </c>
      <c r="G559" s="81">
        <v>5</v>
      </c>
      <c r="H559" s="82">
        <v>12</v>
      </c>
      <c r="I559" s="83">
        <v>1</v>
      </c>
      <c r="J559" s="83">
        <v>3</v>
      </c>
      <c r="K559" s="127">
        <v>32.467361922633359</v>
      </c>
      <c r="L559" s="127">
        <v>5.0976662977386358</v>
      </c>
      <c r="M559" s="83" t="s">
        <v>1237</v>
      </c>
    </row>
    <row r="560" spans="2:13" x14ac:dyDescent="0.2">
      <c r="B560" s="55" t="str">
        <f t="shared" si="8"/>
        <v>SOUTH HUMBER BANK (400kV)</v>
      </c>
      <c r="C560" s="77" t="s">
        <v>1176</v>
      </c>
      <c r="D560" s="78" t="s">
        <v>122</v>
      </c>
      <c r="E560" s="79" t="s">
        <v>856</v>
      </c>
      <c r="F560" s="80">
        <v>400</v>
      </c>
      <c r="G560" s="81">
        <v>15</v>
      </c>
      <c r="H560" s="82">
        <v>28</v>
      </c>
      <c r="I560" s="83">
        <v>5</v>
      </c>
      <c r="J560" s="83">
        <v>18</v>
      </c>
      <c r="K560" s="127">
        <v>1.5636158855649938</v>
      </c>
      <c r="L560" s="127">
        <v>5.284439651185056</v>
      </c>
      <c r="M560" s="83" t="s">
        <v>1236</v>
      </c>
    </row>
    <row r="561" spans="2:13" x14ac:dyDescent="0.2">
      <c r="B561" s="55" t="str">
        <f t="shared" si="8"/>
        <v>SHEFFIELD CITY (275kV)</v>
      </c>
      <c r="C561" s="77" t="s">
        <v>1177</v>
      </c>
      <c r="D561" s="78" t="s">
        <v>122</v>
      </c>
      <c r="E561" s="79" t="s">
        <v>857</v>
      </c>
      <c r="F561" s="80">
        <v>275</v>
      </c>
      <c r="G561" s="81">
        <v>16</v>
      </c>
      <c r="H561" s="82">
        <v>29</v>
      </c>
      <c r="I561" s="83">
        <v>5</v>
      </c>
      <c r="J561" s="83">
        <v>18</v>
      </c>
      <c r="K561" s="127">
        <v>0.5920649322791699</v>
      </c>
      <c r="L561" s="127">
        <v>1.7824992127430466</v>
      </c>
      <c r="M561" s="83" t="s">
        <v>1237</v>
      </c>
    </row>
    <row r="562" spans="2:13" x14ac:dyDescent="0.2">
      <c r="B562" s="55" t="str">
        <f t="shared" si="8"/>
        <v>SHIN (132kV)</v>
      </c>
      <c r="C562" s="77" t="s">
        <v>858</v>
      </c>
      <c r="D562" s="78" t="s">
        <v>118</v>
      </c>
      <c r="E562" s="79" t="s">
        <v>858</v>
      </c>
      <c r="F562" s="80">
        <v>132</v>
      </c>
      <c r="G562" s="81">
        <v>1</v>
      </c>
      <c r="H562" s="82">
        <v>1</v>
      </c>
      <c r="I562" s="83">
        <v>1</v>
      </c>
      <c r="J562" s="83">
        <v>2</v>
      </c>
      <c r="K562" s="127">
        <v>47.109654084081598</v>
      </c>
      <c r="L562" s="127">
        <v>4.4990328111676661</v>
      </c>
      <c r="M562" s="83" t="s">
        <v>1237</v>
      </c>
    </row>
    <row r="563" spans="2:13" x14ac:dyDescent="0.2">
      <c r="B563" s="55" t="str">
        <f t="shared" si="8"/>
        <v>SHREWSBURY (400kV)</v>
      </c>
      <c r="C563" s="77" t="s">
        <v>1178</v>
      </c>
      <c r="D563" s="78" t="s">
        <v>122</v>
      </c>
      <c r="E563" s="79" t="s">
        <v>859</v>
      </c>
      <c r="F563" s="80">
        <v>400</v>
      </c>
      <c r="G563" s="81">
        <v>18</v>
      </c>
      <c r="H563" s="82">
        <v>32</v>
      </c>
      <c r="I563" s="83">
        <v>8</v>
      </c>
      <c r="J563" s="83">
        <v>17</v>
      </c>
      <c r="K563" s="127">
        <v>-1.4659068554099017</v>
      </c>
      <c r="L563" s="127">
        <v>1.9455962785405216</v>
      </c>
      <c r="M563" s="83" t="s">
        <v>1237</v>
      </c>
    </row>
    <row r="564" spans="2:13" x14ac:dyDescent="0.2">
      <c r="B564" s="55" t="str">
        <f t="shared" si="8"/>
        <v>SHRUBHILL (275kV)</v>
      </c>
      <c r="C564" s="77" t="s">
        <v>860</v>
      </c>
      <c r="D564" s="78" t="s">
        <v>146</v>
      </c>
      <c r="E564" s="79" t="s">
        <v>861</v>
      </c>
      <c r="F564" s="80">
        <v>275</v>
      </c>
      <c r="G564" s="81">
        <v>11</v>
      </c>
      <c r="H564" s="82">
        <v>21</v>
      </c>
      <c r="I564" s="83">
        <v>2</v>
      </c>
      <c r="J564" s="83">
        <v>13</v>
      </c>
      <c r="K564" s="127">
        <v>17.875775246359641</v>
      </c>
      <c r="L564" s="127">
        <v>2.6129262583442756</v>
      </c>
      <c r="M564" s="83" t="s">
        <v>1237</v>
      </c>
    </row>
    <row r="565" spans="2:13" x14ac:dyDescent="0.2">
      <c r="B565" s="55" t="str">
        <f t="shared" si="8"/>
        <v>SIGHTHILL (275kV)</v>
      </c>
      <c r="C565" s="77" t="s">
        <v>862</v>
      </c>
      <c r="D565" s="78" t="s">
        <v>146</v>
      </c>
      <c r="E565" s="79" t="s">
        <v>863</v>
      </c>
      <c r="F565" s="80">
        <v>275</v>
      </c>
      <c r="G565" s="81">
        <v>11</v>
      </c>
      <c r="H565" s="82">
        <v>21</v>
      </c>
      <c r="I565" s="83">
        <v>2</v>
      </c>
      <c r="J565" s="83">
        <v>13</v>
      </c>
      <c r="K565" s="127">
        <v>20.388012813739412</v>
      </c>
      <c r="L565" s="127">
        <v>2.5940321354697233</v>
      </c>
      <c r="M565" s="83" t="s">
        <v>1237</v>
      </c>
    </row>
    <row r="566" spans="2:13" x14ac:dyDescent="0.2">
      <c r="B566" s="55" t="str">
        <f t="shared" si="8"/>
        <v>SINGLEWELL (400kV)</v>
      </c>
      <c r="C566" s="77" t="s">
        <v>1179</v>
      </c>
      <c r="D566" s="78" t="s">
        <v>122</v>
      </c>
      <c r="E566" s="79" t="s">
        <v>864</v>
      </c>
      <c r="F566" s="80">
        <v>400</v>
      </c>
      <c r="G566" s="81">
        <v>18</v>
      </c>
      <c r="H566" s="82">
        <v>40</v>
      </c>
      <c r="I566" s="83">
        <v>11</v>
      </c>
      <c r="J566" s="83">
        <v>21</v>
      </c>
      <c r="K566" s="127">
        <v>1.8780691540182559</v>
      </c>
      <c r="L566" s="127">
        <v>-4.8041288427746167</v>
      </c>
      <c r="M566" s="83" t="s">
        <v>1237</v>
      </c>
    </row>
    <row r="567" spans="2:13" x14ac:dyDescent="0.2">
      <c r="B567" s="55" t="str">
        <f t="shared" si="8"/>
        <v>SIZEWELL (132kV)</v>
      </c>
      <c r="C567" s="77" t="s">
        <v>1180</v>
      </c>
      <c r="D567" s="78" t="s">
        <v>122</v>
      </c>
      <c r="E567" s="79" t="s">
        <v>865</v>
      </c>
      <c r="F567" s="80">
        <v>132</v>
      </c>
      <c r="G567" s="81">
        <v>18</v>
      </c>
      <c r="H567" s="82">
        <v>34</v>
      </c>
      <c r="I567" s="83">
        <v>9</v>
      </c>
      <c r="J567" s="83">
        <v>18</v>
      </c>
      <c r="K567" s="127">
        <v>3.0466370600158266</v>
      </c>
      <c r="L567" s="127">
        <v>-2.2831832482779624</v>
      </c>
      <c r="M567" s="83" t="s">
        <v>1237</v>
      </c>
    </row>
    <row r="568" spans="2:13" x14ac:dyDescent="0.2">
      <c r="B568" s="55" t="str">
        <f t="shared" si="8"/>
        <v>SIZEWELL (400kV)</v>
      </c>
      <c r="C568" s="77" t="s">
        <v>1180</v>
      </c>
      <c r="D568" s="78" t="s">
        <v>122</v>
      </c>
      <c r="E568" s="79" t="s">
        <v>865</v>
      </c>
      <c r="F568" s="80">
        <v>400</v>
      </c>
      <c r="G568" s="81">
        <v>18</v>
      </c>
      <c r="H568" s="82">
        <v>34</v>
      </c>
      <c r="I568" s="83">
        <v>9</v>
      </c>
      <c r="J568" s="83">
        <v>18</v>
      </c>
      <c r="K568" s="127">
        <v>3.0466370600159443</v>
      </c>
      <c r="L568" s="127">
        <v>-2.2831832482779224</v>
      </c>
      <c r="M568" s="83" t="s">
        <v>1236</v>
      </c>
    </row>
    <row r="569" spans="2:13" x14ac:dyDescent="0.2">
      <c r="B569" s="55" t="str">
        <f t="shared" si="8"/>
        <v>ST JOHNS WOOD (275kV)</v>
      </c>
      <c r="C569" s="77" t="s">
        <v>1181</v>
      </c>
      <c r="D569" s="78" t="s">
        <v>122</v>
      </c>
      <c r="E569" s="79" t="s">
        <v>866</v>
      </c>
      <c r="F569" s="80">
        <v>275</v>
      </c>
      <c r="G569" s="81">
        <v>23</v>
      </c>
      <c r="H569" s="82">
        <v>37</v>
      </c>
      <c r="I569" s="83">
        <v>12</v>
      </c>
      <c r="J569" s="83">
        <v>20</v>
      </c>
      <c r="K569" s="127">
        <v>-0.59283001012161762</v>
      </c>
      <c r="L569" s="127">
        <v>-7.4575101913817177</v>
      </c>
      <c r="M569" s="83" t="s">
        <v>1237</v>
      </c>
    </row>
    <row r="570" spans="2:13" x14ac:dyDescent="0.2">
      <c r="B570" s="55" t="str">
        <f t="shared" si="8"/>
        <v>ST JOHNS WOOD (400kV)</v>
      </c>
      <c r="C570" s="77" t="s">
        <v>1181</v>
      </c>
      <c r="D570" s="78" t="s">
        <v>122</v>
      </c>
      <c r="E570" s="79" t="s">
        <v>866</v>
      </c>
      <c r="F570" s="80">
        <v>400</v>
      </c>
      <c r="G570" s="81">
        <v>23</v>
      </c>
      <c r="H570" s="82">
        <v>37</v>
      </c>
      <c r="I570" s="83">
        <v>12</v>
      </c>
      <c r="J570" s="83">
        <v>20</v>
      </c>
      <c r="K570" s="127">
        <v>-2.6737347689979352</v>
      </c>
      <c r="L570" s="127">
        <v>-4.8638891913840299</v>
      </c>
      <c r="M570" s="83" t="s">
        <v>1237</v>
      </c>
    </row>
    <row r="571" spans="2:13" x14ac:dyDescent="0.2">
      <c r="B571" s="55" t="str">
        <f t="shared" si="8"/>
        <v>SKELTON GRANGE (275kV)</v>
      </c>
      <c r="C571" s="77" t="s">
        <v>1182</v>
      </c>
      <c r="D571" s="78" t="s">
        <v>122</v>
      </c>
      <c r="E571" s="79" t="s">
        <v>867</v>
      </c>
      <c r="F571" s="80">
        <v>275</v>
      </c>
      <c r="G571" s="81">
        <v>15</v>
      </c>
      <c r="H571" s="82">
        <v>29</v>
      </c>
      <c r="I571" s="83">
        <v>5</v>
      </c>
      <c r="J571" s="83">
        <v>18</v>
      </c>
      <c r="K571" s="127">
        <v>1.9757637026861607</v>
      </c>
      <c r="L571" s="127">
        <v>2.5486430517066636</v>
      </c>
      <c r="M571" s="83" t="s">
        <v>1237</v>
      </c>
    </row>
    <row r="572" spans="2:13" x14ac:dyDescent="0.2">
      <c r="B572" s="55" t="str">
        <f t="shared" si="8"/>
        <v>SLOY (132kV)</v>
      </c>
      <c r="C572" s="77" t="s">
        <v>868</v>
      </c>
      <c r="D572" s="78" t="s">
        <v>118</v>
      </c>
      <c r="E572" s="79" t="s">
        <v>868</v>
      </c>
      <c r="F572" s="80">
        <v>132</v>
      </c>
      <c r="G572" s="81">
        <v>8</v>
      </c>
      <c r="H572" s="82">
        <v>13</v>
      </c>
      <c r="I572" s="83">
        <v>1</v>
      </c>
      <c r="J572" s="83">
        <v>8</v>
      </c>
      <c r="K572" s="127">
        <v>29.463255493771605</v>
      </c>
      <c r="L572" s="127">
        <v>4.7894621535167863</v>
      </c>
      <c r="M572" s="83" t="s">
        <v>1236</v>
      </c>
    </row>
    <row r="573" spans="2:13" x14ac:dyDescent="0.2">
      <c r="B573" s="55" t="str">
        <f t="shared" si="8"/>
        <v>SOUTH MANCHESTER (275kV)</v>
      </c>
      <c r="C573" s="77" t="s">
        <v>1183</v>
      </c>
      <c r="D573" s="78" t="s">
        <v>122</v>
      </c>
      <c r="E573" s="79" t="s">
        <v>869</v>
      </c>
      <c r="F573" s="80">
        <v>275</v>
      </c>
      <c r="G573" s="81">
        <v>16</v>
      </c>
      <c r="H573" s="82">
        <v>29</v>
      </c>
      <c r="I573" s="83">
        <v>4</v>
      </c>
      <c r="J573" s="83">
        <v>17</v>
      </c>
      <c r="K573" s="127">
        <v>1.4299806484432733</v>
      </c>
      <c r="L573" s="127">
        <v>1.0930021737165223</v>
      </c>
      <c r="M573" s="83" t="s">
        <v>1237</v>
      </c>
    </row>
    <row r="574" spans="2:13" x14ac:dyDescent="0.2">
      <c r="B574" s="55" t="str">
        <f t="shared" si="8"/>
        <v>SMEATON (132kV)</v>
      </c>
      <c r="C574" s="77" t="s">
        <v>870</v>
      </c>
      <c r="D574" s="78" t="s">
        <v>146</v>
      </c>
      <c r="E574" s="79" t="s">
        <v>871</v>
      </c>
      <c r="F574" s="80">
        <v>132</v>
      </c>
      <c r="G574" s="81">
        <v>11</v>
      </c>
      <c r="H574" s="82">
        <v>21</v>
      </c>
      <c r="I574" s="83">
        <v>2</v>
      </c>
      <c r="J574" s="83">
        <v>13</v>
      </c>
      <c r="K574" s="127">
        <v>20.339733682356378</v>
      </c>
      <c r="L574" s="127">
        <v>2.0386375514216266</v>
      </c>
      <c r="M574" s="83" t="s">
        <v>1237</v>
      </c>
    </row>
    <row r="575" spans="2:13" x14ac:dyDescent="0.2">
      <c r="B575" s="55" t="str">
        <f t="shared" si="8"/>
        <v>SMEATON (275kV)</v>
      </c>
      <c r="C575" s="77" t="s">
        <v>870</v>
      </c>
      <c r="D575" s="78" t="s">
        <v>146</v>
      </c>
      <c r="E575" s="79" t="s">
        <v>871</v>
      </c>
      <c r="F575" s="80">
        <v>275</v>
      </c>
      <c r="G575" s="81">
        <v>11</v>
      </c>
      <c r="H575" s="82">
        <v>21</v>
      </c>
      <c r="I575" s="83">
        <v>2</v>
      </c>
      <c r="J575" s="83">
        <v>13</v>
      </c>
      <c r="K575" s="127">
        <v>19.765733683181995</v>
      </c>
      <c r="L575" s="127">
        <v>2.6129262583443107</v>
      </c>
      <c r="M575" s="83" t="s">
        <v>1237</v>
      </c>
    </row>
    <row r="576" spans="2:13" x14ac:dyDescent="0.2">
      <c r="B576" s="55" t="str">
        <f t="shared" si="8"/>
        <v>SMEATON (400kV)</v>
      </c>
      <c r="C576" s="77" t="s">
        <v>870</v>
      </c>
      <c r="D576" s="78" t="s">
        <v>146</v>
      </c>
      <c r="E576" s="79" t="s">
        <v>871</v>
      </c>
      <c r="F576" s="80">
        <v>400</v>
      </c>
      <c r="G576" s="81">
        <v>11</v>
      </c>
      <c r="H576" s="82">
        <v>21</v>
      </c>
      <c r="I576" s="83">
        <v>2</v>
      </c>
      <c r="J576" s="83">
        <v>13</v>
      </c>
      <c r="K576" s="127">
        <v>18.91945442149818</v>
      </c>
      <c r="L576" s="127">
        <v>2.5765713993670309</v>
      </c>
      <c r="M576" s="83" t="s">
        <v>1237</v>
      </c>
    </row>
    <row r="577" spans="2:13" x14ac:dyDescent="0.2">
      <c r="B577" s="55" t="str">
        <f t="shared" si="8"/>
        <v>SPANGO VALLEY (132kV)</v>
      </c>
      <c r="C577" s="77" t="s">
        <v>872</v>
      </c>
      <c r="D577" s="78" t="s">
        <v>146</v>
      </c>
      <c r="E577" s="79" t="s">
        <v>873</v>
      </c>
      <c r="F577" s="80">
        <v>132</v>
      </c>
      <c r="G577" s="81">
        <v>9</v>
      </c>
      <c r="H577" s="82">
        <v>16</v>
      </c>
      <c r="I577" s="83">
        <v>2</v>
      </c>
      <c r="J577" s="83">
        <v>10</v>
      </c>
      <c r="K577" s="127">
        <v>23.970679557331749</v>
      </c>
      <c r="L577" s="127">
        <v>4.8253424738948949</v>
      </c>
      <c r="M577" s="83" t="s">
        <v>1237</v>
      </c>
    </row>
    <row r="578" spans="2:13" x14ac:dyDescent="0.2">
      <c r="B578" s="55" t="str">
        <f t="shared" si="8"/>
        <v>SPENNYMOOR (400kV)</v>
      </c>
      <c r="C578" s="77" t="s">
        <v>1184</v>
      </c>
      <c r="D578" s="78" t="s">
        <v>122</v>
      </c>
      <c r="E578" s="79" t="s">
        <v>874</v>
      </c>
      <c r="F578" s="80">
        <v>400</v>
      </c>
      <c r="G578" s="81">
        <v>13</v>
      </c>
      <c r="H578" s="82">
        <v>26</v>
      </c>
      <c r="I578" s="83">
        <v>3</v>
      </c>
      <c r="J578" s="83">
        <v>15</v>
      </c>
      <c r="K578" s="127">
        <v>9.2380957328002733</v>
      </c>
      <c r="L578" s="127">
        <v>3.4611327337241375</v>
      </c>
      <c r="M578" s="83" t="s">
        <v>1237</v>
      </c>
    </row>
    <row r="579" spans="2:13" x14ac:dyDescent="0.2">
      <c r="B579" s="55" t="str">
        <f t="shared" si="8"/>
        <v>SPITTAL (132kV)</v>
      </c>
      <c r="C579" s="77" t="s">
        <v>875</v>
      </c>
      <c r="D579" s="78" t="s">
        <v>118</v>
      </c>
      <c r="E579" s="79" t="s">
        <v>876</v>
      </c>
      <c r="F579" s="80">
        <v>132</v>
      </c>
      <c r="G579" s="81">
        <v>1</v>
      </c>
      <c r="H579" s="82">
        <v>1</v>
      </c>
      <c r="I579" s="83">
        <v>1</v>
      </c>
      <c r="J579" s="83">
        <v>1</v>
      </c>
      <c r="K579" s="127">
        <v>61.306613943926422</v>
      </c>
      <c r="L579" s="127">
        <v>3.8079295870735232</v>
      </c>
      <c r="M579" s="83" t="s">
        <v>1237</v>
      </c>
    </row>
    <row r="580" spans="2:13" x14ac:dyDescent="0.2">
      <c r="B580" s="55" t="str">
        <f t="shared" si="8"/>
        <v>SPITTAL (275kV)</v>
      </c>
      <c r="C580" s="77" t="s">
        <v>875</v>
      </c>
      <c r="D580" s="78" t="s">
        <v>118</v>
      </c>
      <c r="E580" s="79" t="s">
        <v>876</v>
      </c>
      <c r="F580" s="80">
        <v>275</v>
      </c>
      <c r="G580" s="81">
        <v>1</v>
      </c>
      <c r="H580" s="82">
        <v>1</v>
      </c>
      <c r="I580" s="83">
        <v>1</v>
      </c>
      <c r="J580" s="83">
        <v>1</v>
      </c>
      <c r="K580" s="127">
        <v>62.562399952289283</v>
      </c>
      <c r="L580" s="127">
        <v>3.8356775147419415</v>
      </c>
      <c r="M580" s="83" t="s">
        <v>1237</v>
      </c>
    </row>
    <row r="581" spans="2:13" x14ac:dyDescent="0.2">
      <c r="B581" s="55" t="str">
        <f t="shared" si="8"/>
        <v>SPALDING (400kV)</v>
      </c>
      <c r="C581" s="77" t="s">
        <v>1185</v>
      </c>
      <c r="D581" s="78" t="s">
        <v>122</v>
      </c>
      <c r="E581" s="79" t="s">
        <v>877</v>
      </c>
      <c r="F581" s="80">
        <v>400</v>
      </c>
      <c r="G581" s="81">
        <v>17</v>
      </c>
      <c r="H581" s="82">
        <v>30</v>
      </c>
      <c r="I581" s="83">
        <v>7</v>
      </c>
      <c r="J581" s="83">
        <v>17</v>
      </c>
      <c r="K581" s="127">
        <v>0.43777835058635356</v>
      </c>
      <c r="L581" s="127">
        <v>1.9876535375513424</v>
      </c>
      <c r="M581" s="83" t="s">
        <v>1236</v>
      </c>
    </row>
    <row r="582" spans="2:13" x14ac:dyDescent="0.2">
      <c r="B582" s="55" t="str">
        <f t="shared" si="8"/>
        <v>SOUTH SHIELDS (275kV)</v>
      </c>
      <c r="C582" s="77" t="s">
        <v>1186</v>
      </c>
      <c r="D582" s="78" t="s">
        <v>122</v>
      </c>
      <c r="E582" s="79" t="s">
        <v>878</v>
      </c>
      <c r="F582" s="80">
        <v>275</v>
      </c>
      <c r="G582" s="81">
        <v>13</v>
      </c>
      <c r="H582" s="82">
        <v>26</v>
      </c>
      <c r="I582" s="83">
        <v>3</v>
      </c>
      <c r="J582" s="83">
        <v>16</v>
      </c>
      <c r="K582" s="127">
        <v>9.7970857238176752</v>
      </c>
      <c r="L582" s="127">
        <v>3.2931522755362543</v>
      </c>
      <c r="M582" s="83" t="s">
        <v>1237</v>
      </c>
    </row>
    <row r="583" spans="2:13" x14ac:dyDescent="0.2">
      <c r="B583" s="55" t="str">
        <f t="shared" si="8"/>
        <v>STANAH (400kV)</v>
      </c>
      <c r="C583" s="77" t="s">
        <v>1187</v>
      </c>
      <c r="D583" s="78" t="s">
        <v>122</v>
      </c>
      <c r="E583" s="79" t="s">
        <v>879</v>
      </c>
      <c r="F583" s="80">
        <v>400</v>
      </c>
      <c r="G583" s="81">
        <v>14</v>
      </c>
      <c r="H583" s="82">
        <v>27</v>
      </c>
      <c r="I583" s="83">
        <v>4</v>
      </c>
      <c r="J583" s="83">
        <v>16</v>
      </c>
      <c r="K583" s="127">
        <v>6.0747801055589346</v>
      </c>
      <c r="L583" s="127">
        <v>1.5159969129308086</v>
      </c>
      <c r="M583" s="83" t="s">
        <v>1236</v>
      </c>
    </row>
    <row r="584" spans="2:13" x14ac:dyDescent="0.2">
      <c r="B584" s="55" t="str">
        <f t="shared" si="8"/>
        <v>STALYBRIDGE (275kV)</v>
      </c>
      <c r="C584" s="77" t="s">
        <v>1188</v>
      </c>
      <c r="D584" s="78" t="s">
        <v>122</v>
      </c>
      <c r="E584" s="79" t="s">
        <v>880</v>
      </c>
      <c r="F584" s="80">
        <v>275</v>
      </c>
      <c r="G584" s="81">
        <v>16</v>
      </c>
      <c r="H584" s="82">
        <v>24</v>
      </c>
      <c r="I584" s="83">
        <v>4</v>
      </c>
      <c r="J584" s="83">
        <v>18</v>
      </c>
      <c r="K584" s="127">
        <v>0.69954297316000469</v>
      </c>
      <c r="L584" s="127">
        <v>1.6900708376176843</v>
      </c>
      <c r="M584" s="83" t="s">
        <v>1237</v>
      </c>
    </row>
    <row r="585" spans="2:13" x14ac:dyDescent="0.2">
      <c r="B585" s="55" t="str">
        <f t="shared" si="8"/>
        <v>STALYBRIDGE (400kV)</v>
      </c>
      <c r="C585" s="77" t="s">
        <v>1188</v>
      </c>
      <c r="D585" s="78" t="s">
        <v>122</v>
      </c>
      <c r="E585" s="79" t="s">
        <v>880</v>
      </c>
      <c r="F585" s="80">
        <v>400</v>
      </c>
      <c r="G585" s="81">
        <v>16</v>
      </c>
      <c r="H585" s="82">
        <v>24</v>
      </c>
      <c r="I585" s="83">
        <v>4</v>
      </c>
      <c r="J585" s="83">
        <v>18</v>
      </c>
      <c r="K585" s="127">
        <v>0.90031027808054898</v>
      </c>
      <c r="L585" s="127">
        <v>1.4232709098925083</v>
      </c>
      <c r="M585" s="83" t="s">
        <v>1237</v>
      </c>
    </row>
    <row r="586" spans="2:13" x14ac:dyDescent="0.2">
      <c r="B586" s="55" t="str">
        <f t="shared" si="8"/>
        <v>STAYTHORPE (400kV)</v>
      </c>
      <c r="C586" s="77" t="s">
        <v>1189</v>
      </c>
      <c r="D586" s="78" t="s">
        <v>122</v>
      </c>
      <c r="E586" s="79" t="s">
        <v>881</v>
      </c>
      <c r="F586" s="80">
        <v>400</v>
      </c>
      <c r="G586" s="81">
        <v>16</v>
      </c>
      <c r="H586" s="82">
        <v>29</v>
      </c>
      <c r="I586" s="83">
        <v>7</v>
      </c>
      <c r="J586" s="83">
        <v>17</v>
      </c>
      <c r="K586" s="127">
        <v>-0.87916598300806004</v>
      </c>
      <c r="L586" s="127">
        <v>4.195880638841297</v>
      </c>
      <c r="M586" s="83" t="s">
        <v>1236</v>
      </c>
    </row>
    <row r="587" spans="2:13" x14ac:dyDescent="0.2">
      <c r="B587" s="55" t="str">
        <f t="shared" ref="B587:B650" si="9">CONCATENATE(C587," (",F587,"kV)")</f>
        <v>STELLA WEST (275kV)</v>
      </c>
      <c r="C587" s="77" t="s">
        <v>1190</v>
      </c>
      <c r="D587" s="78" t="s">
        <v>122</v>
      </c>
      <c r="E587" s="79" t="s">
        <v>882</v>
      </c>
      <c r="F587" s="80">
        <v>275</v>
      </c>
      <c r="G587" s="81">
        <v>13</v>
      </c>
      <c r="H587" s="82">
        <v>25</v>
      </c>
      <c r="I587" s="83">
        <v>3</v>
      </c>
      <c r="J587" s="83">
        <v>15</v>
      </c>
      <c r="K587" s="127">
        <v>10.81317674501158</v>
      </c>
      <c r="L587" s="127">
        <v>2.6975675587889087</v>
      </c>
      <c r="M587" s="83" t="s">
        <v>1237</v>
      </c>
    </row>
    <row r="588" spans="2:13" x14ac:dyDescent="0.2">
      <c r="B588" s="55" t="str">
        <f t="shared" si="9"/>
        <v>STELLA WEST (400kV)</v>
      </c>
      <c r="C588" s="77" t="s">
        <v>1190</v>
      </c>
      <c r="D588" s="78" t="s">
        <v>122</v>
      </c>
      <c r="E588" s="79" t="s">
        <v>882</v>
      </c>
      <c r="F588" s="80">
        <v>400</v>
      </c>
      <c r="G588" s="81">
        <v>13</v>
      </c>
      <c r="H588" s="82">
        <v>25</v>
      </c>
      <c r="I588" s="83">
        <v>3</v>
      </c>
      <c r="J588" s="83">
        <v>15</v>
      </c>
      <c r="K588" s="127">
        <v>10.757391659148754</v>
      </c>
      <c r="L588" s="127">
        <v>3.17572163177593</v>
      </c>
      <c r="M588" s="83" t="s">
        <v>1237</v>
      </c>
    </row>
    <row r="589" spans="2:13" x14ac:dyDescent="0.2">
      <c r="B589" s="55" t="str">
        <f t="shared" si="9"/>
        <v>STRATHAVEN (275kV)</v>
      </c>
      <c r="C589" s="77" t="s">
        <v>883</v>
      </c>
      <c r="D589" s="78" t="s">
        <v>146</v>
      </c>
      <c r="E589" s="79" t="s">
        <v>884</v>
      </c>
      <c r="F589" s="80">
        <v>275</v>
      </c>
      <c r="G589" s="81">
        <v>11</v>
      </c>
      <c r="H589" s="82">
        <v>22</v>
      </c>
      <c r="I589" s="83">
        <v>2</v>
      </c>
      <c r="J589" s="83">
        <v>10</v>
      </c>
      <c r="K589" s="127">
        <v>23.359113215709225</v>
      </c>
      <c r="L589" s="127">
        <v>2.4722130123383801</v>
      </c>
      <c r="M589" s="83" t="s">
        <v>1237</v>
      </c>
    </row>
    <row r="590" spans="2:13" x14ac:dyDescent="0.2">
      <c r="B590" s="55" t="str">
        <f t="shared" si="9"/>
        <v>STRATHAVEN (400kV)</v>
      </c>
      <c r="C590" s="77" t="s">
        <v>883</v>
      </c>
      <c r="D590" s="78" t="s">
        <v>146</v>
      </c>
      <c r="E590" s="79" t="s">
        <v>884</v>
      </c>
      <c r="F590" s="80">
        <v>400</v>
      </c>
      <c r="G590" s="81">
        <v>11</v>
      </c>
      <c r="H590" s="82">
        <v>22</v>
      </c>
      <c r="I590" s="83">
        <v>2</v>
      </c>
      <c r="J590" s="83">
        <v>12</v>
      </c>
      <c r="K590" s="127">
        <v>20.932090731159342</v>
      </c>
      <c r="L590" s="127">
        <v>2.3093788013561745</v>
      </c>
      <c r="M590" s="83" t="s">
        <v>1237</v>
      </c>
    </row>
    <row r="591" spans="2:13" x14ac:dyDescent="0.2">
      <c r="B591" s="55" t="str">
        <f t="shared" si="9"/>
        <v>STIRLING (132kV)</v>
      </c>
      <c r="C591" s="77" t="s">
        <v>885</v>
      </c>
      <c r="D591" s="78" t="s">
        <v>146</v>
      </c>
      <c r="E591" s="79" t="s">
        <v>886</v>
      </c>
      <c r="F591" s="80">
        <v>132</v>
      </c>
      <c r="G591" s="81">
        <v>9</v>
      </c>
      <c r="H591" s="82">
        <v>16</v>
      </c>
      <c r="I591" s="83">
        <v>2</v>
      </c>
      <c r="J591" s="83">
        <v>10</v>
      </c>
      <c r="K591" s="127">
        <v>16.701606691124709</v>
      </c>
      <c r="L591" s="127">
        <v>2.6034654493956855</v>
      </c>
      <c r="M591" s="83" t="s">
        <v>1237</v>
      </c>
    </row>
    <row r="592" spans="2:13" x14ac:dyDescent="0.2">
      <c r="B592" s="55" t="str">
        <f t="shared" si="9"/>
        <v>STRATHLEVEN (132kV)</v>
      </c>
      <c r="C592" s="77" t="s">
        <v>887</v>
      </c>
      <c r="D592" s="78" t="s">
        <v>146</v>
      </c>
      <c r="E592" s="84" t="s">
        <v>888</v>
      </c>
      <c r="F592" s="80">
        <v>132</v>
      </c>
      <c r="G592" s="81">
        <v>8</v>
      </c>
      <c r="H592" s="82">
        <v>14</v>
      </c>
      <c r="I592" s="83">
        <v>1</v>
      </c>
      <c r="J592" s="83">
        <v>10</v>
      </c>
      <c r="K592" s="127">
        <v>26.746493807005407</v>
      </c>
      <c r="L592" s="127">
        <v>4.3089776280523822</v>
      </c>
      <c r="M592" s="83" t="s">
        <v>1237</v>
      </c>
    </row>
    <row r="593" spans="2:13" x14ac:dyDescent="0.2">
      <c r="B593" s="55" t="str">
        <f t="shared" si="9"/>
        <v>STRATHLEVEN (132kV)</v>
      </c>
      <c r="C593" s="77" t="s">
        <v>887</v>
      </c>
      <c r="D593" s="78" t="s">
        <v>146</v>
      </c>
      <c r="E593" s="84" t="s">
        <v>889</v>
      </c>
      <c r="F593" s="80">
        <v>132</v>
      </c>
      <c r="G593" s="81">
        <v>8</v>
      </c>
      <c r="H593" s="82">
        <v>14</v>
      </c>
      <c r="I593" s="83">
        <v>2</v>
      </c>
      <c r="J593" s="83">
        <v>10</v>
      </c>
      <c r="K593" s="127">
        <v>26.746493807005407</v>
      </c>
      <c r="L593" s="127">
        <v>4.3089776280523822</v>
      </c>
      <c r="M593" s="83" t="s">
        <v>1237</v>
      </c>
    </row>
    <row r="594" spans="2:13" x14ac:dyDescent="0.2">
      <c r="B594" s="55" t="str">
        <f t="shared" si="9"/>
        <v>STRATH BRORA (275kV)</v>
      </c>
      <c r="C594" s="77" t="s">
        <v>890</v>
      </c>
      <c r="D594" s="78" t="s">
        <v>118</v>
      </c>
      <c r="E594" s="79" t="s">
        <v>891</v>
      </c>
      <c r="F594" s="80">
        <v>275</v>
      </c>
      <c r="G594" s="81">
        <v>1</v>
      </c>
      <c r="H594" s="82">
        <v>3</v>
      </c>
      <c r="I594" s="83">
        <v>1</v>
      </c>
      <c r="J594" s="83">
        <v>2</v>
      </c>
      <c r="K594" s="127">
        <v>49.47532288626708</v>
      </c>
      <c r="L594" s="127">
        <v>3.5008333129705163</v>
      </c>
      <c r="M594" s="83" t="s">
        <v>1236</v>
      </c>
    </row>
    <row r="595" spans="2:13" x14ac:dyDescent="0.2">
      <c r="B595" s="55" t="str">
        <f t="shared" si="9"/>
        <v>STRICHEN (132kV)</v>
      </c>
      <c r="C595" s="77" t="s">
        <v>892</v>
      </c>
      <c r="D595" s="78" t="s">
        <v>118</v>
      </c>
      <c r="E595" s="79" t="s">
        <v>893</v>
      </c>
      <c r="F595" s="80">
        <v>132</v>
      </c>
      <c r="G595" s="81">
        <v>2</v>
      </c>
      <c r="H595" s="82">
        <v>5</v>
      </c>
      <c r="I595" s="83">
        <v>1</v>
      </c>
      <c r="J595" s="83">
        <v>3</v>
      </c>
      <c r="K595" s="127">
        <v>30.135055284092562</v>
      </c>
      <c r="L595" s="127">
        <v>2.5111812982468855</v>
      </c>
      <c r="M595" s="83" t="s">
        <v>1237</v>
      </c>
    </row>
    <row r="596" spans="2:13" x14ac:dyDescent="0.2">
      <c r="B596" s="55" t="str">
        <f t="shared" si="9"/>
        <v>STRONELAIRG (132kV)</v>
      </c>
      <c r="C596" s="77" t="s">
        <v>894</v>
      </c>
      <c r="D596" s="78" t="s">
        <v>118</v>
      </c>
      <c r="E596" s="79" t="s">
        <v>895</v>
      </c>
      <c r="F596" s="80">
        <v>132</v>
      </c>
      <c r="G596" s="81">
        <v>5</v>
      </c>
      <c r="H596" s="82">
        <v>8</v>
      </c>
      <c r="I596" s="83">
        <v>1</v>
      </c>
      <c r="J596" s="83">
        <v>3</v>
      </c>
      <c r="K596" s="127">
        <v>33.175786412347513</v>
      </c>
      <c r="L596" s="127">
        <v>3.7232838472838612</v>
      </c>
      <c r="M596" s="83" t="s">
        <v>1236</v>
      </c>
    </row>
    <row r="597" spans="2:13" x14ac:dyDescent="0.2">
      <c r="B597" s="55" t="str">
        <f t="shared" si="9"/>
        <v>STRATHY (132kV)</v>
      </c>
      <c r="C597" s="77" t="s">
        <v>896</v>
      </c>
      <c r="D597" s="78" t="s">
        <v>118</v>
      </c>
      <c r="E597" s="84" t="s">
        <v>897</v>
      </c>
      <c r="F597" s="80">
        <v>132</v>
      </c>
      <c r="G597" s="81">
        <v>1</v>
      </c>
      <c r="H597" s="82">
        <v>1</v>
      </c>
      <c r="I597" s="83">
        <v>1</v>
      </c>
      <c r="J597" s="83">
        <v>1</v>
      </c>
      <c r="K597" s="127">
        <v>57.129782657063686</v>
      </c>
      <c r="L597" s="127">
        <v>3.1522710688410895</v>
      </c>
      <c r="M597" s="83" t="s">
        <v>1237</v>
      </c>
    </row>
    <row r="598" spans="2:13" x14ac:dyDescent="0.2">
      <c r="B598" s="55" t="str">
        <f t="shared" si="9"/>
        <v>STRATHY (132kV)</v>
      </c>
      <c r="C598" s="77" t="s">
        <v>896</v>
      </c>
      <c r="D598" s="78" t="s">
        <v>118</v>
      </c>
      <c r="E598" s="84" t="s">
        <v>898</v>
      </c>
      <c r="F598" s="80">
        <v>132</v>
      </c>
      <c r="G598" s="81">
        <v>1</v>
      </c>
      <c r="H598" s="82">
        <v>3</v>
      </c>
      <c r="I598" s="83">
        <v>1</v>
      </c>
      <c r="J598" s="83">
        <v>1</v>
      </c>
      <c r="K598" s="127">
        <v>57.129782657063686</v>
      </c>
      <c r="L598" s="127">
        <v>3.1522710688410895</v>
      </c>
      <c r="M598" s="83" t="s">
        <v>1236</v>
      </c>
    </row>
    <row r="599" spans="2:13" x14ac:dyDescent="0.2">
      <c r="B599" s="55" t="str">
        <f t="shared" si="9"/>
        <v>STOCKSBRIDGE (400kV)</v>
      </c>
      <c r="C599" s="77" t="s">
        <v>1191</v>
      </c>
      <c r="D599" s="78" t="s">
        <v>122</v>
      </c>
      <c r="E599" s="79" t="s">
        <v>899</v>
      </c>
      <c r="F599" s="80">
        <v>400</v>
      </c>
      <c r="G599" s="81">
        <v>16</v>
      </c>
      <c r="H599" s="82">
        <v>29</v>
      </c>
      <c r="I599" s="83">
        <v>5</v>
      </c>
      <c r="J599" s="83">
        <v>18</v>
      </c>
      <c r="K599" s="127">
        <v>1.1872944674788868</v>
      </c>
      <c r="L599" s="127">
        <v>3.351046868697098</v>
      </c>
      <c r="M599" s="83" t="s">
        <v>1237</v>
      </c>
    </row>
    <row r="600" spans="2:13" x14ac:dyDescent="0.2">
      <c r="B600" s="55" t="str">
        <f t="shared" si="9"/>
        <v>STELLA WEST BORDER NODE (400kV)</v>
      </c>
      <c r="C600" s="77" t="s">
        <v>900</v>
      </c>
      <c r="D600" s="78" t="s">
        <v>146</v>
      </c>
      <c r="E600" s="79" t="s">
        <v>901</v>
      </c>
      <c r="F600" s="80">
        <v>400</v>
      </c>
      <c r="G600" s="81">
        <v>11</v>
      </c>
      <c r="H600" s="82">
        <v>21</v>
      </c>
      <c r="I600" s="83">
        <v>3</v>
      </c>
      <c r="J600" s="83">
        <v>13</v>
      </c>
      <c r="K600" s="127">
        <v>14.94549765656576</v>
      </c>
      <c r="L600" s="127">
        <v>2.8974163220499412</v>
      </c>
      <c r="M600" s="83" t="s">
        <v>1237</v>
      </c>
    </row>
    <row r="601" spans="2:13" x14ac:dyDescent="0.2">
      <c r="B601" s="55" t="str">
        <f t="shared" si="9"/>
        <v>SUNDON (400kV)</v>
      </c>
      <c r="C601" s="77" t="s">
        <v>1192</v>
      </c>
      <c r="D601" s="78" t="s">
        <v>122</v>
      </c>
      <c r="E601" s="79" t="s">
        <v>902</v>
      </c>
      <c r="F601" s="80">
        <v>400</v>
      </c>
      <c r="G601" s="81">
        <v>18</v>
      </c>
      <c r="H601" s="82">
        <v>34</v>
      </c>
      <c r="I601" s="83">
        <v>9</v>
      </c>
      <c r="J601" s="83">
        <v>20</v>
      </c>
      <c r="K601" s="127">
        <v>-1.5082264749643848</v>
      </c>
      <c r="L601" s="127">
        <v>1.0568346209224078E-2</v>
      </c>
      <c r="M601" s="83" t="s">
        <v>1236</v>
      </c>
    </row>
    <row r="602" spans="2:13" x14ac:dyDescent="0.2">
      <c r="B602" s="55" t="str">
        <f t="shared" si="9"/>
        <v>SUTTON BRIDGE (400kV)</v>
      </c>
      <c r="C602" s="77" t="s">
        <v>1193</v>
      </c>
      <c r="D602" s="78" t="s">
        <v>122</v>
      </c>
      <c r="E602" s="79" t="s">
        <v>903</v>
      </c>
      <c r="F602" s="80">
        <v>400</v>
      </c>
      <c r="G602" s="81">
        <v>17</v>
      </c>
      <c r="H602" s="82">
        <v>34</v>
      </c>
      <c r="I602" s="83">
        <v>7</v>
      </c>
      <c r="J602" s="83">
        <v>18</v>
      </c>
      <c r="K602" s="127">
        <v>0.51664462285464574</v>
      </c>
      <c r="L602" s="127">
        <v>1.6498311269943362</v>
      </c>
      <c r="M602" s="83" t="s">
        <v>1237</v>
      </c>
    </row>
    <row r="603" spans="2:13" x14ac:dyDescent="0.2">
      <c r="B603" s="55" t="str">
        <f t="shared" si="9"/>
        <v>SWANSEA NORTH (275kV)</v>
      </c>
      <c r="C603" s="77" t="s">
        <v>1194</v>
      </c>
      <c r="D603" s="78" t="s">
        <v>122</v>
      </c>
      <c r="E603" s="84" t="s">
        <v>904</v>
      </c>
      <c r="F603" s="80">
        <v>275</v>
      </c>
      <c r="G603" s="81">
        <v>21</v>
      </c>
      <c r="H603" s="82">
        <v>36</v>
      </c>
      <c r="I603" s="83">
        <v>6</v>
      </c>
      <c r="J603" s="83">
        <v>20</v>
      </c>
      <c r="K603" s="127">
        <v>-4.8967529587698264</v>
      </c>
      <c r="L603" s="127">
        <v>7.4057989069333621</v>
      </c>
      <c r="M603" s="83" t="s">
        <v>1237</v>
      </c>
    </row>
    <row r="604" spans="2:13" x14ac:dyDescent="0.2">
      <c r="B604" s="55" t="str">
        <f t="shared" si="9"/>
        <v>SWANSEA NORTH (275kV)</v>
      </c>
      <c r="C604" s="77" t="s">
        <v>1194</v>
      </c>
      <c r="D604" s="78" t="s">
        <v>122</v>
      </c>
      <c r="E604" s="84" t="s">
        <v>905</v>
      </c>
      <c r="F604" s="80">
        <v>275</v>
      </c>
      <c r="G604" s="81">
        <v>21</v>
      </c>
      <c r="H604" s="82">
        <v>36</v>
      </c>
      <c r="I604" s="83">
        <v>10</v>
      </c>
      <c r="J604" s="83">
        <v>20</v>
      </c>
      <c r="K604" s="127">
        <v>-4.8967529587698264</v>
      </c>
      <c r="L604" s="127">
        <v>7.4057989069333621</v>
      </c>
      <c r="M604" s="83" t="s">
        <v>1237</v>
      </c>
    </row>
    <row r="605" spans="2:13" x14ac:dyDescent="0.2">
      <c r="B605" s="55" t="str">
        <f t="shared" si="9"/>
        <v>SWANSEA NORTH (400kV)</v>
      </c>
      <c r="C605" s="77" t="s">
        <v>1194</v>
      </c>
      <c r="D605" s="78" t="s">
        <v>122</v>
      </c>
      <c r="E605" s="79" t="s">
        <v>906</v>
      </c>
      <c r="F605" s="80">
        <v>400</v>
      </c>
      <c r="G605" s="81">
        <v>21</v>
      </c>
      <c r="H605" s="82">
        <v>36</v>
      </c>
      <c r="I605" s="83">
        <v>10</v>
      </c>
      <c r="J605" s="83">
        <v>20</v>
      </c>
      <c r="K605" s="127">
        <v>-4.8685789741896537</v>
      </c>
      <c r="L605" s="127">
        <v>7.3469349905529189</v>
      </c>
      <c r="M605" s="83" t="s">
        <v>1237</v>
      </c>
    </row>
    <row r="606" spans="2:13" x14ac:dyDescent="0.2">
      <c r="B606" s="55" t="str">
        <f t="shared" si="9"/>
        <v>TARLAND (132kV)</v>
      </c>
      <c r="C606" s="77" t="s">
        <v>907</v>
      </c>
      <c r="D606" s="78" t="s">
        <v>118</v>
      </c>
      <c r="E606" s="79" t="s">
        <v>908</v>
      </c>
      <c r="F606" s="80">
        <v>132</v>
      </c>
      <c r="G606" s="81">
        <v>5</v>
      </c>
      <c r="H606" s="82">
        <v>6</v>
      </c>
      <c r="I606" s="83">
        <v>1</v>
      </c>
      <c r="J606" s="83">
        <v>3</v>
      </c>
      <c r="K606" s="127">
        <v>33.207210143197656</v>
      </c>
      <c r="L606" s="127">
        <v>0.88420267347781945</v>
      </c>
      <c r="M606" s="83" t="s">
        <v>1237</v>
      </c>
    </row>
    <row r="607" spans="2:13" x14ac:dyDescent="0.2">
      <c r="B607" s="55" t="str">
        <f t="shared" si="9"/>
        <v>TAUNTON (400kV)</v>
      </c>
      <c r="C607" s="77" t="s">
        <v>1195</v>
      </c>
      <c r="D607" s="78" t="s">
        <v>122</v>
      </c>
      <c r="E607" s="79" t="s">
        <v>909</v>
      </c>
      <c r="F607" s="80">
        <v>400</v>
      </c>
      <c r="G607" s="81">
        <v>26</v>
      </c>
      <c r="H607" s="82">
        <v>45</v>
      </c>
      <c r="I607" s="83">
        <v>14</v>
      </c>
      <c r="J607" s="83">
        <v>19</v>
      </c>
      <c r="K607" s="127">
        <v>-4.865064419990305</v>
      </c>
      <c r="L607" s="127">
        <v>-0.56177629067032087</v>
      </c>
      <c r="M607" s="83" t="s">
        <v>1237</v>
      </c>
    </row>
    <row r="608" spans="2:13" x14ac:dyDescent="0.2">
      <c r="B608" s="55" t="str">
        <f t="shared" si="9"/>
        <v>TAYNUILT (132kV)</v>
      </c>
      <c r="C608" s="77" t="s">
        <v>910</v>
      </c>
      <c r="D608" s="78" t="s">
        <v>118</v>
      </c>
      <c r="E608" s="79" t="s">
        <v>911</v>
      </c>
      <c r="F608" s="80">
        <v>132</v>
      </c>
      <c r="G608" s="81">
        <v>7</v>
      </c>
      <c r="H608" s="82">
        <v>15</v>
      </c>
      <c r="I608" s="83">
        <v>1</v>
      </c>
      <c r="J608" s="83">
        <v>9</v>
      </c>
      <c r="K608" s="127">
        <v>33.316159726400748</v>
      </c>
      <c r="L608" s="127">
        <v>5.5082070741487623</v>
      </c>
      <c r="M608" s="83" t="s">
        <v>1237</v>
      </c>
    </row>
    <row r="609" spans="2:13" x14ac:dyDescent="0.2">
      <c r="B609" s="55" t="str">
        <f t="shared" si="9"/>
        <v>TEALING (132kV)</v>
      </c>
      <c r="C609" s="77" t="s">
        <v>912</v>
      </c>
      <c r="D609" s="78" t="s">
        <v>118</v>
      </c>
      <c r="E609" s="79" t="s">
        <v>913</v>
      </c>
      <c r="F609" s="80">
        <v>132</v>
      </c>
      <c r="G609" s="81">
        <v>5</v>
      </c>
      <c r="H609" s="82">
        <v>10</v>
      </c>
      <c r="I609" s="83">
        <v>1</v>
      </c>
      <c r="J609" s="83">
        <v>3</v>
      </c>
      <c r="K609" s="127">
        <v>27.569122983569653</v>
      </c>
      <c r="L609" s="127">
        <v>1.1809974849889897</v>
      </c>
      <c r="M609" s="83" t="s">
        <v>1237</v>
      </c>
    </row>
    <row r="610" spans="2:13" x14ac:dyDescent="0.2">
      <c r="B610" s="55" t="str">
        <f t="shared" si="9"/>
        <v>TEALING (275kV)</v>
      </c>
      <c r="C610" s="77" t="s">
        <v>912</v>
      </c>
      <c r="D610" s="78" t="s">
        <v>118</v>
      </c>
      <c r="E610" s="79" t="s">
        <v>913</v>
      </c>
      <c r="F610" s="80">
        <v>275</v>
      </c>
      <c r="G610" s="81">
        <v>5</v>
      </c>
      <c r="H610" s="82">
        <v>10</v>
      </c>
      <c r="I610" s="83">
        <v>1</v>
      </c>
      <c r="J610" s="83">
        <v>3</v>
      </c>
      <c r="K610" s="127">
        <v>27.476148543916654</v>
      </c>
      <c r="L610" s="127">
        <v>2.1082205346603962</v>
      </c>
      <c r="M610" s="83" t="s">
        <v>1236</v>
      </c>
    </row>
    <row r="611" spans="2:13" x14ac:dyDescent="0.2">
      <c r="B611" s="55" t="str">
        <f t="shared" si="9"/>
        <v>TELFORD ROAD (132kV)</v>
      </c>
      <c r="C611" s="77" t="s">
        <v>914</v>
      </c>
      <c r="D611" s="78" t="s">
        <v>146</v>
      </c>
      <c r="E611" s="79" t="s">
        <v>915</v>
      </c>
      <c r="F611" s="80">
        <v>132</v>
      </c>
      <c r="G611" s="81">
        <v>9</v>
      </c>
      <c r="H611" s="82">
        <v>16</v>
      </c>
      <c r="I611" s="83">
        <v>2</v>
      </c>
      <c r="J611" s="83">
        <v>13</v>
      </c>
      <c r="K611" s="127">
        <v>15.506498159003614</v>
      </c>
      <c r="L611" s="127">
        <v>2.5940321354697349</v>
      </c>
      <c r="M611" s="83" t="s">
        <v>1237</v>
      </c>
    </row>
    <row r="612" spans="2:13" x14ac:dyDescent="0.2">
      <c r="B612" s="55" t="str">
        <f t="shared" si="9"/>
        <v>TEMPLEBOROUGH (275kV)</v>
      </c>
      <c r="C612" s="77" t="s">
        <v>1196</v>
      </c>
      <c r="D612" s="78" t="s">
        <v>122</v>
      </c>
      <c r="E612" s="79" t="s">
        <v>916</v>
      </c>
      <c r="F612" s="80">
        <v>275</v>
      </c>
      <c r="G612" s="81">
        <v>16</v>
      </c>
      <c r="H612" s="82">
        <v>29</v>
      </c>
      <c r="I612" s="83">
        <v>5</v>
      </c>
      <c r="J612" s="83">
        <v>18</v>
      </c>
      <c r="K612" s="127">
        <v>0.62131840755000578</v>
      </c>
      <c r="L612" s="127">
        <v>3.8978294855911848</v>
      </c>
      <c r="M612" s="83" t="s">
        <v>1236</v>
      </c>
    </row>
    <row r="613" spans="2:13" x14ac:dyDescent="0.2">
      <c r="B613" s="55" t="str">
        <f t="shared" si="9"/>
        <v>THORPE MARSH (275kV)</v>
      </c>
      <c r="C613" s="77" t="s">
        <v>1197</v>
      </c>
      <c r="D613" s="78" t="s">
        <v>122</v>
      </c>
      <c r="E613" s="79" t="s">
        <v>917</v>
      </c>
      <c r="F613" s="80">
        <v>275</v>
      </c>
      <c r="G613" s="81">
        <v>16</v>
      </c>
      <c r="H613" s="82">
        <v>29</v>
      </c>
      <c r="I613" s="83">
        <v>5</v>
      </c>
      <c r="J613" s="83">
        <v>18</v>
      </c>
      <c r="K613" s="127">
        <v>1.6400354318139172</v>
      </c>
      <c r="L613" s="127">
        <v>3.8372736079146748</v>
      </c>
      <c r="M613" s="83" t="s">
        <v>1237</v>
      </c>
    </row>
    <row r="614" spans="2:13" x14ac:dyDescent="0.2">
      <c r="B614" s="55" t="str">
        <f t="shared" si="9"/>
        <v>THORPE MARSH (400kV)</v>
      </c>
      <c r="C614" s="77" t="s">
        <v>1197</v>
      </c>
      <c r="D614" s="78" t="s">
        <v>122</v>
      </c>
      <c r="E614" s="79" t="s">
        <v>917</v>
      </c>
      <c r="F614" s="80">
        <v>400</v>
      </c>
      <c r="G614" s="81">
        <v>16</v>
      </c>
      <c r="H614" s="82">
        <v>29</v>
      </c>
      <c r="I614" s="83">
        <v>5</v>
      </c>
      <c r="J614" s="83">
        <v>18</v>
      </c>
      <c r="K614" s="127">
        <v>1.5765151500941845</v>
      </c>
      <c r="L614" s="127">
        <v>3.8762281838077848</v>
      </c>
      <c r="M614" s="83" t="s">
        <v>1237</v>
      </c>
    </row>
    <row r="615" spans="2:13" x14ac:dyDescent="0.2">
      <c r="B615" s="55" t="str">
        <f t="shared" si="9"/>
        <v>THURSO (132kV)</v>
      </c>
      <c r="C615" s="77" t="s">
        <v>918</v>
      </c>
      <c r="D615" s="78" t="s">
        <v>118</v>
      </c>
      <c r="E615" s="79" t="s">
        <v>919</v>
      </c>
      <c r="F615" s="80">
        <v>132</v>
      </c>
      <c r="G615" s="81">
        <v>1</v>
      </c>
      <c r="H615" s="82">
        <v>1</v>
      </c>
      <c r="I615" s="83">
        <v>1</v>
      </c>
      <c r="J615" s="83">
        <v>1</v>
      </c>
      <c r="K615" s="127">
        <v>61.193317211919108</v>
      </c>
      <c r="L615" s="127">
        <v>3.5079378209449663</v>
      </c>
      <c r="M615" s="83" t="s">
        <v>1237</v>
      </c>
    </row>
    <row r="616" spans="2:13" x14ac:dyDescent="0.2">
      <c r="B616" s="55" t="str">
        <f t="shared" si="9"/>
        <v>THURSO (275kV)</v>
      </c>
      <c r="C616" s="77" t="s">
        <v>918</v>
      </c>
      <c r="D616" s="78" t="s">
        <v>118</v>
      </c>
      <c r="E616" s="79" t="s">
        <v>919</v>
      </c>
      <c r="F616" s="80">
        <v>275</v>
      </c>
      <c r="G616" s="81">
        <v>1</v>
      </c>
      <c r="H616" s="82">
        <v>1</v>
      </c>
      <c r="I616" s="83">
        <v>1</v>
      </c>
      <c r="J616" s="83">
        <v>1</v>
      </c>
      <c r="K616" s="127">
        <v>61.193317211919144</v>
      </c>
      <c r="L616" s="127">
        <v>3.5079378209449645</v>
      </c>
      <c r="M616" s="83" t="s">
        <v>1237</v>
      </c>
    </row>
    <row r="617" spans="2:13" x14ac:dyDescent="0.2">
      <c r="B617" s="55" t="str">
        <f t="shared" si="9"/>
        <v>THORNTON (400kV)</v>
      </c>
      <c r="C617" s="77" t="s">
        <v>1198</v>
      </c>
      <c r="D617" s="78" t="s">
        <v>122</v>
      </c>
      <c r="E617" s="79" t="s">
        <v>920</v>
      </c>
      <c r="F617" s="80">
        <v>400</v>
      </c>
      <c r="G617" s="81">
        <v>15</v>
      </c>
      <c r="H617" s="82">
        <v>29</v>
      </c>
      <c r="I617" s="83">
        <v>5</v>
      </c>
      <c r="J617" s="83">
        <v>18</v>
      </c>
      <c r="K617" s="127">
        <v>3.2315831887029458</v>
      </c>
      <c r="L617" s="127">
        <v>4.0182594875410764</v>
      </c>
      <c r="M617" s="83" t="s">
        <v>1237</v>
      </c>
    </row>
    <row r="618" spans="2:13" x14ac:dyDescent="0.2">
      <c r="B618" s="55" t="str">
        <f t="shared" si="9"/>
        <v>THURCROFT (275kV)</v>
      </c>
      <c r="C618" s="77" t="s">
        <v>1199</v>
      </c>
      <c r="D618" s="78" t="s">
        <v>122</v>
      </c>
      <c r="E618" s="79" t="s">
        <v>921</v>
      </c>
      <c r="F618" s="80">
        <v>275</v>
      </c>
      <c r="G618" s="81">
        <v>16</v>
      </c>
      <c r="H618" s="82">
        <v>29</v>
      </c>
      <c r="I618" s="83">
        <v>5</v>
      </c>
      <c r="J618" s="83">
        <v>18</v>
      </c>
      <c r="K618" s="127">
        <v>0.29344873386904408</v>
      </c>
      <c r="L618" s="127">
        <v>3.8609724348675867</v>
      </c>
      <c r="M618" s="83" t="s">
        <v>1237</v>
      </c>
    </row>
    <row r="619" spans="2:13" x14ac:dyDescent="0.2">
      <c r="B619" s="55" t="str">
        <f t="shared" si="9"/>
        <v>TILBURY (275kV)</v>
      </c>
      <c r="C619" s="77" t="s">
        <v>1200</v>
      </c>
      <c r="D619" s="78" t="s">
        <v>122</v>
      </c>
      <c r="E619" s="79" t="s">
        <v>922</v>
      </c>
      <c r="F619" s="80">
        <v>275</v>
      </c>
      <c r="G619" s="81">
        <v>24</v>
      </c>
      <c r="H619" s="82">
        <v>40</v>
      </c>
      <c r="I619" s="83">
        <v>9</v>
      </c>
      <c r="J619" s="83">
        <v>21</v>
      </c>
      <c r="K619" s="127">
        <v>1.0693795798133687</v>
      </c>
      <c r="L619" s="127">
        <v>-3.4096719740698136</v>
      </c>
      <c r="M619" s="83" t="s">
        <v>1237</v>
      </c>
    </row>
    <row r="620" spans="2:13" x14ac:dyDescent="0.2">
      <c r="B620" s="55" t="str">
        <f t="shared" si="9"/>
        <v>TILBURY (400kV)</v>
      </c>
      <c r="C620" s="77" t="s">
        <v>1200</v>
      </c>
      <c r="D620" s="78" t="s">
        <v>122</v>
      </c>
      <c r="E620" s="79" t="s">
        <v>922</v>
      </c>
      <c r="F620" s="80">
        <v>400</v>
      </c>
      <c r="G620" s="81">
        <v>24</v>
      </c>
      <c r="H620" s="82">
        <v>40</v>
      </c>
      <c r="I620" s="83">
        <v>9</v>
      </c>
      <c r="J620" s="83">
        <v>21</v>
      </c>
      <c r="K620" s="127">
        <v>1.4674957310768724</v>
      </c>
      <c r="L620" s="127">
        <v>-4.552993912175622</v>
      </c>
      <c r="M620" s="83" t="s">
        <v>1237</v>
      </c>
    </row>
    <row r="621" spans="2:13" x14ac:dyDescent="0.2">
      <c r="B621" s="55" t="str">
        <f t="shared" si="9"/>
        <v>TINSLEY PARK (275kV)</v>
      </c>
      <c r="C621" s="77" t="s">
        <v>1201</v>
      </c>
      <c r="D621" s="78" t="s">
        <v>122</v>
      </c>
      <c r="E621" s="79" t="s">
        <v>923</v>
      </c>
      <c r="F621" s="80">
        <v>275</v>
      </c>
      <c r="G621" s="81">
        <v>16</v>
      </c>
      <c r="H621" s="82">
        <v>29</v>
      </c>
      <c r="I621" s="83">
        <v>5</v>
      </c>
      <c r="J621" s="83">
        <v>18</v>
      </c>
      <c r="K621" s="127">
        <v>0.32853739779994473</v>
      </c>
      <c r="L621" s="127">
        <v>3.8812249441797739</v>
      </c>
      <c r="M621" s="83" t="s">
        <v>1237</v>
      </c>
    </row>
    <row r="622" spans="2:13" x14ac:dyDescent="0.2">
      <c r="B622" s="55" t="str">
        <f t="shared" si="9"/>
        <v>TOD POINT (275kV)</v>
      </c>
      <c r="C622" s="77" t="s">
        <v>1202</v>
      </c>
      <c r="D622" s="78" t="s">
        <v>122</v>
      </c>
      <c r="E622" s="79" t="s">
        <v>924</v>
      </c>
      <c r="F622" s="80">
        <v>275</v>
      </c>
      <c r="G622" s="81">
        <v>13</v>
      </c>
      <c r="H622" s="82">
        <v>26</v>
      </c>
      <c r="I622" s="83">
        <v>3</v>
      </c>
      <c r="J622" s="83">
        <v>16</v>
      </c>
      <c r="K622" s="127">
        <v>7.7005472293251733</v>
      </c>
      <c r="L622" s="127">
        <v>4.0558378362288314</v>
      </c>
      <c r="M622" s="83" t="s">
        <v>1237</v>
      </c>
    </row>
    <row r="623" spans="2:13" x14ac:dyDescent="0.2">
      <c r="B623" s="55" t="str">
        <f t="shared" si="9"/>
        <v>TOMATIN (132kV)</v>
      </c>
      <c r="C623" s="77" t="s">
        <v>925</v>
      </c>
      <c r="D623" s="78" t="s">
        <v>118</v>
      </c>
      <c r="E623" s="79" t="s">
        <v>926</v>
      </c>
      <c r="F623" s="80">
        <v>132</v>
      </c>
      <c r="G623" s="81">
        <v>1</v>
      </c>
      <c r="H623" s="82">
        <v>6</v>
      </c>
      <c r="I623" s="83">
        <v>1</v>
      </c>
      <c r="J623" s="83">
        <v>6</v>
      </c>
      <c r="K623" s="127">
        <v>36.240612891436278</v>
      </c>
      <c r="L623" s="127">
        <v>4.0643839079867705</v>
      </c>
      <c r="M623" s="83" t="s">
        <v>1237</v>
      </c>
    </row>
    <row r="624" spans="2:13" x14ac:dyDescent="0.2">
      <c r="B624" s="55" t="str">
        <f t="shared" si="9"/>
        <v>TOMATIN (275kV)</v>
      </c>
      <c r="C624" s="77" t="s">
        <v>925</v>
      </c>
      <c r="D624" s="78" t="s">
        <v>118</v>
      </c>
      <c r="E624" s="79" t="s">
        <v>926</v>
      </c>
      <c r="F624" s="80">
        <v>275</v>
      </c>
      <c r="G624" s="81">
        <v>1</v>
      </c>
      <c r="H624" s="82">
        <v>6</v>
      </c>
      <c r="I624" s="83">
        <v>1</v>
      </c>
      <c r="J624" s="83">
        <v>6</v>
      </c>
      <c r="K624" s="127">
        <v>37.222089773619047</v>
      </c>
      <c r="L624" s="127">
        <v>4.0802096505037699</v>
      </c>
      <c r="M624" s="83" t="s">
        <v>1237</v>
      </c>
    </row>
    <row r="625" spans="2:13" x14ac:dyDescent="0.2">
      <c r="B625" s="55" t="str">
        <f t="shared" si="9"/>
        <v>TONGLAND (132kV)</v>
      </c>
      <c r="C625" s="77" t="s">
        <v>927</v>
      </c>
      <c r="D625" s="78" t="s">
        <v>146</v>
      </c>
      <c r="E625" s="79" t="s">
        <v>928</v>
      </c>
      <c r="F625" s="80">
        <v>132</v>
      </c>
      <c r="G625" s="81">
        <v>10</v>
      </c>
      <c r="H625" s="82">
        <v>18</v>
      </c>
      <c r="I625" s="83">
        <v>2</v>
      </c>
      <c r="J625" s="83">
        <v>12</v>
      </c>
      <c r="K625" s="127">
        <v>14.63105329493866</v>
      </c>
      <c r="L625" s="127">
        <v>1.9717465149347888</v>
      </c>
      <c r="M625" s="83" t="s">
        <v>1237</v>
      </c>
    </row>
    <row r="626" spans="2:13" x14ac:dyDescent="0.2">
      <c r="B626" s="55" t="str">
        <f t="shared" si="9"/>
        <v>TORNESS (132kV)</v>
      </c>
      <c r="C626" s="77" t="s">
        <v>929</v>
      </c>
      <c r="D626" s="78" t="s">
        <v>146</v>
      </c>
      <c r="E626" s="79" t="s">
        <v>930</v>
      </c>
      <c r="F626" s="80">
        <v>132</v>
      </c>
      <c r="G626" s="81">
        <v>11</v>
      </c>
      <c r="H626" s="82">
        <v>21</v>
      </c>
      <c r="I626" s="83">
        <v>2</v>
      </c>
      <c r="J626" s="83">
        <v>13</v>
      </c>
      <c r="K626" s="127">
        <v>16.926121047221248</v>
      </c>
      <c r="L626" s="127">
        <v>2.7592093777541988</v>
      </c>
      <c r="M626" s="83" t="s">
        <v>1237</v>
      </c>
    </row>
    <row r="627" spans="2:13" x14ac:dyDescent="0.2">
      <c r="B627" s="55" t="str">
        <f t="shared" si="9"/>
        <v>TORNESS (400kV)</v>
      </c>
      <c r="C627" s="77" t="s">
        <v>929</v>
      </c>
      <c r="D627" s="78" t="s">
        <v>146</v>
      </c>
      <c r="E627" s="79" t="s">
        <v>930</v>
      </c>
      <c r="F627" s="80">
        <v>400</v>
      </c>
      <c r="G627" s="81">
        <v>11</v>
      </c>
      <c r="H627" s="82">
        <v>20</v>
      </c>
      <c r="I627" s="83">
        <v>2</v>
      </c>
      <c r="J627" s="83">
        <v>13</v>
      </c>
      <c r="K627" s="127">
        <v>16.926121047221237</v>
      </c>
      <c r="L627" s="127">
        <v>2.7592093777541988</v>
      </c>
      <c r="M627" s="83" t="s">
        <v>1236</v>
      </c>
    </row>
    <row r="628" spans="2:13" x14ac:dyDescent="0.2">
      <c r="B628" s="55" t="str">
        <f t="shared" si="9"/>
        <v>TOTTENHAM (275kV)</v>
      </c>
      <c r="C628" s="77" t="s">
        <v>1203</v>
      </c>
      <c r="D628" s="78" t="s">
        <v>122</v>
      </c>
      <c r="E628" s="79" t="s">
        <v>931</v>
      </c>
      <c r="F628" s="80">
        <v>275</v>
      </c>
      <c r="G628" s="81">
        <v>24</v>
      </c>
      <c r="H628" s="82">
        <v>40</v>
      </c>
      <c r="I628" s="83">
        <v>9</v>
      </c>
      <c r="J628" s="83">
        <v>21</v>
      </c>
      <c r="K628" s="127">
        <v>-0.30001079523541518</v>
      </c>
      <c r="L628" s="127">
        <v>-2.6143977702225611</v>
      </c>
      <c r="M628" s="83" t="s">
        <v>1237</v>
      </c>
    </row>
    <row r="629" spans="2:13" x14ac:dyDescent="0.2">
      <c r="B629" s="55" t="str">
        <f t="shared" si="9"/>
        <v>TRAWSFYNYDD (275kV)</v>
      </c>
      <c r="C629" s="77" t="s">
        <v>1204</v>
      </c>
      <c r="D629" s="78" t="s">
        <v>122</v>
      </c>
      <c r="E629" s="79" t="s">
        <v>932</v>
      </c>
      <c r="F629" s="80">
        <v>275</v>
      </c>
      <c r="G629" s="81">
        <v>16</v>
      </c>
      <c r="H629" s="82">
        <v>31</v>
      </c>
      <c r="I629" s="83">
        <v>6</v>
      </c>
      <c r="J629" s="83">
        <v>18</v>
      </c>
      <c r="K629" s="127">
        <v>-0.6499407956924762</v>
      </c>
      <c r="L629" s="127">
        <v>3.4799860598828749</v>
      </c>
      <c r="M629" s="83" t="s">
        <v>1237</v>
      </c>
    </row>
    <row r="630" spans="2:13" x14ac:dyDescent="0.2">
      <c r="B630" s="55" t="str">
        <f t="shared" si="9"/>
        <v>TRAWSFYNYDD (400kV)</v>
      </c>
      <c r="C630" s="77" t="s">
        <v>1204</v>
      </c>
      <c r="D630" s="78" t="s">
        <v>122</v>
      </c>
      <c r="E630" s="79" t="s">
        <v>932</v>
      </c>
      <c r="F630" s="80">
        <v>400</v>
      </c>
      <c r="G630" s="81">
        <v>16</v>
      </c>
      <c r="H630" s="82">
        <v>31</v>
      </c>
      <c r="I630" s="83">
        <v>6</v>
      </c>
      <c r="J630" s="83">
        <v>18</v>
      </c>
      <c r="K630" s="127">
        <v>-0.64994079569246932</v>
      </c>
      <c r="L630" s="127">
        <v>3.4799860598828802</v>
      </c>
      <c r="M630" s="83" t="s">
        <v>1237</v>
      </c>
    </row>
    <row r="631" spans="2:13" x14ac:dyDescent="0.2">
      <c r="B631" s="55" t="str">
        <f t="shared" si="9"/>
        <v>TREMORFA (275kV)</v>
      </c>
      <c r="C631" s="77" t="s">
        <v>1205</v>
      </c>
      <c r="D631" s="78" t="s">
        <v>122</v>
      </c>
      <c r="E631" s="79" t="s">
        <v>933</v>
      </c>
      <c r="F631" s="80">
        <v>275</v>
      </c>
      <c r="G631" s="81">
        <v>21</v>
      </c>
      <c r="H631" s="82">
        <v>48</v>
      </c>
      <c r="I631" s="83">
        <v>10</v>
      </c>
      <c r="J631" s="83">
        <v>20</v>
      </c>
      <c r="K631" s="127">
        <v>-5.028835742040541</v>
      </c>
      <c r="L631" s="127">
        <v>5.2753296182587377</v>
      </c>
      <c r="M631" s="83" t="s">
        <v>1237</v>
      </c>
    </row>
    <row r="632" spans="2:13" x14ac:dyDescent="0.2">
      <c r="B632" s="55" t="str">
        <f t="shared" si="9"/>
        <v>TREUDDYN (PRON. TRITHIN) (400kV)</v>
      </c>
      <c r="C632" s="77" t="s">
        <v>1206</v>
      </c>
      <c r="D632" s="78" t="s">
        <v>122</v>
      </c>
      <c r="E632" s="79" t="s">
        <v>934</v>
      </c>
      <c r="F632" s="80">
        <v>400</v>
      </c>
      <c r="G632" s="81">
        <v>16</v>
      </c>
      <c r="H632" s="82">
        <v>29</v>
      </c>
      <c r="I632" s="83">
        <v>6</v>
      </c>
      <c r="J632" s="83">
        <v>18</v>
      </c>
      <c r="K632" s="127">
        <v>-0.70758910214820814</v>
      </c>
      <c r="L632" s="127">
        <v>2.3219176343824492</v>
      </c>
      <c r="M632" s="83" t="s">
        <v>1237</v>
      </c>
    </row>
    <row r="633" spans="2:13" x14ac:dyDescent="0.2">
      <c r="B633" s="55" t="str">
        <f t="shared" si="9"/>
        <v>TUMMEL BRIDGE (132kV)</v>
      </c>
      <c r="C633" s="77" t="s">
        <v>935</v>
      </c>
      <c r="D633" s="78" t="s">
        <v>118</v>
      </c>
      <c r="E633" s="79" t="s">
        <v>936</v>
      </c>
      <c r="F633" s="80">
        <v>132</v>
      </c>
      <c r="G633" s="81">
        <v>5</v>
      </c>
      <c r="H633" s="82">
        <v>10</v>
      </c>
      <c r="I633" s="83">
        <v>1</v>
      </c>
      <c r="J633" s="83">
        <v>3</v>
      </c>
      <c r="K633" s="127">
        <v>31.343832520514958</v>
      </c>
      <c r="L633" s="127">
        <v>5.1889722759620796</v>
      </c>
      <c r="M633" s="83" t="s">
        <v>1237</v>
      </c>
    </row>
    <row r="634" spans="2:13" x14ac:dyDescent="0.2">
      <c r="B634" s="55" t="str">
        <f t="shared" si="9"/>
        <v>TUMMEL (132kV)</v>
      </c>
      <c r="C634" s="77" t="s">
        <v>937</v>
      </c>
      <c r="D634" s="78" t="s">
        <v>118</v>
      </c>
      <c r="E634" s="79" t="s">
        <v>938</v>
      </c>
      <c r="F634" s="80">
        <v>132</v>
      </c>
      <c r="G634" s="81">
        <v>5</v>
      </c>
      <c r="H634" s="82">
        <v>10</v>
      </c>
      <c r="I634" s="83">
        <v>1</v>
      </c>
      <c r="J634" s="83">
        <v>3</v>
      </c>
      <c r="K634" s="127">
        <v>31.31144269092222</v>
      </c>
      <c r="L634" s="127">
        <v>4.9634069816649236</v>
      </c>
      <c r="M634" s="83" t="s">
        <v>1237</v>
      </c>
    </row>
    <row r="635" spans="2:13" x14ac:dyDescent="0.2">
      <c r="B635" s="55" t="str">
        <f t="shared" si="9"/>
        <v>TUMMEL (275kV)</v>
      </c>
      <c r="C635" s="77" t="s">
        <v>937</v>
      </c>
      <c r="D635" s="78" t="s">
        <v>118</v>
      </c>
      <c r="E635" s="79" t="s">
        <v>938</v>
      </c>
      <c r="F635" s="80">
        <v>275</v>
      </c>
      <c r="G635" s="81">
        <v>5</v>
      </c>
      <c r="H635" s="82">
        <v>10</v>
      </c>
      <c r="I635" s="83">
        <v>1</v>
      </c>
      <c r="J635" s="83">
        <v>3</v>
      </c>
      <c r="K635" s="127">
        <v>31.057742930563592</v>
      </c>
      <c r="L635" s="127">
        <v>3.94283459619282</v>
      </c>
      <c r="M635" s="83" t="s">
        <v>1237</v>
      </c>
    </row>
    <row r="636" spans="2:13" x14ac:dyDescent="0.2">
      <c r="B636" s="55" t="str">
        <f t="shared" si="9"/>
        <v>TUMMEL (400kV)</v>
      </c>
      <c r="C636" s="77" t="s">
        <v>937</v>
      </c>
      <c r="D636" s="78" t="s">
        <v>118</v>
      </c>
      <c r="E636" s="79" t="s">
        <v>938</v>
      </c>
      <c r="F636" s="80">
        <v>400</v>
      </c>
      <c r="G636" s="81">
        <v>5</v>
      </c>
      <c r="H636" s="82">
        <v>10</v>
      </c>
      <c r="I636" s="83">
        <v>1</v>
      </c>
      <c r="J636" s="83">
        <v>3</v>
      </c>
      <c r="K636" s="127">
        <v>31.40663280574892</v>
      </c>
      <c r="L636" s="127">
        <v>3.5820326545327603</v>
      </c>
      <c r="M636" s="83" t="s">
        <v>1237</v>
      </c>
    </row>
    <row r="637" spans="2:13" x14ac:dyDescent="0.2">
      <c r="B637" s="55" t="str">
        <f t="shared" si="9"/>
        <v>TYNEMOUTH (275kV)</v>
      </c>
      <c r="C637" s="77" t="s">
        <v>1207</v>
      </c>
      <c r="D637" s="78" t="s">
        <v>122</v>
      </c>
      <c r="E637" s="79" t="s">
        <v>939</v>
      </c>
      <c r="F637" s="80">
        <v>275</v>
      </c>
      <c r="G637" s="81">
        <v>13</v>
      </c>
      <c r="H637" s="82">
        <v>26</v>
      </c>
      <c r="I637" s="83">
        <v>3</v>
      </c>
      <c r="J637" s="83">
        <v>16</v>
      </c>
      <c r="K637" s="127">
        <v>10.153073761166674</v>
      </c>
      <c r="L637" s="127">
        <v>3.3041055058104107</v>
      </c>
      <c r="M637" s="83" t="s">
        <v>1237</v>
      </c>
    </row>
    <row r="638" spans="2:13" x14ac:dyDescent="0.2">
      <c r="B638" s="55" t="str">
        <f t="shared" si="9"/>
        <v>UPPER BOAT (275kV)</v>
      </c>
      <c r="C638" s="77" t="s">
        <v>1208</v>
      </c>
      <c r="D638" s="78" t="s">
        <v>122</v>
      </c>
      <c r="E638" s="79" t="s">
        <v>940</v>
      </c>
      <c r="F638" s="80">
        <v>275</v>
      </c>
      <c r="G638" s="81">
        <v>21</v>
      </c>
      <c r="H638" s="82">
        <v>48</v>
      </c>
      <c r="I638" s="83">
        <v>10</v>
      </c>
      <c r="J638" s="83">
        <v>20</v>
      </c>
      <c r="K638" s="127">
        <v>-5.0305799965997018</v>
      </c>
      <c r="L638" s="127">
        <v>5.9147991631338046</v>
      </c>
      <c r="M638" s="83" t="s">
        <v>1237</v>
      </c>
    </row>
    <row r="639" spans="2:13" x14ac:dyDescent="0.2">
      <c r="B639" s="55" t="str">
        <f t="shared" si="9"/>
        <v>USKMOUTH (275kV)</v>
      </c>
      <c r="C639" s="77" t="s">
        <v>1209</v>
      </c>
      <c r="D639" s="78" t="s">
        <v>122</v>
      </c>
      <c r="E639" s="79" t="s">
        <v>941</v>
      </c>
      <c r="F639" s="80">
        <v>275</v>
      </c>
      <c r="G639" s="81">
        <v>21</v>
      </c>
      <c r="H639" s="82">
        <v>48</v>
      </c>
      <c r="I639" s="83">
        <v>10</v>
      </c>
      <c r="J639" s="83">
        <v>20</v>
      </c>
      <c r="K639" s="127">
        <v>-5.0273731674473163</v>
      </c>
      <c r="L639" s="127">
        <v>4.729545585735127</v>
      </c>
      <c r="M639" s="83" t="s">
        <v>1236</v>
      </c>
    </row>
    <row r="640" spans="2:13" x14ac:dyDescent="0.2">
      <c r="B640" s="55" t="str">
        <f t="shared" si="9"/>
        <v>WALHAM (400kV)</v>
      </c>
      <c r="C640" s="77" t="s">
        <v>1210</v>
      </c>
      <c r="D640" s="78" t="s">
        <v>122</v>
      </c>
      <c r="E640" s="79" t="s">
        <v>942</v>
      </c>
      <c r="F640" s="80">
        <v>400</v>
      </c>
      <c r="G640" s="81">
        <v>21</v>
      </c>
      <c r="H640" s="82">
        <v>47</v>
      </c>
      <c r="I640" s="83">
        <v>8</v>
      </c>
      <c r="J640" s="83">
        <v>20</v>
      </c>
      <c r="K640" s="127">
        <v>-4.6501837391315402</v>
      </c>
      <c r="L640" s="127">
        <v>2.1506366789642541</v>
      </c>
      <c r="M640" s="83" t="s">
        <v>1237</v>
      </c>
    </row>
    <row r="641" spans="2:13" x14ac:dyDescent="0.2">
      <c r="B641" s="55" t="str">
        <f t="shared" si="9"/>
        <v>WALPOLE (400kV)</v>
      </c>
      <c r="C641" s="77" t="s">
        <v>1211</v>
      </c>
      <c r="D641" s="78" t="s">
        <v>122</v>
      </c>
      <c r="E641" s="84" t="s">
        <v>943</v>
      </c>
      <c r="F641" s="80">
        <v>400</v>
      </c>
      <c r="G641" s="81">
        <v>17</v>
      </c>
      <c r="H641" s="82">
        <v>34</v>
      </c>
      <c r="I641" s="83">
        <v>7</v>
      </c>
      <c r="J641" s="83">
        <v>18</v>
      </c>
      <c r="K641" s="127">
        <v>0.41015099014110729</v>
      </c>
      <c r="L641" s="127">
        <v>1.6498311269943362</v>
      </c>
      <c r="M641" s="83" t="s">
        <v>1236</v>
      </c>
    </row>
    <row r="642" spans="2:13" x14ac:dyDescent="0.2">
      <c r="B642" s="55" t="str">
        <f t="shared" si="9"/>
        <v>WALPOLE (400kV)</v>
      </c>
      <c r="C642" s="77" t="s">
        <v>1211</v>
      </c>
      <c r="D642" s="78" t="s">
        <v>122</v>
      </c>
      <c r="E642" s="84" t="s">
        <v>944</v>
      </c>
      <c r="F642" s="80">
        <v>400</v>
      </c>
      <c r="G642" s="81">
        <v>17</v>
      </c>
      <c r="H642" s="82">
        <v>34</v>
      </c>
      <c r="I642" s="83">
        <v>9</v>
      </c>
      <c r="J642" s="83">
        <v>18</v>
      </c>
      <c r="K642" s="127">
        <v>0.41015099014110729</v>
      </c>
      <c r="L642" s="127">
        <v>1.6498311269943362</v>
      </c>
      <c r="M642" s="83" t="s">
        <v>1236</v>
      </c>
    </row>
    <row r="643" spans="2:13" x14ac:dyDescent="0.2">
      <c r="B643" s="55" t="str">
        <f t="shared" si="9"/>
        <v>WALTHAM CROSS (275kV)</v>
      </c>
      <c r="C643" s="77" t="s">
        <v>1212</v>
      </c>
      <c r="D643" s="78" t="s">
        <v>122</v>
      </c>
      <c r="E643" s="79" t="s">
        <v>945</v>
      </c>
      <c r="F643" s="80">
        <v>275</v>
      </c>
      <c r="G643" s="81">
        <v>24</v>
      </c>
      <c r="H643" s="82">
        <v>38</v>
      </c>
      <c r="I643" s="83">
        <v>9</v>
      </c>
      <c r="J643" s="83">
        <v>21</v>
      </c>
      <c r="K643" s="127">
        <v>-0.26907313839339109</v>
      </c>
      <c r="L643" s="127">
        <v>-2.007503039913205</v>
      </c>
      <c r="M643" s="83" t="s">
        <v>1237</v>
      </c>
    </row>
    <row r="644" spans="2:13" x14ac:dyDescent="0.2">
      <c r="B644" s="55" t="str">
        <f t="shared" si="9"/>
        <v>WALTHAM CROSS (400kV)</v>
      </c>
      <c r="C644" s="77" t="s">
        <v>1212</v>
      </c>
      <c r="D644" s="78" t="s">
        <v>122</v>
      </c>
      <c r="E644" s="79" t="s">
        <v>945</v>
      </c>
      <c r="F644" s="80">
        <v>400</v>
      </c>
      <c r="G644" s="81">
        <v>24</v>
      </c>
      <c r="H644" s="82">
        <v>38</v>
      </c>
      <c r="I644" s="83">
        <v>9</v>
      </c>
      <c r="J644" s="83">
        <v>21</v>
      </c>
      <c r="K644" s="127">
        <v>-0.18321603206310799</v>
      </c>
      <c r="L644" s="127">
        <v>-1.8406633996164863</v>
      </c>
      <c r="M644" s="83" t="s">
        <v>1237</v>
      </c>
    </row>
    <row r="645" spans="2:13" x14ac:dyDescent="0.2">
      <c r="B645" s="55" t="str">
        <f t="shared" si="9"/>
        <v>WARLEY (275kV)</v>
      </c>
      <c r="C645" s="77" t="s">
        <v>1213</v>
      </c>
      <c r="D645" s="78" t="s">
        <v>122</v>
      </c>
      <c r="E645" s="79" t="s">
        <v>946</v>
      </c>
      <c r="F645" s="80">
        <v>275</v>
      </c>
      <c r="G645" s="81">
        <v>18</v>
      </c>
      <c r="H645" s="82">
        <v>38</v>
      </c>
      <c r="I645" s="83">
        <v>9</v>
      </c>
      <c r="J645" s="83">
        <v>21</v>
      </c>
      <c r="K645" s="127">
        <v>0.52341401802359622</v>
      </c>
      <c r="L645" s="127">
        <v>-3.0722550094046985</v>
      </c>
      <c r="M645" s="83" t="s">
        <v>1237</v>
      </c>
    </row>
    <row r="646" spans="2:13" x14ac:dyDescent="0.2">
      <c r="B646" s="55" t="str">
        <f t="shared" si="9"/>
        <v>WASHWAY FARM (275kV)</v>
      </c>
      <c r="C646" s="77" t="s">
        <v>1214</v>
      </c>
      <c r="D646" s="78" t="s">
        <v>122</v>
      </c>
      <c r="E646" s="79" t="s">
        <v>947</v>
      </c>
      <c r="F646" s="80">
        <v>275</v>
      </c>
      <c r="G646" s="81">
        <v>15</v>
      </c>
      <c r="H646" s="82">
        <v>24</v>
      </c>
      <c r="I646" s="83">
        <v>4</v>
      </c>
      <c r="J646" s="83">
        <v>18</v>
      </c>
      <c r="K646" s="127">
        <v>3.8789273007105378</v>
      </c>
      <c r="L646" s="127">
        <v>1.6558092748602955</v>
      </c>
      <c r="M646" s="83" t="s">
        <v>1237</v>
      </c>
    </row>
    <row r="647" spans="2:13" x14ac:dyDescent="0.2">
      <c r="B647" s="55" t="str">
        <f t="shared" si="9"/>
        <v>WATFORD SOUTH (275kV)</v>
      </c>
      <c r="C647" s="77" t="s">
        <v>1215</v>
      </c>
      <c r="D647" s="78" t="s">
        <v>122</v>
      </c>
      <c r="E647" s="79" t="s">
        <v>948</v>
      </c>
      <c r="F647" s="80">
        <v>275</v>
      </c>
      <c r="G647" s="81">
        <v>25</v>
      </c>
      <c r="H647" s="82">
        <v>42</v>
      </c>
      <c r="I647" s="83">
        <v>9</v>
      </c>
      <c r="J647" s="83">
        <v>20</v>
      </c>
      <c r="K647" s="127">
        <v>-2.4081259721055388</v>
      </c>
      <c r="L647" s="127">
        <v>-1.5756527562427929</v>
      </c>
      <c r="M647" s="83" t="s">
        <v>1237</v>
      </c>
    </row>
    <row r="648" spans="2:13" x14ac:dyDescent="0.2">
      <c r="B648" s="55" t="str">
        <f t="shared" si="9"/>
        <v>WEST BOLDON (275kV)</v>
      </c>
      <c r="C648" s="77" t="s">
        <v>1216</v>
      </c>
      <c r="D648" s="78" t="s">
        <v>122</v>
      </c>
      <c r="E648" s="79" t="s">
        <v>949</v>
      </c>
      <c r="F648" s="80">
        <v>275</v>
      </c>
      <c r="G648" s="81">
        <v>13</v>
      </c>
      <c r="H648" s="82">
        <v>26</v>
      </c>
      <c r="I648" s="83">
        <v>3</v>
      </c>
      <c r="J648" s="83">
        <v>16</v>
      </c>
      <c r="K648" s="127">
        <v>9.5991436207311995</v>
      </c>
      <c r="L648" s="127">
        <v>3.2773086401921763</v>
      </c>
      <c r="M648" s="83" t="s">
        <v>1237</v>
      </c>
    </row>
    <row r="649" spans="2:13" x14ac:dyDescent="0.2">
      <c r="B649" s="55" t="str">
        <f t="shared" si="9"/>
        <v>WEST BURTON (400kV)</v>
      </c>
      <c r="C649" s="77" t="s">
        <v>1217</v>
      </c>
      <c r="D649" s="78" t="s">
        <v>122</v>
      </c>
      <c r="E649" s="79" t="s">
        <v>950</v>
      </c>
      <c r="F649" s="80">
        <v>400</v>
      </c>
      <c r="G649" s="81">
        <v>16</v>
      </c>
      <c r="H649" s="82">
        <v>29</v>
      </c>
      <c r="I649" s="83">
        <v>7</v>
      </c>
      <c r="J649" s="83">
        <v>18</v>
      </c>
      <c r="K649" s="127">
        <v>0.25429143043492097</v>
      </c>
      <c r="L649" s="127">
        <v>4.4038235202245781</v>
      </c>
      <c r="M649" s="83" t="s">
        <v>1236</v>
      </c>
    </row>
    <row r="650" spans="2:13" x14ac:dyDescent="0.2">
      <c r="B650" s="55" t="str">
        <f t="shared" si="9"/>
        <v>AIKENGAL WINDFARM (132kV)</v>
      </c>
      <c r="C650" s="77" t="s">
        <v>951</v>
      </c>
      <c r="D650" s="78" t="s">
        <v>146</v>
      </c>
      <c r="E650" s="79" t="s">
        <v>952</v>
      </c>
      <c r="F650" s="80">
        <v>132</v>
      </c>
      <c r="G650" s="81">
        <v>11</v>
      </c>
      <c r="H650" s="82">
        <v>21</v>
      </c>
      <c r="I650" s="83">
        <v>2</v>
      </c>
      <c r="J650" s="83">
        <v>13</v>
      </c>
      <c r="K650" s="127">
        <v>17.559448855753534</v>
      </c>
      <c r="L650" s="127">
        <v>2.7278676246250106</v>
      </c>
      <c r="M650" s="83" t="s">
        <v>1236</v>
      </c>
    </row>
    <row r="651" spans="2:13" x14ac:dyDescent="0.2">
      <c r="B651" s="55" t="str">
        <f t="shared" ref="B651:B688" si="10">CONCATENATE(C651," (",F651,"kV)")</f>
        <v>WESTFIELD BOUNDARY (275kV)</v>
      </c>
      <c r="C651" s="77" t="s">
        <v>953</v>
      </c>
      <c r="D651" s="78" t="s">
        <v>146</v>
      </c>
      <c r="E651" s="79" t="s">
        <v>954</v>
      </c>
      <c r="F651" s="80">
        <v>275</v>
      </c>
      <c r="G651" s="81">
        <v>9</v>
      </c>
      <c r="H651" s="82">
        <v>16</v>
      </c>
      <c r="I651" s="83">
        <v>2</v>
      </c>
      <c r="J651" s="83">
        <v>10</v>
      </c>
      <c r="K651" s="127">
        <v>26.674647981463803</v>
      </c>
      <c r="L651" s="127">
        <v>2.278733103067125</v>
      </c>
      <c r="M651" s="83" t="s">
        <v>1237</v>
      </c>
    </row>
    <row r="652" spans="2:13" x14ac:dyDescent="0.2">
      <c r="B652" s="55" t="str">
        <f t="shared" si="10"/>
        <v>WESTFIELD (132kV)</v>
      </c>
      <c r="C652" s="77" t="s">
        <v>955</v>
      </c>
      <c r="D652" s="78" t="s">
        <v>146</v>
      </c>
      <c r="E652" s="79" t="s">
        <v>956</v>
      </c>
      <c r="F652" s="80">
        <v>132</v>
      </c>
      <c r="G652" s="81">
        <v>9</v>
      </c>
      <c r="H652" s="82">
        <v>16</v>
      </c>
      <c r="I652" s="83">
        <v>2</v>
      </c>
      <c r="J652" s="83">
        <v>10</v>
      </c>
      <c r="K652" s="127">
        <v>31.840152603294133</v>
      </c>
      <c r="L652" s="127">
        <v>2.4790752410036236</v>
      </c>
      <c r="M652" s="83" t="s">
        <v>1237</v>
      </c>
    </row>
    <row r="653" spans="2:13" x14ac:dyDescent="0.2">
      <c r="B653" s="55" t="str">
        <f t="shared" si="10"/>
        <v>WESTFIELD (275kV)</v>
      </c>
      <c r="C653" s="77" t="s">
        <v>955</v>
      </c>
      <c r="D653" s="78" t="s">
        <v>146</v>
      </c>
      <c r="E653" s="79" t="s">
        <v>956</v>
      </c>
      <c r="F653" s="80">
        <v>275</v>
      </c>
      <c r="G653" s="81">
        <v>9</v>
      </c>
      <c r="H653" s="82">
        <v>16</v>
      </c>
      <c r="I653" s="83">
        <v>2</v>
      </c>
      <c r="J653" s="83">
        <v>10</v>
      </c>
      <c r="K653" s="127">
        <v>26.21388237232394</v>
      </c>
      <c r="L653" s="127">
        <v>2.3787943707547852</v>
      </c>
      <c r="M653" s="83" t="s">
        <v>1237</v>
      </c>
    </row>
    <row r="654" spans="2:13" x14ac:dyDescent="0.2">
      <c r="B654" s="55" t="str">
        <f t="shared" si="10"/>
        <v>WEST GEORGE STREET (275kV)</v>
      </c>
      <c r="C654" s="77" t="s">
        <v>957</v>
      </c>
      <c r="D654" s="78" t="s">
        <v>146</v>
      </c>
      <c r="E654" s="79" t="s">
        <v>958</v>
      </c>
      <c r="F654" s="80">
        <v>275</v>
      </c>
      <c r="G654" s="81">
        <v>9</v>
      </c>
      <c r="H654" s="82">
        <v>16</v>
      </c>
      <c r="I654" s="83">
        <v>2</v>
      </c>
      <c r="J654" s="83">
        <v>10</v>
      </c>
      <c r="K654" s="127">
        <v>25.668531127302376</v>
      </c>
      <c r="L654" s="127">
        <v>3.5953153964952693</v>
      </c>
      <c r="M654" s="83" t="s">
        <v>1237</v>
      </c>
    </row>
    <row r="655" spans="2:13" x14ac:dyDescent="0.2">
      <c r="B655" s="55" t="str">
        <f t="shared" si="10"/>
        <v>WEST HAM (400kV)</v>
      </c>
      <c r="C655" s="77" t="s">
        <v>1218</v>
      </c>
      <c r="D655" s="78" t="s">
        <v>122</v>
      </c>
      <c r="E655" s="79" t="s">
        <v>959</v>
      </c>
      <c r="F655" s="80">
        <v>400</v>
      </c>
      <c r="G655" s="81">
        <v>24</v>
      </c>
      <c r="H655" s="82">
        <v>40</v>
      </c>
      <c r="I655" s="83">
        <v>12</v>
      </c>
      <c r="J655" s="83">
        <v>21</v>
      </c>
      <c r="K655" s="127">
        <v>1.424213422304961</v>
      </c>
      <c r="L655" s="127">
        <v>-5.2030041283290869</v>
      </c>
      <c r="M655" s="83" t="s">
        <v>1237</v>
      </c>
    </row>
    <row r="656" spans="2:13" x14ac:dyDescent="0.2">
      <c r="B656" s="55" t="str">
        <f t="shared" si="10"/>
        <v>WHITEGATE (275kV)</v>
      </c>
      <c r="C656" s="77" t="s">
        <v>1219</v>
      </c>
      <c r="D656" s="78" t="s">
        <v>122</v>
      </c>
      <c r="E656" s="79" t="s">
        <v>960</v>
      </c>
      <c r="F656" s="80">
        <v>275</v>
      </c>
      <c r="G656" s="81">
        <v>15</v>
      </c>
      <c r="H656" s="82">
        <v>24</v>
      </c>
      <c r="I656" s="83">
        <v>4</v>
      </c>
      <c r="J656" s="83">
        <v>18</v>
      </c>
      <c r="K656" s="127">
        <v>1.2793830644129909</v>
      </c>
      <c r="L656" s="127">
        <v>0.72259693308733464</v>
      </c>
      <c r="M656" s="83" t="s">
        <v>1237</v>
      </c>
    </row>
    <row r="657" spans="2:13" x14ac:dyDescent="0.2">
      <c r="B657" s="55" t="str">
        <f t="shared" si="10"/>
        <v>WHITEHOUSE (275kV)</v>
      </c>
      <c r="C657" s="77" t="s">
        <v>961</v>
      </c>
      <c r="D657" s="78" t="s">
        <v>146</v>
      </c>
      <c r="E657" s="79" t="s">
        <v>962</v>
      </c>
      <c r="F657" s="80">
        <v>275</v>
      </c>
      <c r="G657" s="81">
        <v>11</v>
      </c>
      <c r="H657" s="82">
        <v>21</v>
      </c>
      <c r="I657" s="83">
        <v>2</v>
      </c>
      <c r="J657" s="83">
        <v>13</v>
      </c>
      <c r="K657" s="127">
        <v>18.310041992727726</v>
      </c>
      <c r="L657" s="127">
        <v>2.6079703648587116</v>
      </c>
      <c r="M657" s="83" t="s">
        <v>1237</v>
      </c>
    </row>
    <row r="658" spans="2:13" x14ac:dyDescent="0.2">
      <c r="B658" s="55" t="str">
        <f t="shared" si="10"/>
        <v>WHITE BRIDGE (132kV)</v>
      </c>
      <c r="C658" s="77" t="s">
        <v>963</v>
      </c>
      <c r="D658" s="78" t="s">
        <v>118</v>
      </c>
      <c r="E658" s="79" t="s">
        <v>964</v>
      </c>
      <c r="F658" s="80">
        <v>132</v>
      </c>
      <c r="G658" s="81">
        <v>5</v>
      </c>
      <c r="H658" s="82">
        <v>10</v>
      </c>
      <c r="I658" s="83">
        <v>1</v>
      </c>
      <c r="J658" s="83">
        <v>3</v>
      </c>
      <c r="K658" s="127">
        <v>31.486239381063683</v>
      </c>
      <c r="L658" s="127">
        <v>4.8639559243523758</v>
      </c>
      <c r="M658" s="83" t="s">
        <v>1237</v>
      </c>
    </row>
    <row r="659" spans="2:13" x14ac:dyDescent="0.2">
      <c r="B659" s="55" t="str">
        <f t="shared" si="10"/>
        <v>WHITSON (275kV)</v>
      </c>
      <c r="C659" s="77" t="s">
        <v>1220</v>
      </c>
      <c r="D659" s="78" t="s">
        <v>122</v>
      </c>
      <c r="E659" s="79" t="s">
        <v>965</v>
      </c>
      <c r="F659" s="80">
        <v>275</v>
      </c>
      <c r="G659" s="81">
        <v>21</v>
      </c>
      <c r="H659" s="82">
        <v>48</v>
      </c>
      <c r="I659" s="83">
        <v>10</v>
      </c>
      <c r="J659" s="83">
        <v>20</v>
      </c>
      <c r="K659" s="127">
        <v>-5.0235857777840991</v>
      </c>
      <c r="L659" s="127">
        <v>4.5267020212590259</v>
      </c>
      <c r="M659" s="83" t="s">
        <v>1237</v>
      </c>
    </row>
    <row r="660" spans="2:13" x14ac:dyDescent="0.2">
      <c r="B660" s="55" t="str">
        <f t="shared" si="10"/>
        <v>WHITSON (400kV)</v>
      </c>
      <c r="C660" s="77" t="s">
        <v>1220</v>
      </c>
      <c r="D660" s="78" t="s">
        <v>122</v>
      </c>
      <c r="E660" s="79" t="s">
        <v>965</v>
      </c>
      <c r="F660" s="80">
        <v>400</v>
      </c>
      <c r="G660" s="81">
        <v>21</v>
      </c>
      <c r="H660" s="82">
        <v>48</v>
      </c>
      <c r="I660" s="83">
        <v>10</v>
      </c>
      <c r="J660" s="83">
        <v>20</v>
      </c>
      <c r="K660" s="127">
        <v>-4.9911545934908492</v>
      </c>
      <c r="L660" s="127">
        <v>4.7219787486427371</v>
      </c>
      <c r="M660" s="83" t="s">
        <v>1237</v>
      </c>
    </row>
    <row r="661" spans="2:13" x14ac:dyDescent="0.2">
      <c r="B661" s="55" t="str">
        <f t="shared" si="10"/>
        <v>WHISTLEFIELD BOUNDARY (132kV)</v>
      </c>
      <c r="C661" s="77" t="s">
        <v>966</v>
      </c>
      <c r="D661" s="78" t="s">
        <v>146</v>
      </c>
      <c r="E661" s="79" t="s">
        <v>967</v>
      </c>
      <c r="F661" s="80">
        <v>132</v>
      </c>
      <c r="G661" s="81">
        <v>9</v>
      </c>
      <c r="H661" s="82">
        <v>14</v>
      </c>
      <c r="I661" s="83">
        <v>1</v>
      </c>
      <c r="J661" s="83">
        <v>10</v>
      </c>
      <c r="K661" s="127">
        <v>27.945066278482319</v>
      </c>
      <c r="L661" s="127">
        <v>4.5693617719203585</v>
      </c>
      <c r="M661" s="83" t="s">
        <v>1237</v>
      </c>
    </row>
    <row r="662" spans="2:13" x14ac:dyDescent="0.2">
      <c r="B662" s="55" t="str">
        <f t="shared" si="10"/>
        <v>WHISTLEFIELD (132kV)</v>
      </c>
      <c r="C662" s="77" t="s">
        <v>968</v>
      </c>
      <c r="D662" s="78" t="s">
        <v>146</v>
      </c>
      <c r="E662" s="79" t="s">
        <v>969</v>
      </c>
      <c r="F662" s="80">
        <v>132</v>
      </c>
      <c r="G662" s="81">
        <v>9</v>
      </c>
      <c r="H662" s="82">
        <v>16</v>
      </c>
      <c r="I662" s="83">
        <v>2</v>
      </c>
      <c r="J662" s="83">
        <v>10</v>
      </c>
      <c r="K662" s="127">
        <v>28.107647777647429</v>
      </c>
      <c r="L662" s="127">
        <v>4.5693617719203585</v>
      </c>
      <c r="M662" s="83" t="s">
        <v>1237</v>
      </c>
    </row>
    <row r="663" spans="2:13" x14ac:dyDescent="0.2">
      <c r="B663" s="55" t="str">
        <f t="shared" si="10"/>
        <v>WINCOBANK (275kV)</v>
      </c>
      <c r="C663" s="77" t="s">
        <v>1221</v>
      </c>
      <c r="D663" s="78" t="s">
        <v>122</v>
      </c>
      <c r="E663" s="79" t="s">
        <v>970</v>
      </c>
      <c r="F663" s="80">
        <v>275</v>
      </c>
      <c r="G663" s="81">
        <v>16</v>
      </c>
      <c r="H663" s="82">
        <v>29</v>
      </c>
      <c r="I663" s="83">
        <v>5</v>
      </c>
      <c r="J663" s="83">
        <v>18</v>
      </c>
      <c r="K663" s="127">
        <v>0.78641848876407794</v>
      </c>
      <c r="L663" s="127">
        <v>2.6618487852921868</v>
      </c>
      <c r="M663" s="83" t="s">
        <v>1237</v>
      </c>
    </row>
    <row r="664" spans="2:13" x14ac:dyDescent="0.2">
      <c r="B664" s="55" t="str">
        <f t="shared" si="10"/>
        <v>WILLENHALL (275kV)</v>
      </c>
      <c r="C664" s="77" t="s">
        <v>1222</v>
      </c>
      <c r="D664" s="78" t="s">
        <v>122</v>
      </c>
      <c r="E664" s="79" t="s">
        <v>971</v>
      </c>
      <c r="F664" s="80">
        <v>275</v>
      </c>
      <c r="G664" s="81">
        <v>18</v>
      </c>
      <c r="H664" s="82">
        <v>33</v>
      </c>
      <c r="I664" s="83">
        <v>8</v>
      </c>
      <c r="J664" s="83">
        <v>20</v>
      </c>
      <c r="K664" s="127">
        <v>-3.5103428528772782</v>
      </c>
      <c r="L664" s="127">
        <v>1.1983716605452037</v>
      </c>
      <c r="M664" s="83" t="s">
        <v>1237</v>
      </c>
    </row>
    <row r="665" spans="2:13" x14ac:dyDescent="0.2">
      <c r="B665" s="55" t="str">
        <f t="shared" si="10"/>
        <v>WILLINGTON EAST (275kV)</v>
      </c>
      <c r="C665" s="77" t="s">
        <v>1223</v>
      </c>
      <c r="D665" s="78" t="s">
        <v>122</v>
      </c>
      <c r="E665" s="79" t="s">
        <v>972</v>
      </c>
      <c r="F665" s="80">
        <v>275</v>
      </c>
      <c r="G665" s="81">
        <v>18</v>
      </c>
      <c r="H665" s="82">
        <v>32</v>
      </c>
      <c r="I665" s="83">
        <v>7</v>
      </c>
      <c r="J665" s="83">
        <v>20</v>
      </c>
      <c r="K665" s="127">
        <v>-2.1379867120755391</v>
      </c>
      <c r="L665" s="127">
        <v>2.8795807637835562</v>
      </c>
      <c r="M665" s="83" t="s">
        <v>1237</v>
      </c>
    </row>
    <row r="666" spans="2:13" x14ac:dyDescent="0.2">
      <c r="B666" s="55" t="str">
        <f t="shared" si="10"/>
        <v>WILLINGTON EAST (400kV)</v>
      </c>
      <c r="C666" s="77" t="s">
        <v>1223</v>
      </c>
      <c r="D666" s="78" t="s">
        <v>122</v>
      </c>
      <c r="E666" s="79" t="s">
        <v>972</v>
      </c>
      <c r="F666" s="80">
        <v>400</v>
      </c>
      <c r="G666" s="81">
        <v>18</v>
      </c>
      <c r="H666" s="82">
        <v>32</v>
      </c>
      <c r="I666" s="83">
        <v>7</v>
      </c>
      <c r="J666" s="83">
        <v>20</v>
      </c>
      <c r="K666" s="127">
        <v>-2.1379867120755391</v>
      </c>
      <c r="L666" s="127">
        <v>2.8795807637835562</v>
      </c>
      <c r="M666" s="83" t="s">
        <v>1236</v>
      </c>
    </row>
    <row r="667" spans="2:13" x14ac:dyDescent="0.2">
      <c r="B667" s="55" t="str">
        <f t="shared" si="10"/>
        <v>WIMBLEDON (275kV)</v>
      </c>
      <c r="C667" s="77" t="s">
        <v>1224</v>
      </c>
      <c r="D667" s="78" t="s">
        <v>122</v>
      </c>
      <c r="E667" s="79" t="s">
        <v>973</v>
      </c>
      <c r="F667" s="80">
        <v>275</v>
      </c>
      <c r="G667" s="81">
        <v>23</v>
      </c>
      <c r="H667" s="82">
        <v>37</v>
      </c>
      <c r="I667" s="83">
        <v>12</v>
      </c>
      <c r="J667" s="83">
        <v>20</v>
      </c>
      <c r="K667" s="127">
        <v>-3.6187795886478318</v>
      </c>
      <c r="L667" s="127">
        <v>-4.6135714742590936</v>
      </c>
      <c r="M667" s="83" t="s">
        <v>1237</v>
      </c>
    </row>
    <row r="668" spans="2:13" x14ac:dyDescent="0.2">
      <c r="B668" s="55" t="str">
        <f t="shared" si="10"/>
        <v>WIMBLEDON (400kV)</v>
      </c>
      <c r="C668" s="77" t="s">
        <v>1224</v>
      </c>
      <c r="D668" s="78" t="s">
        <v>122</v>
      </c>
      <c r="E668" s="79" t="s">
        <v>973</v>
      </c>
      <c r="F668" s="80">
        <v>400</v>
      </c>
      <c r="G668" s="81">
        <v>23</v>
      </c>
      <c r="H668" s="82">
        <v>37</v>
      </c>
      <c r="I668" s="83">
        <v>12</v>
      </c>
      <c r="J668" s="83">
        <v>20</v>
      </c>
      <c r="K668" s="127">
        <v>-4.3184525592163485</v>
      </c>
      <c r="L668" s="127">
        <v>-8.4348241141807794</v>
      </c>
      <c r="M668" s="83" t="s">
        <v>1237</v>
      </c>
    </row>
    <row r="669" spans="2:13" x14ac:dyDescent="0.2">
      <c r="B669" s="55" t="str">
        <f t="shared" si="10"/>
        <v>WILLOWDALE (132kV)</v>
      </c>
      <c r="C669" s="77" t="s">
        <v>974</v>
      </c>
      <c r="D669" s="78" t="s">
        <v>118</v>
      </c>
      <c r="E669" s="79" t="s">
        <v>975</v>
      </c>
      <c r="F669" s="80">
        <v>132</v>
      </c>
      <c r="G669" s="81">
        <v>5</v>
      </c>
      <c r="H669" s="82">
        <v>6</v>
      </c>
      <c r="I669" s="83">
        <v>1</v>
      </c>
      <c r="J669" s="83">
        <v>3</v>
      </c>
      <c r="K669" s="127">
        <v>28.91287407328014</v>
      </c>
      <c r="L669" s="127">
        <v>1.5549416200460413</v>
      </c>
      <c r="M669" s="83" t="s">
        <v>1237</v>
      </c>
    </row>
    <row r="670" spans="2:13" x14ac:dyDescent="0.2">
      <c r="B670" s="55" t="str">
        <f t="shared" si="10"/>
        <v>WILLESDEN (275kV)</v>
      </c>
      <c r="C670" s="77" t="s">
        <v>1225</v>
      </c>
      <c r="D670" s="78" t="s">
        <v>122</v>
      </c>
      <c r="E670" s="84" t="s">
        <v>976</v>
      </c>
      <c r="F670" s="80">
        <v>275</v>
      </c>
      <c r="G670" s="81">
        <v>23</v>
      </c>
      <c r="H670" s="82">
        <v>37</v>
      </c>
      <c r="I670" s="83">
        <v>9</v>
      </c>
      <c r="J670" s="83">
        <v>20</v>
      </c>
      <c r="K670" s="127">
        <v>-4.2947439484335206</v>
      </c>
      <c r="L670" s="127">
        <v>-5.9280252086075569</v>
      </c>
      <c r="M670" s="83" t="s">
        <v>1237</v>
      </c>
    </row>
    <row r="671" spans="2:13" x14ac:dyDescent="0.2">
      <c r="B671" s="55" t="str">
        <f t="shared" si="10"/>
        <v>WILLESDEN (275kV)</v>
      </c>
      <c r="C671" s="77" t="s">
        <v>1225</v>
      </c>
      <c r="D671" s="78" t="s">
        <v>122</v>
      </c>
      <c r="E671" s="84" t="s">
        <v>977</v>
      </c>
      <c r="F671" s="80">
        <v>275</v>
      </c>
      <c r="G671" s="81">
        <v>23</v>
      </c>
      <c r="H671" s="82">
        <v>37</v>
      </c>
      <c r="I671" s="83">
        <v>12</v>
      </c>
      <c r="J671" s="83">
        <v>20</v>
      </c>
      <c r="K671" s="127">
        <v>-4.2947439484335206</v>
      </c>
      <c r="L671" s="127">
        <v>-5.9280252086075569</v>
      </c>
      <c r="M671" s="131" t="s">
        <v>1236</v>
      </c>
    </row>
    <row r="672" spans="2:13" x14ac:dyDescent="0.2">
      <c r="B672" s="55" t="str">
        <f t="shared" si="10"/>
        <v>WILLESDEN (275kV)</v>
      </c>
      <c r="C672" s="77" t="s">
        <v>1225</v>
      </c>
      <c r="D672" s="78" t="s">
        <v>122</v>
      </c>
      <c r="E672" s="84" t="s">
        <v>978</v>
      </c>
      <c r="F672" s="80">
        <v>275</v>
      </c>
      <c r="G672" s="81">
        <v>23</v>
      </c>
      <c r="H672" s="82">
        <v>37</v>
      </c>
      <c r="I672" s="83">
        <v>13</v>
      </c>
      <c r="J672" s="83">
        <v>20</v>
      </c>
      <c r="K672" s="127">
        <v>-4.2947439484335206</v>
      </c>
      <c r="L672" s="127">
        <v>-5.9280252086075569</v>
      </c>
      <c r="M672" s="83" t="s">
        <v>1237</v>
      </c>
    </row>
    <row r="673" spans="2:13" x14ac:dyDescent="0.2">
      <c r="B673" s="55" t="str">
        <f t="shared" si="10"/>
        <v>WILLESDEN (400kV)</v>
      </c>
      <c r="C673" s="77" t="s">
        <v>1225</v>
      </c>
      <c r="D673" s="78" t="s">
        <v>122</v>
      </c>
      <c r="E673" s="79" t="s">
        <v>979</v>
      </c>
      <c r="F673" s="80">
        <v>400</v>
      </c>
      <c r="G673" s="81">
        <v>23</v>
      </c>
      <c r="H673" s="82">
        <v>37</v>
      </c>
      <c r="I673" s="83">
        <v>12</v>
      </c>
      <c r="J673" s="83">
        <v>20</v>
      </c>
      <c r="K673" s="127">
        <v>-5.1635743453042169</v>
      </c>
      <c r="L673" s="127">
        <v>-4.8823138527741143</v>
      </c>
      <c r="M673" s="83" t="s">
        <v>1237</v>
      </c>
    </row>
    <row r="674" spans="2:13" x14ac:dyDescent="0.2">
      <c r="B674" s="55" t="str">
        <f t="shared" si="10"/>
        <v>WISHAW (GOWKTHRAPPLE) (132kV)</v>
      </c>
      <c r="C674" s="77" t="s">
        <v>980</v>
      </c>
      <c r="D674" s="78" t="s">
        <v>146</v>
      </c>
      <c r="E674" s="79" t="s">
        <v>981</v>
      </c>
      <c r="F674" s="80">
        <v>132</v>
      </c>
      <c r="G674" s="81">
        <v>11</v>
      </c>
      <c r="H674" s="82">
        <v>22</v>
      </c>
      <c r="I674" s="83">
        <v>2</v>
      </c>
      <c r="J674" s="83">
        <v>12</v>
      </c>
      <c r="K674" s="127">
        <v>21.649546186627717</v>
      </c>
      <c r="L674" s="127">
        <v>2.4055860262820152</v>
      </c>
      <c r="M674" s="83" t="s">
        <v>1237</v>
      </c>
    </row>
    <row r="675" spans="2:13" x14ac:dyDescent="0.2">
      <c r="B675" s="55" t="str">
        <f t="shared" si="10"/>
        <v>WISHAW (GOWKTHRAPPLE) (275kV)</v>
      </c>
      <c r="C675" s="77" t="s">
        <v>980</v>
      </c>
      <c r="D675" s="78" t="s">
        <v>146</v>
      </c>
      <c r="E675" s="79" t="s">
        <v>981</v>
      </c>
      <c r="F675" s="80">
        <v>275</v>
      </c>
      <c r="G675" s="81">
        <v>11</v>
      </c>
      <c r="H675" s="82">
        <v>22</v>
      </c>
      <c r="I675" s="83">
        <v>2</v>
      </c>
      <c r="J675" s="83">
        <v>12</v>
      </c>
      <c r="K675" s="127">
        <v>21.649546186627717</v>
      </c>
      <c r="L675" s="127">
        <v>2.4055860262820152</v>
      </c>
      <c r="M675" s="83" t="s">
        <v>1237</v>
      </c>
    </row>
    <row r="676" spans="2:13" x14ac:dyDescent="0.2">
      <c r="B676" s="55" t="str">
        <f t="shared" si="10"/>
        <v>WISHAW (GOWKTHRAPPLE) (400kV)</v>
      </c>
      <c r="C676" s="77" t="s">
        <v>980</v>
      </c>
      <c r="D676" s="78" t="s">
        <v>146</v>
      </c>
      <c r="E676" s="79" t="s">
        <v>981</v>
      </c>
      <c r="F676" s="80">
        <v>400</v>
      </c>
      <c r="G676" s="81">
        <v>11</v>
      </c>
      <c r="H676" s="82">
        <v>22</v>
      </c>
      <c r="I676" s="83">
        <v>2</v>
      </c>
      <c r="J676" s="83">
        <v>12</v>
      </c>
      <c r="K676" s="127">
        <v>21.308526051880932</v>
      </c>
      <c r="L676" s="127">
        <v>2.3642306550350716</v>
      </c>
      <c r="M676" s="83" t="s">
        <v>1237</v>
      </c>
    </row>
    <row r="677" spans="2:13" x14ac:dyDescent="0.2">
      <c r="B677" s="55" t="str">
        <f t="shared" si="10"/>
        <v>WINDYHILL (132kV)</v>
      </c>
      <c r="C677" s="77" t="s">
        <v>982</v>
      </c>
      <c r="D677" s="78" t="s">
        <v>146</v>
      </c>
      <c r="E677" s="79" t="s">
        <v>983</v>
      </c>
      <c r="F677" s="80">
        <v>132</v>
      </c>
      <c r="G677" s="81">
        <v>9</v>
      </c>
      <c r="H677" s="82">
        <v>16</v>
      </c>
      <c r="I677" s="83">
        <v>2</v>
      </c>
      <c r="J677" s="83">
        <v>10</v>
      </c>
      <c r="K677" s="127">
        <v>25.699037498794027</v>
      </c>
      <c r="L677" s="127">
        <v>4.1550264637709127</v>
      </c>
      <c r="M677" s="83" t="s">
        <v>1237</v>
      </c>
    </row>
    <row r="678" spans="2:13" x14ac:dyDescent="0.2">
      <c r="B678" s="55" t="str">
        <f t="shared" si="10"/>
        <v>WINDYHILL (275kV)</v>
      </c>
      <c r="C678" s="77" t="s">
        <v>982</v>
      </c>
      <c r="D678" s="78" t="s">
        <v>146</v>
      </c>
      <c r="E678" s="79" t="s">
        <v>983</v>
      </c>
      <c r="F678" s="80">
        <v>275</v>
      </c>
      <c r="G678" s="81">
        <v>9</v>
      </c>
      <c r="H678" s="82">
        <v>16</v>
      </c>
      <c r="I678" s="83">
        <v>2</v>
      </c>
      <c r="J678" s="83">
        <v>10</v>
      </c>
      <c r="K678" s="127">
        <v>26.247870079158414</v>
      </c>
      <c r="L678" s="127">
        <v>3.5976007457350025</v>
      </c>
      <c r="M678" s="83" t="s">
        <v>1237</v>
      </c>
    </row>
    <row r="679" spans="2:13" x14ac:dyDescent="0.2">
      <c r="B679" s="55" t="str">
        <f t="shared" si="10"/>
        <v>WINDYHILL (400kV)</v>
      </c>
      <c r="C679" s="77" t="s">
        <v>982</v>
      </c>
      <c r="D679" s="78" t="s">
        <v>146</v>
      </c>
      <c r="E679" s="79" t="s">
        <v>983</v>
      </c>
      <c r="F679" s="80">
        <v>400</v>
      </c>
      <c r="G679" s="81">
        <v>9</v>
      </c>
      <c r="H679" s="82">
        <v>16</v>
      </c>
      <c r="I679" s="83">
        <v>2</v>
      </c>
      <c r="J679" s="83">
        <v>10</v>
      </c>
      <c r="K679" s="127">
        <v>26.18229934598531</v>
      </c>
      <c r="L679" s="127">
        <v>3.8039667063761597</v>
      </c>
      <c r="M679" s="83" t="s">
        <v>1237</v>
      </c>
    </row>
    <row r="680" spans="2:13" x14ac:dyDescent="0.2">
      <c r="B680" s="55" t="str">
        <f t="shared" si="10"/>
        <v>WHITELEE (275kV)</v>
      </c>
      <c r="C680" s="77" t="s">
        <v>984</v>
      </c>
      <c r="D680" s="78" t="s">
        <v>146</v>
      </c>
      <c r="E680" s="79" t="s">
        <v>985</v>
      </c>
      <c r="F680" s="80">
        <v>275</v>
      </c>
      <c r="G680" s="81">
        <v>10</v>
      </c>
      <c r="H680" s="82">
        <v>17</v>
      </c>
      <c r="I680" s="83">
        <v>2</v>
      </c>
      <c r="J680" s="83">
        <v>10</v>
      </c>
      <c r="K680" s="127">
        <v>23.281771590917739</v>
      </c>
      <c r="L680" s="127">
        <v>2.4693699379868206</v>
      </c>
      <c r="M680" s="83" t="s">
        <v>1236</v>
      </c>
    </row>
    <row r="681" spans="2:13" x14ac:dyDescent="0.2">
      <c r="B681" s="55" t="str">
        <f t="shared" si="10"/>
        <v>WHITELEE EXTENSION (275kV)</v>
      </c>
      <c r="C681" s="77" t="s">
        <v>986</v>
      </c>
      <c r="D681" s="78" t="s">
        <v>146</v>
      </c>
      <c r="E681" s="79" t="s">
        <v>987</v>
      </c>
      <c r="F681" s="80">
        <v>275</v>
      </c>
      <c r="G681" s="81">
        <v>10</v>
      </c>
      <c r="H681" s="82">
        <v>17</v>
      </c>
      <c r="I681" s="83">
        <v>2</v>
      </c>
      <c r="J681" s="83">
        <v>10</v>
      </c>
      <c r="K681" s="127">
        <v>23.281771590917739</v>
      </c>
      <c r="L681" s="127">
        <v>2.4693699379868206</v>
      </c>
      <c r="M681" s="83" t="s">
        <v>1236</v>
      </c>
    </row>
    <row r="682" spans="2:13" x14ac:dyDescent="0.2">
      <c r="B682" s="55" t="str">
        <f t="shared" si="10"/>
        <v>WEST MELTON (275kV)</v>
      </c>
      <c r="C682" s="77" t="s">
        <v>1226</v>
      </c>
      <c r="D682" s="78" t="s">
        <v>122</v>
      </c>
      <c r="E682" s="79" t="s">
        <v>988</v>
      </c>
      <c r="F682" s="80">
        <v>275</v>
      </c>
      <c r="G682" s="81">
        <v>16</v>
      </c>
      <c r="H682" s="82">
        <v>29</v>
      </c>
      <c r="I682" s="83">
        <v>5</v>
      </c>
      <c r="J682" s="83">
        <v>18</v>
      </c>
      <c r="K682" s="127">
        <v>0.71082954727533876</v>
      </c>
      <c r="L682" s="127">
        <v>3.7763515178387865</v>
      </c>
      <c r="M682" s="83" t="s">
        <v>1237</v>
      </c>
    </row>
    <row r="683" spans="2:13" x14ac:dyDescent="0.2">
      <c r="B683" s="55" t="str">
        <f t="shared" si="10"/>
        <v>WOODHILL (132kV)</v>
      </c>
      <c r="C683" s="77" t="s">
        <v>989</v>
      </c>
      <c r="D683" s="78" t="s">
        <v>118</v>
      </c>
      <c r="E683" s="79" t="s">
        <v>990</v>
      </c>
      <c r="F683" s="80">
        <v>132</v>
      </c>
      <c r="G683" s="81">
        <v>5</v>
      </c>
      <c r="H683" s="82">
        <v>6</v>
      </c>
      <c r="I683" s="83">
        <v>1</v>
      </c>
      <c r="J683" s="83">
        <v>3</v>
      </c>
      <c r="K683" s="127">
        <v>28.699006911949581</v>
      </c>
      <c r="L683" s="127">
        <v>1.02636871016433</v>
      </c>
      <c r="M683" s="83" t="s">
        <v>1237</v>
      </c>
    </row>
    <row r="684" spans="2:13" x14ac:dyDescent="0.2">
      <c r="B684" s="55" t="str">
        <f t="shared" si="10"/>
        <v>WEST THURROCK (400kV)</v>
      </c>
      <c r="C684" s="77" t="s">
        <v>1227</v>
      </c>
      <c r="D684" s="78" t="s">
        <v>122</v>
      </c>
      <c r="E684" s="79" t="s">
        <v>991</v>
      </c>
      <c r="F684" s="80">
        <v>400</v>
      </c>
      <c r="G684" s="81">
        <v>24</v>
      </c>
      <c r="H684" s="82">
        <v>40</v>
      </c>
      <c r="I684" s="83">
        <v>9</v>
      </c>
      <c r="J684" s="83">
        <v>21</v>
      </c>
      <c r="K684" s="127">
        <v>1.6166761085611048</v>
      </c>
      <c r="L684" s="127">
        <v>-4.8744976703979912</v>
      </c>
      <c r="M684" s="83" t="s">
        <v>1237</v>
      </c>
    </row>
    <row r="685" spans="2:13" x14ac:dyDescent="0.2">
      <c r="B685" s="55" t="str">
        <f t="shared" si="10"/>
        <v>WEST WEYBRIDGE (275kV)</v>
      </c>
      <c r="C685" s="77" t="s">
        <v>1228</v>
      </c>
      <c r="D685" s="78" t="s">
        <v>122</v>
      </c>
      <c r="E685" s="79" t="s">
        <v>992</v>
      </c>
      <c r="F685" s="80">
        <v>275</v>
      </c>
      <c r="G685" s="81">
        <v>25</v>
      </c>
      <c r="H685" s="82">
        <v>42</v>
      </c>
      <c r="I685" s="83">
        <v>11</v>
      </c>
      <c r="J685" s="83">
        <v>20</v>
      </c>
      <c r="K685" s="127">
        <v>-3.972698959283588</v>
      </c>
      <c r="L685" s="127">
        <v>-3.040343265940904</v>
      </c>
      <c r="M685" s="83" t="s">
        <v>1237</v>
      </c>
    </row>
    <row r="686" spans="2:13" x14ac:dyDescent="0.2">
      <c r="B686" s="55" t="str">
        <f t="shared" si="10"/>
        <v>WEST WEYBRIDGE (400kV)</v>
      </c>
      <c r="C686" s="77" t="s">
        <v>1228</v>
      </c>
      <c r="D686" s="78" t="s">
        <v>122</v>
      </c>
      <c r="E686" s="79" t="s">
        <v>992</v>
      </c>
      <c r="F686" s="80">
        <v>400</v>
      </c>
      <c r="G686" s="81">
        <v>25</v>
      </c>
      <c r="H686" s="82">
        <v>42</v>
      </c>
      <c r="I686" s="83">
        <v>11</v>
      </c>
      <c r="J686" s="83">
        <v>20</v>
      </c>
      <c r="K686" s="127">
        <v>-4.0468108643449474</v>
      </c>
      <c r="L686" s="127">
        <v>-3.0781750631132763</v>
      </c>
      <c r="M686" s="83" t="s">
        <v>1237</v>
      </c>
    </row>
    <row r="687" spans="2:13" x14ac:dyDescent="0.2">
      <c r="B687" s="55" t="str">
        <f t="shared" si="10"/>
        <v>WYLFA (400kV)</v>
      </c>
      <c r="C687" s="77" t="s">
        <v>1229</v>
      </c>
      <c r="D687" s="78" t="s">
        <v>122</v>
      </c>
      <c r="E687" s="79" t="s">
        <v>993</v>
      </c>
      <c r="F687" s="80">
        <v>400</v>
      </c>
      <c r="G687" s="81">
        <v>19</v>
      </c>
      <c r="H687" s="82">
        <v>31</v>
      </c>
      <c r="I687" s="83">
        <v>6</v>
      </c>
      <c r="J687" s="83">
        <v>18</v>
      </c>
      <c r="K687" s="127">
        <v>-0.55995319537131805</v>
      </c>
      <c r="L687" s="127">
        <v>6.5152761953305207</v>
      </c>
      <c r="M687" s="83" t="s">
        <v>1236</v>
      </c>
    </row>
    <row r="688" spans="2:13" ht="13.5" thickBot="1" x14ac:dyDescent="0.25">
      <c r="B688" s="55" t="str">
        <f t="shared" si="10"/>
        <v>WYMONDLEY (400kV)</v>
      </c>
      <c r="C688" s="86" t="s">
        <v>1230</v>
      </c>
      <c r="D688" s="87" t="s">
        <v>122</v>
      </c>
      <c r="E688" s="88" t="s">
        <v>994</v>
      </c>
      <c r="F688" s="89">
        <v>400</v>
      </c>
      <c r="G688" s="90">
        <v>18</v>
      </c>
      <c r="H688" s="91">
        <v>34</v>
      </c>
      <c r="I688" s="92">
        <v>9</v>
      </c>
      <c r="J688" s="92">
        <v>18</v>
      </c>
      <c r="K688" s="128">
        <v>-0.5855119771900209</v>
      </c>
      <c r="L688" s="128">
        <v>-0.10657451713446067</v>
      </c>
      <c r="M688" s="92" t="s">
        <v>1237</v>
      </c>
    </row>
    <row r="689" spans="3:9" x14ac:dyDescent="0.2">
      <c r="C689" s="93"/>
      <c r="D689" s="93"/>
      <c r="E689" s="93"/>
      <c r="F689" s="94"/>
      <c r="G689" s="94"/>
      <c r="H689" s="94"/>
      <c r="I689" s="94"/>
    </row>
  </sheetData>
  <autoFilter ref="A9:O688"/>
  <mergeCells count="1">
    <mergeCell ref="C2:O2"/>
  </mergeCells>
  <hyperlinks>
    <hyperlink ref="C6" r:id="rId1"/>
  </hyperlinks>
  <pageMargins left="0.7" right="0.7" top="0.75" bottom="0.75" header="0.3" footer="0.3"/>
  <pageSetup paperSize="9" orientation="portrait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workbookViewId="0">
      <selection activeCell="L14" sqref="L14"/>
    </sheetView>
  </sheetViews>
  <sheetFormatPr defaultRowHeight="15" x14ac:dyDescent="0.25"/>
  <cols>
    <col min="1" max="1" width="17.5703125" bestFit="1" customWidth="1"/>
    <col min="2" max="2" width="14.5703125" customWidth="1"/>
    <col min="3" max="3" width="14.85546875" bestFit="1" customWidth="1"/>
    <col min="6" max="6" width="17.5703125" bestFit="1" customWidth="1"/>
    <col min="7" max="7" width="14.85546875" customWidth="1"/>
  </cols>
  <sheetData>
    <row r="1" spans="1:10" x14ac:dyDescent="0.25">
      <c r="A1" s="132" t="s">
        <v>1235</v>
      </c>
      <c r="B1" t="s">
        <v>1236</v>
      </c>
      <c r="F1" s="132" t="s">
        <v>1235</v>
      </c>
      <c r="G1" t="s">
        <v>1236</v>
      </c>
    </row>
    <row r="3" spans="1:10" x14ac:dyDescent="0.25">
      <c r="A3" s="132" t="s">
        <v>1238</v>
      </c>
      <c r="B3" t="s">
        <v>1240</v>
      </c>
      <c r="F3" s="132" t="s">
        <v>1238</v>
      </c>
      <c r="G3" t="s">
        <v>1241</v>
      </c>
      <c r="J3" s="134" t="s">
        <v>1242</v>
      </c>
    </row>
    <row r="4" spans="1:10" x14ac:dyDescent="0.25">
      <c r="A4" s="48">
        <v>1</v>
      </c>
      <c r="B4" s="133">
        <v>57.129782657063686</v>
      </c>
      <c r="F4" s="48">
        <v>1</v>
      </c>
      <c r="G4" s="133">
        <v>62.915680131185582</v>
      </c>
      <c r="J4" s="133">
        <f>G4-B4</f>
        <v>5.7858974741218958</v>
      </c>
    </row>
    <row r="5" spans="1:10" x14ac:dyDescent="0.25">
      <c r="A5" s="48">
        <v>2</v>
      </c>
      <c r="B5" s="133">
        <v>49.47532288626708</v>
      </c>
      <c r="F5" s="48">
        <v>2</v>
      </c>
      <c r="G5" s="133">
        <v>50.83727890171324</v>
      </c>
      <c r="J5" s="133">
        <f t="shared" ref="J5:J51" si="0">G5-B5</f>
        <v>1.361956015446161</v>
      </c>
    </row>
    <row r="6" spans="1:10" x14ac:dyDescent="0.25">
      <c r="A6" s="48">
        <v>3</v>
      </c>
      <c r="B6" s="133">
        <v>27.476148543916654</v>
      </c>
      <c r="F6" s="48">
        <v>3</v>
      </c>
      <c r="G6" s="133">
        <v>33.32428220703374</v>
      </c>
      <c r="J6" s="133">
        <f t="shared" si="0"/>
        <v>5.8481336631170855</v>
      </c>
    </row>
    <row r="7" spans="1:10" x14ac:dyDescent="0.25">
      <c r="A7" s="48">
        <v>4</v>
      </c>
      <c r="B7" s="133">
        <v>34.573521410850461</v>
      </c>
      <c r="F7" s="48">
        <v>4</v>
      </c>
      <c r="G7" s="133">
        <v>35.80630412472307</v>
      </c>
      <c r="J7" s="133">
        <f t="shared" si="0"/>
        <v>1.2327827138726093</v>
      </c>
    </row>
    <row r="8" spans="1:10" x14ac:dyDescent="0.25">
      <c r="A8" s="48">
        <v>5</v>
      </c>
      <c r="B8" s="133">
        <v>36.496970181774877</v>
      </c>
      <c r="F8" s="48">
        <v>5</v>
      </c>
      <c r="G8" s="133">
        <v>36.496970181774877</v>
      </c>
      <c r="J8" s="133">
        <f t="shared" si="0"/>
        <v>0</v>
      </c>
    </row>
    <row r="9" spans="1:10" x14ac:dyDescent="0.25">
      <c r="A9" s="48">
        <v>6</v>
      </c>
      <c r="B9" s="133">
        <v>36.240612891436278</v>
      </c>
      <c r="F9" s="48">
        <v>6</v>
      </c>
      <c r="G9" s="133">
        <v>40.533437987009087</v>
      </c>
      <c r="J9" s="133">
        <f t="shared" si="0"/>
        <v>4.2928250955728089</v>
      </c>
    </row>
    <row r="10" spans="1:10" x14ac:dyDescent="0.25">
      <c r="A10" s="48">
        <v>7</v>
      </c>
      <c r="B10" s="133">
        <v>35.572679972264623</v>
      </c>
      <c r="F10" s="48">
        <v>7</v>
      </c>
      <c r="G10" s="133">
        <v>37.416666959931639</v>
      </c>
      <c r="J10" s="133">
        <f t="shared" si="0"/>
        <v>1.8439869876670159</v>
      </c>
    </row>
    <row r="11" spans="1:10" x14ac:dyDescent="0.25">
      <c r="A11" s="48">
        <v>8</v>
      </c>
      <c r="B11" s="133">
        <v>29.463255493771605</v>
      </c>
      <c r="F11" s="48">
        <v>8</v>
      </c>
      <c r="G11" s="133">
        <v>29.463255493771605</v>
      </c>
      <c r="J11" s="133">
        <f t="shared" si="0"/>
        <v>0</v>
      </c>
    </row>
    <row r="12" spans="1:10" x14ac:dyDescent="0.25">
      <c r="A12" s="48">
        <v>9</v>
      </c>
      <c r="B12" s="133">
        <v>33.861501483747567</v>
      </c>
      <c r="F12" s="48">
        <v>9</v>
      </c>
      <c r="G12" s="133">
        <v>33.861648973192544</v>
      </c>
      <c r="J12" s="133">
        <f t="shared" si="0"/>
        <v>1.4748944497711136E-4</v>
      </c>
    </row>
    <row r="13" spans="1:10" x14ac:dyDescent="0.25">
      <c r="A13" s="48">
        <v>10</v>
      </c>
      <c r="B13" s="133">
        <v>23.281771590917739</v>
      </c>
      <c r="F13" s="48">
        <v>10</v>
      </c>
      <c r="G13" s="133">
        <v>27.736287940669492</v>
      </c>
      <c r="J13" s="133">
        <f t="shared" si="0"/>
        <v>4.4545163497517528</v>
      </c>
    </row>
    <row r="14" spans="1:10" x14ac:dyDescent="0.25">
      <c r="A14" s="48">
        <v>12</v>
      </c>
      <c r="B14" s="133">
        <v>19.659963621215276</v>
      </c>
      <c r="F14" s="48">
        <v>12</v>
      </c>
      <c r="G14" s="133">
        <v>24.168195602147911</v>
      </c>
      <c r="J14" s="133">
        <f t="shared" si="0"/>
        <v>4.508231980932635</v>
      </c>
    </row>
    <row r="15" spans="1:10" x14ac:dyDescent="0.25">
      <c r="A15" s="48">
        <v>13</v>
      </c>
      <c r="B15" s="133">
        <v>16.926121047221237</v>
      </c>
      <c r="F15" s="48">
        <v>13</v>
      </c>
      <c r="G15" s="133">
        <v>19.65996362121529</v>
      </c>
      <c r="J15" s="133">
        <f t="shared" si="0"/>
        <v>2.7338425739940533</v>
      </c>
    </row>
    <row r="16" spans="1:10" x14ac:dyDescent="0.25">
      <c r="A16" s="48">
        <v>14</v>
      </c>
      <c r="B16" s="133">
        <v>14.243025188495746</v>
      </c>
      <c r="F16" s="48">
        <v>14</v>
      </c>
      <c r="G16" s="133">
        <v>16.342005836169697</v>
      </c>
      <c r="J16" s="133">
        <f t="shared" si="0"/>
        <v>2.098980647673951</v>
      </c>
    </row>
    <row r="17" spans="1:10" x14ac:dyDescent="0.25">
      <c r="A17" s="48">
        <v>15</v>
      </c>
      <c r="B17" s="133">
        <v>10.936742842524122</v>
      </c>
      <c r="F17" s="48">
        <v>15</v>
      </c>
      <c r="G17" s="133">
        <v>13.521429325679481</v>
      </c>
      <c r="J17" s="133">
        <f t="shared" si="0"/>
        <v>2.5846864831553589</v>
      </c>
    </row>
    <row r="18" spans="1:10" x14ac:dyDescent="0.25">
      <c r="A18" s="48">
        <v>16</v>
      </c>
      <c r="B18" s="133">
        <v>6.0747801055589346</v>
      </c>
      <c r="F18" s="48">
        <v>16</v>
      </c>
      <c r="G18" s="133">
        <v>8.8794717775622694</v>
      </c>
      <c r="J18" s="133">
        <f t="shared" si="0"/>
        <v>2.8046916720033348</v>
      </c>
    </row>
    <row r="19" spans="1:10" x14ac:dyDescent="0.25">
      <c r="A19" s="48">
        <v>17</v>
      </c>
      <c r="B19" s="133">
        <v>-1.9555267237185192</v>
      </c>
      <c r="F19" s="48">
        <v>17</v>
      </c>
      <c r="G19" s="133">
        <v>1.4394316127421865</v>
      </c>
      <c r="J19" s="133">
        <f t="shared" si="0"/>
        <v>3.3949583364607054</v>
      </c>
    </row>
    <row r="20" spans="1:10" x14ac:dyDescent="0.25">
      <c r="A20" s="48">
        <v>18</v>
      </c>
      <c r="B20" s="133">
        <v>-0.6499407956924762</v>
      </c>
      <c r="F20" s="48">
        <v>18</v>
      </c>
      <c r="G20" s="133">
        <v>4.2132937490752296</v>
      </c>
      <c r="J20" s="133">
        <f t="shared" si="0"/>
        <v>4.8632345447677059</v>
      </c>
    </row>
    <row r="21" spans="1:10" x14ac:dyDescent="0.25">
      <c r="A21" s="48">
        <v>19</v>
      </c>
      <c r="B21" s="133">
        <v>-8.2147099276242095</v>
      </c>
      <c r="F21" s="48">
        <v>19</v>
      </c>
      <c r="G21" s="133">
        <v>-3.5496000515165789</v>
      </c>
      <c r="J21" s="133">
        <f t="shared" si="0"/>
        <v>4.6651098761076302</v>
      </c>
    </row>
    <row r="22" spans="1:10" x14ac:dyDescent="0.25">
      <c r="A22" s="48">
        <v>20</v>
      </c>
      <c r="B22" s="133">
        <v>-5.0920839777208275</v>
      </c>
      <c r="F22" s="48">
        <v>20</v>
      </c>
      <c r="G22" s="133">
        <v>-0.30251103215249486</v>
      </c>
      <c r="J22" s="133">
        <f t="shared" si="0"/>
        <v>4.7895729455683327</v>
      </c>
    </row>
    <row r="23" spans="1:10" x14ac:dyDescent="0.25">
      <c r="A23" s="48">
        <v>21</v>
      </c>
      <c r="B23" s="133">
        <v>-0.28264228613110998</v>
      </c>
      <c r="F23" s="48">
        <v>21</v>
      </c>
      <c r="G23" s="133">
        <v>4.3301557746705495</v>
      </c>
      <c r="J23" s="133">
        <f t="shared" si="0"/>
        <v>4.6127980608016594</v>
      </c>
    </row>
    <row r="24" spans="1:10" x14ac:dyDescent="0.25">
      <c r="A24" s="48" t="s">
        <v>1239</v>
      </c>
      <c r="B24" s="133">
        <v>-8.2147099276242095</v>
      </c>
      <c r="F24" s="48" t="s">
        <v>1239</v>
      </c>
      <c r="G24" s="133">
        <v>62.915680131185582</v>
      </c>
      <c r="J24" s="133">
        <f t="shared" si="0"/>
        <v>71.130390058809795</v>
      </c>
    </row>
    <row r="25" spans="1:10" x14ac:dyDescent="0.25">
      <c r="J25" s="133">
        <f t="shared" si="0"/>
        <v>0</v>
      </c>
    </row>
    <row r="26" spans="1:10" x14ac:dyDescent="0.25">
      <c r="J26" s="133">
        <f t="shared" si="0"/>
        <v>0</v>
      </c>
    </row>
    <row r="27" spans="1:10" x14ac:dyDescent="0.25">
      <c r="J27" s="133">
        <f t="shared" si="0"/>
        <v>0</v>
      </c>
    </row>
    <row r="28" spans="1:10" x14ac:dyDescent="0.25">
      <c r="J28" s="133">
        <f t="shared" si="0"/>
        <v>0</v>
      </c>
    </row>
    <row r="29" spans="1:10" x14ac:dyDescent="0.25">
      <c r="J29" s="133">
        <f t="shared" si="0"/>
        <v>0</v>
      </c>
    </row>
    <row r="30" spans="1:10" x14ac:dyDescent="0.25">
      <c r="J30" s="133">
        <f t="shared" si="0"/>
        <v>0</v>
      </c>
    </row>
    <row r="31" spans="1:10" x14ac:dyDescent="0.25">
      <c r="J31" s="133">
        <f t="shared" si="0"/>
        <v>0</v>
      </c>
    </row>
    <row r="32" spans="1:10" x14ac:dyDescent="0.25">
      <c r="J32" s="133">
        <f t="shared" si="0"/>
        <v>0</v>
      </c>
    </row>
    <row r="33" spans="10:10" x14ac:dyDescent="0.25">
      <c r="J33" s="133">
        <f t="shared" si="0"/>
        <v>0</v>
      </c>
    </row>
    <row r="34" spans="10:10" x14ac:dyDescent="0.25">
      <c r="J34" s="133">
        <f t="shared" si="0"/>
        <v>0</v>
      </c>
    </row>
    <row r="35" spans="10:10" x14ac:dyDescent="0.25">
      <c r="J35" s="133">
        <f t="shared" si="0"/>
        <v>0</v>
      </c>
    </row>
    <row r="36" spans="10:10" x14ac:dyDescent="0.25">
      <c r="J36" s="133">
        <f t="shared" si="0"/>
        <v>0</v>
      </c>
    </row>
    <row r="37" spans="10:10" x14ac:dyDescent="0.25">
      <c r="J37" s="133">
        <f t="shared" si="0"/>
        <v>0</v>
      </c>
    </row>
    <row r="38" spans="10:10" x14ac:dyDescent="0.25">
      <c r="J38" s="133">
        <f t="shared" si="0"/>
        <v>0</v>
      </c>
    </row>
    <row r="39" spans="10:10" x14ac:dyDescent="0.25">
      <c r="J39" s="133">
        <f t="shared" si="0"/>
        <v>0</v>
      </c>
    </row>
    <row r="40" spans="10:10" x14ac:dyDescent="0.25">
      <c r="J40" s="133">
        <f t="shared" si="0"/>
        <v>0</v>
      </c>
    </row>
    <row r="41" spans="10:10" x14ac:dyDescent="0.25">
      <c r="J41" s="133">
        <f t="shared" si="0"/>
        <v>0</v>
      </c>
    </row>
    <row r="42" spans="10:10" x14ac:dyDescent="0.25">
      <c r="J42" s="133">
        <f t="shared" si="0"/>
        <v>0</v>
      </c>
    </row>
    <row r="43" spans="10:10" x14ac:dyDescent="0.25">
      <c r="J43" s="133">
        <f t="shared" si="0"/>
        <v>0</v>
      </c>
    </row>
    <row r="44" spans="10:10" x14ac:dyDescent="0.25">
      <c r="J44" s="133">
        <f t="shared" si="0"/>
        <v>0</v>
      </c>
    </row>
    <row r="45" spans="10:10" x14ac:dyDescent="0.25">
      <c r="J45" s="133">
        <f t="shared" si="0"/>
        <v>0</v>
      </c>
    </row>
    <row r="46" spans="10:10" x14ac:dyDescent="0.25">
      <c r="J46" s="133">
        <f t="shared" si="0"/>
        <v>0</v>
      </c>
    </row>
    <row r="47" spans="10:10" x14ac:dyDescent="0.25">
      <c r="J47" s="133">
        <f t="shared" si="0"/>
        <v>0</v>
      </c>
    </row>
    <row r="48" spans="10:10" x14ac:dyDescent="0.25">
      <c r="J48" s="133">
        <f t="shared" si="0"/>
        <v>0</v>
      </c>
    </row>
    <row r="49" spans="10:10" x14ac:dyDescent="0.25">
      <c r="J49" s="133">
        <f t="shared" si="0"/>
        <v>0</v>
      </c>
    </row>
    <row r="50" spans="10:10" x14ac:dyDescent="0.25">
      <c r="J50" s="133">
        <f t="shared" si="0"/>
        <v>0</v>
      </c>
    </row>
    <row r="51" spans="10:10" x14ac:dyDescent="0.25">
      <c r="J51" s="133">
        <f t="shared" si="0"/>
        <v>0</v>
      </c>
    </row>
  </sheetData>
  <pageMargins left="0.7" right="0.7" top="0.75" bottom="0.75" header="0.3" footer="0.3"/>
  <pageSetup paperSize="9" orientation="portrait"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5E1BDC5029614ABF43223A464FD248" ma:contentTypeVersion="12" ma:contentTypeDescription="Create a new document." ma:contentTypeScope="" ma:versionID="4b53638bea34a38d749e5d1ad7dcb647">
  <xsd:schema xmlns:xsd="http://www.w3.org/2001/XMLSchema" xmlns:xs="http://www.w3.org/2001/XMLSchema" xmlns:p="http://schemas.microsoft.com/office/2006/metadata/properties" xmlns:ns2="f71abe4e-f5ff-49cd-8eff-5f4949acc510" xmlns:ns3="97b6fe81-1556-4112-94ca-31043ca39b71" targetNamespace="http://schemas.microsoft.com/office/2006/metadata/properties" ma:root="true" ma:fieldsID="5fde6207ad4f461e79c1ad85c02ad47f" ns2:_="" ns3:_="">
    <xsd:import namespace="f71abe4e-f5ff-49cd-8eff-5f4949acc510"/>
    <xsd:import namespace="97b6fe81-1556-4112-94ca-31043ca39b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1abe4e-f5ff-49cd-8eff-5f4949acc5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b6fe81-1556-4112-94ca-31043ca39b7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41E4FDB-A320-4976-BF95-21A620F5F71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259F560-EB89-42C3-AEE0-791954B280F2}"/>
</file>

<file path=customXml/itemProps3.xml><?xml version="1.0" encoding="utf-8"?>
<ds:datastoreItem xmlns:ds="http://schemas.openxmlformats.org/officeDocument/2006/customXml" ds:itemID="{4DCD206A-5F6F-4B9A-BCD3-4F8978CE404D}">
  <ds:schemaRefs>
    <ds:schemaRef ds:uri="http://schemas.microsoft.com/office/2006/metadata/properties"/>
    <ds:schemaRef ds:uri="http://www.w3.org/XML/1998/namespace"/>
    <ds:schemaRef ds:uri="http://purl.org/dc/terms/"/>
    <ds:schemaRef ds:uri="http://purl.org/dc/elements/1.1/"/>
    <ds:schemaRef ds:uri="63f065d3-f48e-4d2d-a5d5-b4becdeb24f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058e8728-260f-4dfb-8787-4ebe17203182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14 Zones</vt:lpstr>
      <vt:lpstr>27 Zones</vt:lpstr>
      <vt:lpstr>RPI Zone</vt:lpstr>
      <vt:lpstr>48 Zones</vt:lpstr>
      <vt:lpstr>Node Comparison (Tariff Only)</vt:lpstr>
      <vt:lpstr>Zone_Manual</vt:lpstr>
      <vt:lpstr>Range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Wootton, Matt</dc:creator>
  <cp:lastModifiedBy>Zhou, Jo</cp:lastModifiedBy>
  <dcterms:created xsi:type="dcterms:W3CDTF">2020-04-21T13:28:36Z</dcterms:created>
  <dcterms:modified xsi:type="dcterms:W3CDTF">2020-04-28T21:21:26Z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0x010100095E1BDC5029614ABF43223A464FD248</vt:lpwstr>
  </property>
</Properties>
</file>