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337 &amp; CMP338/Workgroup Meetings/Workgroup 1/CMP337_338 Final Docs_ WG1/ESO - Scenarios/"/>
    </mc:Choice>
  </mc:AlternateContent>
  <bookViews>
    <workbookView xWindow="0" yWindow="0" windowWidth="20490" windowHeight="75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1" l="1"/>
  <c r="B24" i="1"/>
  <c r="B25" i="1" s="1"/>
  <c r="B4" i="1" l="1"/>
  <c r="F12" i="1" s="1"/>
  <c r="B28" i="1" s="1"/>
  <c r="B32" i="1" s="1"/>
  <c r="F2" i="1" l="1"/>
  <c r="B15" i="1" s="1"/>
  <c r="B19" i="1" s="1"/>
  <c r="F3" i="1"/>
  <c r="B16" i="1" s="1"/>
  <c r="B20" i="1" s="1"/>
  <c r="B21" i="1" s="1"/>
  <c r="E21" i="1" s="1"/>
</calcChain>
</file>

<file path=xl/sharedStrings.xml><?xml version="1.0" encoding="utf-8"?>
<sst xmlns="http://schemas.openxmlformats.org/spreadsheetml/2006/main" count="46" uniqueCount="35">
  <si>
    <t>cable converters</t>
  </si>
  <si>
    <t>rest</t>
  </si>
  <si>
    <t>total</t>
  </si>
  <si>
    <t>(£m)</t>
  </si>
  <si>
    <t>description</t>
  </si>
  <si>
    <t>cost</t>
  </si>
  <si>
    <t>unit</t>
  </si>
  <si>
    <t>date</t>
  </si>
  <si>
    <t>illustrative (will be approved through SHETL needs case by Ofgem)</t>
  </si>
  <si>
    <t>DNO Contribution</t>
  </si>
  <si>
    <t>%</t>
  </si>
  <si>
    <t>Splitting the contribution</t>
  </si>
  <si>
    <t>illustrative (we don't see this figure explicitly)</t>
  </si>
  <si>
    <t>New numbers for the T&amp;T model</t>
  </si>
  <si>
    <t>to ensure the contribution is reflected in both cost pots</t>
  </si>
  <si>
    <t>reduce Expansion Factor</t>
  </si>
  <si>
    <t>reduce General TO MAR costs</t>
  </si>
  <si>
    <t>Adjustment to Expansion Factor</t>
  </si>
  <si>
    <t>Expansion Factor without contribution</t>
  </si>
  <si>
    <t>Expansion Factor with contribution</t>
  </si>
  <si>
    <t>illustrative (exact amount will be approved through ??)</t>
  </si>
  <si>
    <t>illustrative</t>
  </si>
  <si>
    <t>cable length</t>
  </si>
  <si>
    <t>km</t>
  </si>
  <si>
    <t>cable capacity</t>
  </si>
  <si>
    <t>MW</t>
  </si>
  <si>
    <t>security factor</t>
  </si>
  <si>
    <t>£/MWkm</t>
  </si>
  <si>
    <t>inflating the 2019 figure for 2024 connection date and then calculating £/MWkm</t>
  </si>
  <si>
    <t>annualised cost</t>
  </si>
  <si>
    <t>annuitised rate</t>
  </si>
  <si>
    <t>expansion constant</t>
  </si>
  <si>
    <t>expansion constant (this is recalculated for every price control)</t>
  </si>
  <si>
    <t>CUSC 14.15.92 (1.8 for circuits with redundancy)</t>
  </si>
  <si>
    <t>£/MWkm/annum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</si>
</sst>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mmm\-yyyy"/>
    <numFmt numFmtId="165" formatCode="0.0%"/>
    <numFmt numFmtId="166" formatCode="0.000"/>
    <numFmt numFmtId="167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2" borderId="0" xfId="0" applyFill="1"/>
    <xf numFmtId="0" fontId="0" fillId="3" borderId="0" xfId="0" applyFill="1"/>
    <xf numFmtId="164" fontId="0" fillId="0" borderId="0" xfId="0" applyNumberFormat="1"/>
    <xf numFmtId="9" fontId="0" fillId="0" borderId="0" xfId="1" applyFont="1"/>
    <xf numFmtId="0" fontId="0" fillId="4" borderId="0" xfId="0" applyFill="1"/>
    <xf numFmtId="0" fontId="2" fillId="0" borderId="0" xfId="0" applyFont="1"/>
    <xf numFmtId="165" fontId="0" fillId="0" borderId="0" xfId="1" applyNumberFormat="1" applyFont="1"/>
    <xf numFmtId="166" fontId="0" fillId="0" borderId="0" xfId="1" applyNumberFormat="1" applyFont="1"/>
    <xf numFmtId="167" fontId="0" fillId="0" borderId="0" xfId="0" applyNumberFormat="1"/>
    <xf numFmtId="2" fontId="0" fillId="0" borderId="0" xfId="0" applyNumberFormat="1"/>
    <xf numFmtId="167" fontId="0" fillId="3" borderId="0" xfId="0" applyNumberFormat="1" applyFill="1"/>
    <xf numFmtId="1" fontId="0" fillId="3" borderId="0" xfId="0" applyNumberFormat="1" applyFill="1"/>
    <xf numFmtId="165" fontId="0" fillId="3" borderId="0" xfId="1" applyNumberFormat="1" applyFont="1" applyFill="1"/>
    <xf numFmtId="2" fontId="0" fillId="3" borderId="0" xfId="0" applyNumberFormat="1" applyFill="1"/>
  </cellXfs>
  <cellStyles count="2">
    <cellStyle name="Normal" xfId="0" builtinId="0"/>
    <cellStyle name="Percent" xfId="1" builtinId="5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2"/>
  <sheetViews>
    <sheetView tabSelected="1" workbookViewId="0">
      <selection activeCell="E6" sqref="E6"/>
    </sheetView>
  </sheetViews>
  <sheetFormatPr defaultRowHeight="15" x14ac:dyDescent="0.25"/>
  <cols>
    <col min="2" max="2" width="10" bestFit="1" customWidth="1"/>
    <col min="3" max="3" width="20.5703125" bestFit="1" customWidth="1"/>
    <col min="5" max="5" width="61.140625" bestFit="1" customWidth="1"/>
  </cols>
  <sheetData>
    <row r="1" spans="2:6" x14ac:dyDescent="0.25">
      <c r="B1" s="6" t="s">
        <v>5</v>
      </c>
      <c r="C1" s="6" t="s">
        <v>4</v>
      </c>
      <c r="D1" s="6" t="s">
        <v>6</v>
      </c>
      <c r="E1" s="6" t="s">
        <v>7</v>
      </c>
      <c r="F1" s="6" t="s">
        <v>10</v>
      </c>
    </row>
    <row r="2" spans="2:6" x14ac:dyDescent="0.25">
      <c r="B2" s="2">
        <v>504</v>
      </c>
      <c r="C2" t="s">
        <v>0</v>
      </c>
      <c r="D2" t="s">
        <v>3</v>
      </c>
      <c r="E2" s="3">
        <v>43466</v>
      </c>
      <c r="F2" s="4">
        <f>B2/$B$4</f>
        <v>0.72</v>
      </c>
    </row>
    <row r="3" spans="2:6" x14ac:dyDescent="0.25">
      <c r="B3" s="2">
        <v>196</v>
      </c>
      <c r="C3" t="s">
        <v>1</v>
      </c>
      <c r="D3" t="s">
        <v>3</v>
      </c>
      <c r="E3" t="s">
        <v>12</v>
      </c>
      <c r="F3" s="4">
        <f>B3/$B$4</f>
        <v>0.28000000000000003</v>
      </c>
    </row>
    <row r="4" spans="2:6" x14ac:dyDescent="0.25">
      <c r="B4" s="2">
        <f>B3+B2</f>
        <v>700</v>
      </c>
      <c r="C4" t="s">
        <v>2</v>
      </c>
      <c r="D4" t="s">
        <v>3</v>
      </c>
      <c r="E4" t="s">
        <v>8</v>
      </c>
    </row>
    <row r="6" spans="2:6" x14ac:dyDescent="0.25">
      <c r="B6" s="12">
        <v>260</v>
      </c>
      <c r="C6" t="s">
        <v>22</v>
      </c>
      <c r="D6" t="s">
        <v>23</v>
      </c>
    </row>
    <row r="7" spans="2:6" x14ac:dyDescent="0.25">
      <c r="B7" s="2">
        <v>600</v>
      </c>
      <c r="C7" t="s">
        <v>24</v>
      </c>
      <c r="D7" t="s">
        <v>25</v>
      </c>
    </row>
    <row r="8" spans="2:6" x14ac:dyDescent="0.25">
      <c r="B8" s="11">
        <v>1</v>
      </c>
      <c r="C8" t="s">
        <v>26</v>
      </c>
      <c r="E8" t="s">
        <v>33</v>
      </c>
    </row>
    <row r="9" spans="2:6" x14ac:dyDescent="0.25">
      <c r="B9" s="13">
        <v>5.8109984888007338E-2</v>
      </c>
      <c r="C9" t="s">
        <v>30</v>
      </c>
    </row>
    <row r="10" spans="2:6" x14ac:dyDescent="0.25">
      <c r="B10" s="14">
        <v>16.378422429223495</v>
      </c>
      <c r="C10" t="s">
        <v>31</v>
      </c>
      <c r="E10" t="s">
        <v>32</v>
      </c>
    </row>
    <row r="11" spans="2:6" x14ac:dyDescent="0.25">
      <c r="B11" s="10"/>
    </row>
    <row r="12" spans="2:6" x14ac:dyDescent="0.25">
      <c r="B12" s="1">
        <v>200</v>
      </c>
      <c r="C12" t="s">
        <v>9</v>
      </c>
      <c r="D12" t="s">
        <v>3</v>
      </c>
      <c r="E12" t="s">
        <v>20</v>
      </c>
      <c r="F12" s="7">
        <f>B12/B4</f>
        <v>0.2857142857142857</v>
      </c>
    </row>
    <row r="14" spans="2:6" x14ac:dyDescent="0.25">
      <c r="B14" t="s">
        <v>11</v>
      </c>
    </row>
    <row r="15" spans="2:6" x14ac:dyDescent="0.25">
      <c r="B15" s="5">
        <f>$B$12*F2</f>
        <v>144</v>
      </c>
      <c r="C15" t="s">
        <v>15</v>
      </c>
      <c r="D15" t="s">
        <v>3</v>
      </c>
      <c r="E15" t="s">
        <v>14</v>
      </c>
    </row>
    <row r="16" spans="2:6" x14ac:dyDescent="0.25">
      <c r="B16" s="5">
        <f>$B$12*F3</f>
        <v>56.000000000000007</v>
      </c>
      <c r="C16" t="s">
        <v>16</v>
      </c>
      <c r="D16" t="s">
        <v>3</v>
      </c>
    </row>
    <row r="18" spans="2:5" x14ac:dyDescent="0.25">
      <c r="B18" t="s">
        <v>13</v>
      </c>
    </row>
    <row r="19" spans="2:5" x14ac:dyDescent="0.25">
      <c r="B19" s="5">
        <f>B2-B15</f>
        <v>360</v>
      </c>
      <c r="C19" t="s">
        <v>0</v>
      </c>
      <c r="D19" t="s">
        <v>3</v>
      </c>
    </row>
    <row r="20" spans="2:5" x14ac:dyDescent="0.25">
      <c r="B20" s="5">
        <f>B3-B16</f>
        <v>140</v>
      </c>
      <c r="C20" t="s">
        <v>1</v>
      </c>
      <c r="D20" t="s">
        <v>3</v>
      </c>
    </row>
    <row r="21" spans="2:5" x14ac:dyDescent="0.25">
      <c r="B21" s="5">
        <f>B20+B19</f>
        <v>500</v>
      </c>
      <c r="C21" t="s">
        <v>2</v>
      </c>
      <c r="D21" t="s">
        <v>3</v>
      </c>
      <c r="E21" t="b">
        <f>B21=(B4-B12)</f>
        <v>1</v>
      </c>
    </row>
    <row r="24" spans="2:5" x14ac:dyDescent="0.25">
      <c r="B24" s="10">
        <f>(B2*10^6)*(1+0.03)^(2024-2019)/(B7*B6)</f>
        <v>3745.3470092769226</v>
      </c>
      <c r="C24" t="s">
        <v>28</v>
      </c>
      <c r="D24" t="s">
        <v>27</v>
      </c>
    </row>
    <row r="25" spans="2:5" x14ac:dyDescent="0.25">
      <c r="B25">
        <f>B24*(B9+0.018)</f>
        <v>285.05830427641007</v>
      </c>
      <c r="C25" t="s">
        <v>29</v>
      </c>
      <c r="D25" t="s">
        <v>34</v>
      </c>
    </row>
    <row r="27" spans="2:5" x14ac:dyDescent="0.25">
      <c r="B27" t="s">
        <v>17</v>
      </c>
    </row>
    <row r="28" spans="2:5" x14ac:dyDescent="0.25">
      <c r="B28" s="8">
        <f>1-F12</f>
        <v>0.7142857142857143</v>
      </c>
    </row>
    <row r="29" spans="2:5" x14ac:dyDescent="0.25">
      <c r="B29" t="s">
        <v>18</v>
      </c>
    </row>
    <row r="30" spans="2:5" x14ac:dyDescent="0.25">
      <c r="B30" s="9">
        <f>B25/B10</f>
        <v>17.404503120385371</v>
      </c>
      <c r="E30" s="3">
        <v>43466</v>
      </c>
    </row>
    <row r="31" spans="2:5" x14ac:dyDescent="0.25">
      <c r="B31" t="s">
        <v>19</v>
      </c>
    </row>
    <row r="32" spans="2:5" x14ac:dyDescent="0.25">
      <c r="B32" s="9">
        <f>B30*B28</f>
        <v>12.431787943132408</v>
      </c>
      <c r="E32" t="s">
        <v>21</v>
      </c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EF832EFA-9804-47D5-B84E-1131131775EC}">
            <xm:f>NOT(ISERROR(SEARCH("TRUE",E21)))</xm:f>
            <xm:f>"TRUE"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E21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4b53638bea34a38d749e5d1ad7dcb647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5fde6207ad4f461e79c1ad85c02ad47f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3CF224-673F-4674-BAFC-4AD362586C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74CF9A-43D8-4C30-B5F2-EA34FF02572B}">
  <ds:schemaRefs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terms/"/>
    <ds:schemaRef ds:uri="97b6fe81-1556-4112-94ca-31043ca39b71"/>
    <ds:schemaRef ds:uri="f71abe4e-f5ff-49cd-8eff-5f4949acc510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2609B97-EB9C-499C-B7C3-028DAE8FE3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National Grid</dc:creator>
  <cp:lastModifiedBy>National Grid</cp:lastModifiedBy>
  <dcterms:created xsi:type="dcterms:W3CDTF">2020-04-07T09:03:52Z</dcterms:created>
  <dcterms:modified xsi:type="dcterms:W3CDTF">2020-04-08T09:44:02Z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_AdHocReviewCycleID">
    <vt:i4>1188365905</vt:i4>
  </property>
  <property fmtid="{D5CDD505-2E9C-101B-9397-08002B2CF9AE}" pid="4" name="_NewReviewCycle">
    <vt:lpwstr/>
  </property>
  <property fmtid="{D5CDD505-2E9C-101B-9397-08002B2CF9AE}" pid="5" name="_EmailSubject">
    <vt:lpwstr>CMP337/338 - WG 1 Additional material to be presented </vt:lpwstr>
  </property>
  <property fmtid="{D5CDD505-2E9C-101B-9397-08002B2CF9AE}" pid="6" name="_AuthorEmail">
    <vt:lpwstr>Shazia.Akhtar2@nationalgrideso.com</vt:lpwstr>
  </property>
  <property fmtid="{D5CDD505-2E9C-101B-9397-08002B2CF9AE}" pid="7" name="_AuthorEmailDisplayName">
    <vt:lpwstr>Akhtar (ESO), Shazia</vt:lpwstr>
  </property>
  <property fmtid="{D5CDD505-2E9C-101B-9397-08002B2CF9AE}" pid="9" name="_PreviousAdHocReviewCycleID">
    <vt:i4>1134666001</vt:i4>
  </property>
</Properties>
</file>