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22 - Received February 2020\Post Tender Report\"/>
    </mc:Choice>
  </mc:AlternateContent>
  <bookViews>
    <workbookView xWindow="0" yWindow="0" windowWidth="20490" windowHeight="6930"/>
  </bookViews>
  <sheets>
    <sheet name="TR122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5" i="1" l="1"/>
  <c r="Q165" i="1"/>
  <c r="N165" i="1"/>
  <c r="J165" i="1"/>
  <c r="T164" i="1"/>
  <c r="Q164" i="1"/>
  <c r="N164" i="1"/>
  <c r="J164" i="1"/>
  <c r="T163" i="1"/>
  <c r="Q163" i="1"/>
  <c r="N163" i="1"/>
  <c r="J163" i="1"/>
  <c r="T162" i="1"/>
  <c r="Q162" i="1"/>
  <c r="N162" i="1"/>
  <c r="J162" i="1"/>
  <c r="T161" i="1"/>
  <c r="Q161" i="1"/>
  <c r="N161" i="1"/>
  <c r="J161" i="1"/>
  <c r="T160" i="1"/>
  <c r="Q160" i="1"/>
  <c r="N160" i="1"/>
  <c r="J160" i="1"/>
  <c r="T159" i="1"/>
  <c r="Q159" i="1"/>
  <c r="N159" i="1"/>
  <c r="J159" i="1"/>
  <c r="T158" i="1"/>
  <c r="Q158" i="1"/>
  <c r="N158" i="1"/>
  <c r="J158" i="1"/>
  <c r="T157" i="1"/>
  <c r="Q157" i="1"/>
  <c r="N157" i="1"/>
  <c r="J157" i="1"/>
  <c r="T156" i="1"/>
  <c r="Q156" i="1"/>
  <c r="N156" i="1"/>
  <c r="J156" i="1"/>
  <c r="T155" i="1"/>
  <c r="Q155" i="1"/>
  <c r="N155" i="1"/>
  <c r="J155" i="1"/>
  <c r="T154" i="1"/>
  <c r="Q154" i="1"/>
  <c r="N154" i="1"/>
  <c r="J154" i="1"/>
  <c r="T153" i="1"/>
  <c r="Q153" i="1"/>
  <c r="N153" i="1"/>
  <c r="J153" i="1"/>
  <c r="T152" i="1"/>
  <c r="Q152" i="1"/>
  <c r="N152" i="1"/>
  <c r="J152" i="1"/>
  <c r="T151" i="1"/>
  <c r="Q151" i="1"/>
  <c r="N151" i="1"/>
  <c r="J151" i="1"/>
  <c r="T150" i="1"/>
  <c r="Q150" i="1"/>
  <c r="N150" i="1"/>
  <c r="J150" i="1"/>
  <c r="T149" i="1"/>
  <c r="Q149" i="1"/>
  <c r="N149" i="1"/>
  <c r="J149" i="1"/>
  <c r="T148" i="1"/>
  <c r="Q148" i="1"/>
  <c r="N148" i="1"/>
  <c r="J148" i="1"/>
  <c r="T147" i="1"/>
  <c r="Q147" i="1"/>
  <c r="N147" i="1"/>
  <c r="J147" i="1"/>
  <c r="T146" i="1"/>
  <c r="Q146" i="1"/>
  <c r="N146" i="1"/>
  <c r="J146" i="1"/>
  <c r="T145" i="1"/>
  <c r="Q145" i="1"/>
  <c r="N145" i="1"/>
  <c r="J145" i="1"/>
  <c r="T144" i="1"/>
  <c r="Q144" i="1"/>
  <c r="N144" i="1"/>
  <c r="J144" i="1"/>
  <c r="T143" i="1"/>
  <c r="Q143" i="1"/>
  <c r="N143" i="1"/>
  <c r="J143" i="1"/>
  <c r="T142" i="1"/>
  <c r="Q142" i="1"/>
  <c r="N142" i="1"/>
  <c r="J142" i="1"/>
  <c r="T141" i="1"/>
  <c r="Q141" i="1"/>
  <c r="N141" i="1"/>
  <c r="J141" i="1"/>
  <c r="T140" i="1"/>
  <c r="Q140" i="1"/>
  <c r="N140" i="1"/>
  <c r="J140" i="1"/>
  <c r="T139" i="1"/>
  <c r="Q139" i="1"/>
  <c r="N139" i="1"/>
  <c r="J139" i="1"/>
  <c r="T138" i="1"/>
  <c r="Q138" i="1"/>
  <c r="N138" i="1"/>
  <c r="J138" i="1"/>
  <c r="T137" i="1"/>
  <c r="Q137" i="1"/>
  <c r="N137" i="1"/>
  <c r="J137" i="1"/>
  <c r="T136" i="1"/>
  <c r="Q136" i="1"/>
  <c r="N136" i="1"/>
  <c r="J136" i="1"/>
  <c r="T135" i="1"/>
  <c r="Q135" i="1"/>
  <c r="N135" i="1"/>
  <c r="J135" i="1"/>
  <c r="T134" i="1"/>
  <c r="Q134" i="1"/>
  <c r="N134" i="1"/>
  <c r="J134" i="1"/>
  <c r="T133" i="1"/>
  <c r="Q133" i="1"/>
  <c r="N133" i="1"/>
  <c r="J133" i="1"/>
  <c r="T132" i="1"/>
  <c r="Q132" i="1"/>
  <c r="N132" i="1"/>
  <c r="J132" i="1"/>
  <c r="T131" i="1"/>
  <c r="Q131" i="1"/>
  <c r="N131" i="1"/>
  <c r="J131" i="1"/>
  <c r="T130" i="1"/>
  <c r="Q130" i="1"/>
  <c r="N130" i="1"/>
  <c r="J130" i="1"/>
  <c r="T129" i="1"/>
  <c r="Q129" i="1"/>
  <c r="N129" i="1"/>
  <c r="J129" i="1"/>
  <c r="T128" i="1"/>
  <c r="Q128" i="1"/>
  <c r="N128" i="1"/>
  <c r="J128" i="1"/>
  <c r="T127" i="1"/>
  <c r="Q127" i="1"/>
  <c r="N127" i="1"/>
  <c r="J127" i="1"/>
  <c r="T126" i="1"/>
  <c r="Q126" i="1"/>
  <c r="N126" i="1"/>
  <c r="J126" i="1"/>
  <c r="T125" i="1"/>
  <c r="Q125" i="1"/>
  <c r="N125" i="1"/>
  <c r="J125" i="1"/>
  <c r="T124" i="1"/>
  <c r="Q124" i="1"/>
  <c r="N124" i="1"/>
  <c r="J124" i="1"/>
  <c r="T123" i="1"/>
  <c r="Q123" i="1"/>
  <c r="N123" i="1"/>
  <c r="J123" i="1"/>
  <c r="T122" i="1"/>
  <c r="Q122" i="1"/>
  <c r="N122" i="1"/>
  <c r="J122" i="1"/>
  <c r="T121" i="1"/>
  <c r="Q121" i="1"/>
  <c r="N121" i="1"/>
  <c r="J121" i="1"/>
  <c r="T120" i="1"/>
  <c r="Q120" i="1"/>
  <c r="N120" i="1"/>
  <c r="J120" i="1"/>
  <c r="T119" i="1"/>
  <c r="Q119" i="1"/>
  <c r="N119" i="1"/>
  <c r="J119" i="1"/>
  <c r="T118" i="1"/>
  <c r="Q118" i="1"/>
  <c r="N118" i="1"/>
  <c r="J118" i="1"/>
  <c r="T117" i="1"/>
  <c r="Q117" i="1"/>
  <c r="N117" i="1"/>
  <c r="J117" i="1"/>
  <c r="T116" i="1"/>
  <c r="Q116" i="1"/>
  <c r="N116" i="1"/>
  <c r="J116" i="1"/>
  <c r="T115" i="1"/>
  <c r="Q115" i="1"/>
  <c r="N115" i="1"/>
  <c r="J115" i="1"/>
  <c r="T114" i="1"/>
  <c r="Q114" i="1"/>
  <c r="N114" i="1"/>
  <c r="J114" i="1"/>
  <c r="T113" i="1"/>
  <c r="Q113" i="1"/>
  <c r="N113" i="1"/>
  <c r="J113" i="1"/>
  <c r="T112" i="1"/>
  <c r="Q112" i="1"/>
  <c r="N112" i="1"/>
  <c r="J112" i="1"/>
  <c r="T111" i="1"/>
  <c r="Q111" i="1"/>
  <c r="N111" i="1"/>
  <c r="J111" i="1"/>
  <c r="T110" i="1"/>
  <c r="Q110" i="1"/>
  <c r="N110" i="1"/>
  <c r="J110" i="1"/>
  <c r="T109" i="1"/>
  <c r="Q109" i="1"/>
  <c r="N109" i="1"/>
  <c r="J109" i="1"/>
  <c r="T108" i="1"/>
  <c r="Q108" i="1"/>
  <c r="N108" i="1"/>
  <c r="J108" i="1"/>
  <c r="T107" i="1"/>
  <c r="Q107" i="1"/>
  <c r="N107" i="1"/>
  <c r="J107" i="1"/>
  <c r="T106" i="1"/>
  <c r="Q106" i="1"/>
  <c r="N106" i="1"/>
  <c r="J106" i="1"/>
  <c r="U105" i="1"/>
  <c r="T105" i="1"/>
  <c r="Q105" i="1"/>
  <c r="N105" i="1"/>
  <c r="J105" i="1"/>
  <c r="T104" i="1"/>
  <c r="Q104" i="1"/>
  <c r="N104" i="1"/>
  <c r="J104" i="1"/>
  <c r="U103" i="1"/>
  <c r="T103" i="1"/>
  <c r="Q103" i="1"/>
  <c r="N103" i="1"/>
  <c r="J103" i="1"/>
  <c r="T102" i="1"/>
  <c r="Q102" i="1"/>
  <c r="N102" i="1"/>
  <c r="J102" i="1"/>
  <c r="U101" i="1"/>
  <c r="T101" i="1"/>
  <c r="Q101" i="1"/>
  <c r="N101" i="1"/>
  <c r="J101" i="1"/>
  <c r="T100" i="1"/>
  <c r="Q100" i="1"/>
  <c r="N100" i="1"/>
  <c r="J100" i="1"/>
  <c r="T99" i="1"/>
  <c r="Q99" i="1"/>
  <c r="N99" i="1"/>
  <c r="J99" i="1"/>
  <c r="T98" i="1"/>
  <c r="Q98" i="1"/>
  <c r="N98" i="1"/>
  <c r="J98" i="1"/>
  <c r="T97" i="1"/>
  <c r="Q97" i="1"/>
  <c r="N97" i="1"/>
  <c r="J97" i="1"/>
  <c r="T96" i="1"/>
  <c r="Q96" i="1"/>
  <c r="N96" i="1"/>
  <c r="J96" i="1"/>
  <c r="T95" i="1"/>
  <c r="Q95" i="1"/>
  <c r="N95" i="1"/>
  <c r="J95" i="1"/>
  <c r="T94" i="1"/>
  <c r="Q94" i="1"/>
  <c r="N94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T89" i="1"/>
  <c r="Q89" i="1"/>
  <c r="N89" i="1"/>
  <c r="J89" i="1"/>
  <c r="T88" i="1"/>
  <c r="Q88" i="1"/>
  <c r="N88" i="1"/>
  <c r="J88" i="1"/>
  <c r="T87" i="1"/>
  <c r="Q87" i="1"/>
  <c r="N87" i="1"/>
  <c r="J87" i="1"/>
  <c r="T86" i="1"/>
  <c r="Q86" i="1"/>
  <c r="N86" i="1"/>
  <c r="J86" i="1"/>
  <c r="T85" i="1"/>
  <c r="Q85" i="1"/>
  <c r="N85" i="1"/>
  <c r="J85" i="1"/>
  <c r="T84" i="1"/>
  <c r="Q84" i="1"/>
  <c r="N84" i="1"/>
  <c r="J84" i="1"/>
  <c r="T83" i="1"/>
  <c r="Q83" i="1"/>
  <c r="N83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U75" i="1"/>
  <c r="T75" i="1"/>
  <c r="Q75" i="1"/>
  <c r="N75" i="1"/>
  <c r="J75" i="1"/>
  <c r="U74" i="1"/>
  <c r="T74" i="1"/>
  <c r="Q74" i="1"/>
  <c r="N74" i="1"/>
  <c r="J74" i="1"/>
  <c r="T73" i="1"/>
  <c r="Q73" i="1"/>
  <c r="N73" i="1"/>
  <c r="J73" i="1"/>
  <c r="T72" i="1"/>
  <c r="Q72" i="1"/>
  <c r="N72" i="1"/>
  <c r="J72" i="1"/>
  <c r="T71" i="1"/>
  <c r="Q71" i="1"/>
  <c r="N71" i="1"/>
  <c r="J71" i="1"/>
  <c r="T70" i="1"/>
  <c r="Q70" i="1"/>
  <c r="N70" i="1"/>
  <c r="J70" i="1"/>
  <c r="T69" i="1"/>
  <c r="Q69" i="1"/>
  <c r="N69" i="1"/>
  <c r="J69" i="1"/>
  <c r="T68" i="1"/>
  <c r="Q68" i="1"/>
  <c r="N68" i="1"/>
  <c r="J68" i="1"/>
  <c r="T67" i="1"/>
  <c r="Q67" i="1"/>
  <c r="N67" i="1"/>
  <c r="J67" i="1"/>
  <c r="T66" i="1"/>
  <c r="Q66" i="1"/>
  <c r="N66" i="1"/>
  <c r="J66" i="1"/>
  <c r="T65" i="1"/>
  <c r="Q65" i="1"/>
  <c r="N65" i="1"/>
  <c r="J65" i="1"/>
  <c r="T64" i="1"/>
  <c r="Q64" i="1"/>
  <c r="N64" i="1"/>
  <c r="J64" i="1"/>
  <c r="T63" i="1"/>
  <c r="Q63" i="1"/>
  <c r="N63" i="1"/>
  <c r="J63" i="1"/>
  <c r="T62" i="1"/>
  <c r="Q62" i="1"/>
  <c r="N62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U40" i="1"/>
  <c r="T40" i="1"/>
  <c r="Q40" i="1"/>
  <c r="N40" i="1"/>
  <c r="J40" i="1"/>
  <c r="U39" i="1"/>
  <c r="T39" i="1"/>
  <c r="Q39" i="1"/>
  <c r="N39" i="1"/>
  <c r="J39" i="1"/>
  <c r="U38" i="1"/>
  <c r="T38" i="1"/>
  <c r="Q38" i="1"/>
  <c r="N38" i="1"/>
  <c r="J38" i="1"/>
  <c r="U37" i="1"/>
  <c r="T37" i="1"/>
  <c r="Q37" i="1"/>
  <c r="N37" i="1"/>
  <c r="J37" i="1"/>
  <c r="U36" i="1"/>
  <c r="T36" i="1"/>
  <c r="Q36" i="1"/>
  <c r="N36" i="1"/>
  <c r="J36" i="1"/>
  <c r="U35" i="1"/>
  <c r="T35" i="1"/>
  <c r="Q35" i="1"/>
  <c r="N35" i="1"/>
  <c r="J35" i="1"/>
  <c r="U34" i="1"/>
  <c r="T34" i="1"/>
  <c r="Q34" i="1"/>
  <c r="N34" i="1"/>
  <c r="J34" i="1"/>
  <c r="U33" i="1"/>
  <c r="T33" i="1"/>
  <c r="Q33" i="1"/>
  <c r="N33" i="1"/>
  <c r="J33" i="1"/>
  <c r="U32" i="1"/>
  <c r="T32" i="1"/>
  <c r="Q32" i="1"/>
  <c r="N32" i="1"/>
  <c r="J32" i="1"/>
  <c r="T31" i="1"/>
  <c r="Q31" i="1"/>
  <c r="N31" i="1"/>
  <c r="J31" i="1"/>
  <c r="T30" i="1"/>
  <c r="Q30" i="1"/>
  <c r="N30" i="1"/>
  <c r="J30" i="1"/>
  <c r="T29" i="1"/>
  <c r="Q29" i="1"/>
  <c r="N29" i="1"/>
  <c r="J29" i="1"/>
  <c r="T28" i="1"/>
  <c r="Q28" i="1"/>
  <c r="N28" i="1"/>
  <c r="J28" i="1"/>
  <c r="T27" i="1"/>
  <c r="Q27" i="1"/>
  <c r="N27" i="1"/>
  <c r="J27" i="1"/>
  <c r="T26" i="1"/>
  <c r="Q26" i="1"/>
  <c r="N26" i="1"/>
  <c r="J26" i="1"/>
  <c r="J25" i="1"/>
  <c r="J24" i="1"/>
  <c r="J23" i="1"/>
  <c r="T22" i="1"/>
  <c r="Q22" i="1"/>
  <c r="N22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T12" i="1"/>
  <c r="Q12" i="1"/>
  <c r="N12" i="1"/>
  <c r="J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U11" i="1"/>
  <c r="T11" i="1"/>
  <c r="Q11" i="1"/>
  <c r="N11" i="1"/>
  <c r="J11" i="1"/>
  <c r="U10" i="1"/>
  <c r="T10" i="1"/>
  <c r="Q10" i="1"/>
  <c r="N10" i="1"/>
  <c r="J10" i="1"/>
  <c r="A10" i="1"/>
  <c r="A11" i="1" s="1"/>
  <c r="U9" i="1"/>
  <c r="T9" i="1"/>
  <c r="Q9" i="1"/>
  <c r="N9" i="1"/>
  <c r="J9" i="1"/>
  <c r="U8" i="1"/>
  <c r="T8" i="1"/>
  <c r="Q8" i="1"/>
  <c r="N8" i="1"/>
  <c r="J8" i="1"/>
  <c r="A8" i="1"/>
  <c r="A9" i="1" s="1"/>
  <c r="U7" i="1"/>
  <c r="T7" i="1"/>
  <c r="Q7" i="1"/>
  <c r="N7" i="1"/>
  <c r="J7" i="1"/>
  <c r="A7" i="1"/>
  <c r="T6" i="1"/>
  <c r="Q6" i="1"/>
  <c r="N6" i="1"/>
  <c r="H6" i="1"/>
  <c r="E6" i="1"/>
  <c r="A6" i="1"/>
  <c r="T5" i="1"/>
  <c r="Q5" i="1"/>
  <c r="N5" i="1"/>
  <c r="I5" i="1"/>
  <c r="I6" i="1" s="1"/>
  <c r="H5" i="1"/>
  <c r="J5" i="1" s="1"/>
  <c r="J6" i="1" l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<sst xmlns="http://schemas.openxmlformats.org/spreadsheetml/2006/main" count="1315" uniqueCount="177">
  <si>
    <t>Tender Ref</t>
  </si>
  <si>
    <t xml:space="preserve">Status 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</si>
  <si>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</si>
  <si>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</si>
  <si>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</si>
  <si>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</si>
  <si>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</si>
  <si>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</si>
  <si>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</si>
  <si>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</si>
  <si>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</si>
  <si>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</si>
  <si>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</si>
  <si>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</si>
  <si>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</si>
  <si>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</si>
  <si>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</si>
  <si>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</si>
  <si>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</si>
  <si>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</si>
  <si>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</si>
  <si>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</si>
  <si>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</si>
  <si>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</si>
  <si>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</si>
  <si>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</si>
  <si>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</si>
  <si>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</si>
  <si>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</si>
  <si>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</si>
  <si>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</si>
  <si>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</si>
  <si>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</si>
  <si>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</si>
  <si>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</si>
  <si>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</si>
  <si>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</si>
  <si>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</si>
  <si>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</si>
  <si>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</si>
  <si>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</si>
  <si>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</si>
  <si>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</si>
  <si>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</si>
  <si>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</si>
  <si>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</si>
  <si>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</si>
  <si>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</si>
  <si>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</si>
  <si>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</si>
  <si>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</si>
  <si>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</si>
  <si>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</si>
  <si>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Rejected</t>
  </si>
  <si>
    <t>UK Power Reserve</t>
  </si>
  <si>
    <t>AFFR1</t>
  </si>
  <si>
    <t>DSF: Storage (for export)</t>
  </si>
  <si>
    <t>AFFR2</t>
  </si>
  <si>
    <t xml:space="preserve"> </t>
  </si>
  <si>
    <t>AFFR3</t>
  </si>
  <si>
    <t>Accepted</t>
  </si>
  <si>
    <t>N/A</t>
  </si>
  <si>
    <t>Social Energy Limited</t>
  </si>
  <si>
    <t>SOC1-FFR</t>
  </si>
  <si>
    <t>DSF: Storage (onsite)</t>
  </si>
  <si>
    <t>SOC2-FFR</t>
  </si>
  <si>
    <t>H for only 30mins</t>
  </si>
  <si>
    <t>SOC3-FFR</t>
  </si>
  <si>
    <t>Pelham Storage Limited</t>
  </si>
  <si>
    <t>PLHM-1</t>
  </si>
  <si>
    <t>A</t>
  </si>
  <si>
    <t>Cannot be accepted with C</t>
  </si>
  <si>
    <t>B</t>
  </si>
  <si>
    <t>C</t>
  </si>
  <si>
    <t>Cannot be accepted with A</t>
  </si>
  <si>
    <t xml:space="preserve">Upside Energy </t>
  </si>
  <si>
    <t>UPEN-2</t>
  </si>
  <si>
    <t>UPEN-1</t>
  </si>
  <si>
    <t>First Renewable Alpha Limited</t>
  </si>
  <si>
    <t>TREGN-1</t>
  </si>
  <si>
    <t>Diesel</t>
  </si>
  <si>
    <t>Kiwi Power Ltd</t>
  </si>
  <si>
    <t>KIWIE-2</t>
  </si>
  <si>
    <t>KIWIS-1</t>
  </si>
  <si>
    <t>Multiple Fuel Type</t>
  </si>
  <si>
    <t>BESS HoldCo 2 Ltd</t>
  </si>
  <si>
    <t>DBESS-22</t>
  </si>
  <si>
    <t>Battery</t>
  </si>
  <si>
    <t>BESS HoldCo 3 Ltd</t>
  </si>
  <si>
    <t>DBESS-33</t>
  </si>
  <si>
    <t>D</t>
  </si>
  <si>
    <t>Cannot be accepted with F</t>
  </si>
  <si>
    <t>E</t>
  </si>
  <si>
    <t>F</t>
  </si>
  <si>
    <t>Cannot be accepted with D or E</t>
  </si>
  <si>
    <t>DBESSH-33</t>
  </si>
  <si>
    <t>G</t>
  </si>
  <si>
    <t>H</t>
  </si>
  <si>
    <t>I</t>
  </si>
  <si>
    <t>Limejump Energy Ltd</t>
  </si>
  <si>
    <t>AG-GLIM01</t>
  </si>
  <si>
    <t>H for 30 minutes only</t>
  </si>
  <si>
    <t>AG-FLIM01</t>
  </si>
  <si>
    <t>AG-BLIM02</t>
  </si>
  <si>
    <t>AG-ELIM02</t>
  </si>
  <si>
    <t>AG-HLIM01</t>
  </si>
  <si>
    <t>Limejump Ltd</t>
  </si>
  <si>
    <t>LJDYN-2</t>
  </si>
  <si>
    <t>LJDYN-6</t>
  </si>
  <si>
    <t>LJDYQ-1</t>
  </si>
  <si>
    <t>LJDYP-2</t>
  </si>
  <si>
    <t>LJDYP-4</t>
  </si>
  <si>
    <t>LJFFR-1</t>
  </si>
  <si>
    <t>DSF: Distributed generation (for export)</t>
  </si>
  <si>
    <t>npower</t>
  </si>
  <si>
    <t>NPFRD-1</t>
  </si>
  <si>
    <t>Peak Gen</t>
  </si>
  <si>
    <t>PETDAG-1</t>
  </si>
  <si>
    <t>PGFFR-5</t>
  </si>
  <si>
    <t>PGFFR-8</t>
  </si>
  <si>
    <t>EDF Energy Customers Limited</t>
  </si>
  <si>
    <t>AG-AEDF01</t>
  </si>
  <si>
    <t>As per FFR framework agreement</t>
  </si>
  <si>
    <t xml:space="preserve">AG -GEDF01 </t>
  </si>
  <si>
    <t>AG -GEDF01</t>
  </si>
  <si>
    <t>AG -GEDF02</t>
  </si>
  <si>
    <t>EDFE-2</t>
  </si>
  <si>
    <t>City Energy Management Services Ltd.</t>
  </si>
  <si>
    <t>CMFH-1</t>
  </si>
  <si>
    <t>DSF: Load response</t>
  </si>
  <si>
    <t>CMFH-2</t>
  </si>
  <si>
    <t>Centrica Brigg Ltd</t>
  </si>
  <si>
    <t>ROOSB-1</t>
  </si>
  <si>
    <t xml:space="preserve">as per FFR framework agreement </t>
  </si>
  <si>
    <t>Yes</t>
  </si>
  <si>
    <t>Mutually Exclusive with Bid B</t>
  </si>
  <si>
    <t>Mutually Exclusive with Bids A and C</t>
  </si>
  <si>
    <t>GridBeyond Limited</t>
  </si>
  <si>
    <t>GBND-1</t>
  </si>
  <si>
    <t>GBND-2</t>
  </si>
  <si>
    <t>ENDSR-1</t>
  </si>
  <si>
    <t>ENDSR-2</t>
  </si>
  <si>
    <t>ENDSR-3</t>
  </si>
  <si>
    <t>ENDSR-4</t>
  </si>
  <si>
    <t>First Hydro Company</t>
  </si>
  <si>
    <t>DINO-1</t>
  </si>
  <si>
    <t>Hydro</t>
  </si>
  <si>
    <t>NO</t>
  </si>
  <si>
    <t>Habitat Energy Limited</t>
  </si>
  <si>
    <t>HAB1-FFR</t>
  </si>
  <si>
    <t>HAB2-FFR</t>
  </si>
  <si>
    <t>HAB3-FFR</t>
  </si>
  <si>
    <t>Flexitricity Limited</t>
  </si>
  <si>
    <t>AG-EFLX01</t>
  </si>
  <si>
    <t>YES</t>
  </si>
  <si>
    <t>AG-BFLX01</t>
  </si>
  <si>
    <t>SFLEX-3</t>
  </si>
  <si>
    <t>SFLEX-4</t>
  </si>
  <si>
    <t>SFLEX-5</t>
  </si>
  <si>
    <t>Open Energi Limited</t>
  </si>
  <si>
    <t>OPEN-1</t>
  </si>
  <si>
    <t>OPEN-2</t>
  </si>
  <si>
    <t>Hall Farm Energy Limited</t>
  </si>
  <si>
    <t>HLFRM-1</t>
  </si>
  <si>
    <t>Indication of FFR results for Tender Round 122, accepted tenders will be officially notified via an issued acceptance letter.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</si>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</sst>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1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6" fillId="4" borderId="4" xfId="0" applyNumberFormat="1" applyFont="1" applyFill="1" applyBorder="1" applyAlignment="1" applyProtection="1">
      <alignment horizontal="center" vertical="center"/>
      <protection hidden="1"/>
    </xf>
    <xf numFmtId="49" fontId="6" fillId="4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1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0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164" fontId="8" fillId="7" borderId="13" xfId="0" applyNumberFormat="1" applyFont="1" applyFill="1" applyBorder="1" applyAlignment="1" applyProtection="1">
      <alignment vertical="center" wrapText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Font="1" applyFill="1" applyBorder="1" applyAlignment="1" applyProtection="1">
      <alignment horizontal="center" vertical="center" wrapText="1"/>
      <protection hidden="1"/>
    </xf>
    <xf numFmtId="164" fontId="8" fillId="7" borderId="13" xfId="0" applyNumberFormat="1" applyFont="1" applyFill="1" applyBorder="1" applyAlignment="1" applyProtection="1">
      <alignment vertical="center" wrapText="1"/>
      <protection hidden="1"/>
    </xf>
    <xf numFmtId="1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3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164" fontId="0" fillId="0" borderId="13" xfId="0" applyNumberFormat="1" applyFill="1" applyBorder="1" applyProtection="1">
      <protection hidden="1"/>
    </xf>
    <xf numFmtId="164" fontId="3" fillId="0" borderId="14" xfId="0" applyNumberFormat="1" applyFont="1" applyBorder="1" applyProtection="1">
      <protection hidden="1"/>
    </xf>
    <xf numFmtId="165" fontId="0" fillId="0" borderId="14" xfId="0" applyNumberFormat="1" applyFill="1" applyBorder="1" applyAlignment="1" applyProtection="1">
      <alignment horizontal="center"/>
      <protection hidden="1"/>
    </xf>
    <xf numFmtId="14" fontId="0" fillId="0" borderId="14" xfId="0" applyNumberFormat="1" applyFill="1" applyBorder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8" borderId="13" xfId="0" applyFill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hidden="1"/>
    </xf>
    <xf numFmtId="164" fontId="0" fillId="8" borderId="13" xfId="0" applyNumberFormat="1" applyFill="1" applyBorder="1" applyProtection="1">
      <protection hidden="1"/>
    </xf>
    <xf numFmtId="165" fontId="0" fillId="8" borderId="13" xfId="0" applyNumberFormat="1" applyFill="1" applyBorder="1" applyAlignment="1" applyProtection="1">
      <alignment horizontal="center"/>
      <protection hidden="1"/>
    </xf>
    <xf numFmtId="2" fontId="0" fillId="0" borderId="13" xfId="0" applyNumberFormat="1" applyBorder="1" applyAlignment="1" applyProtection="1">
      <alignment horizontal="center"/>
      <protection locked="0"/>
    </xf>
    <xf numFmtId="165" fontId="0" fillId="0" borderId="13" xfId="0" applyNumberFormat="1" applyFill="1" applyBorder="1" applyAlignment="1" applyProtection="1">
      <alignment horizontal="center"/>
      <protection hidden="1"/>
    </xf>
    <xf numFmtId="0" fontId="0" fillId="8" borderId="14" xfId="0" applyFill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14" xfId="0" quotePrefix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164" fontId="17" fillId="2" borderId="6" xfId="0" applyNumberFormat="1" applyFont="1" applyFill="1" applyBorder="1" applyAlignment="1">
      <alignment horizontal="center" textRotation="90"/>
    </xf>
    <xf numFmtId="0" fontId="18" fillId="2" borderId="13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 textRotation="90"/>
    </xf>
    <xf numFmtId="0" fontId="20" fillId="0" borderId="2" xfId="0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0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0" fillId="0" borderId="9" xfId="0" applyFont="1" applyBorder="1" applyAlignment="1">
      <alignment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2" fillId="0" borderId="14" xfId="0" applyFont="1" applyBorder="1" applyProtection="1">
      <protection hidden="1"/>
    </xf>
    <xf numFmtId="165" fontId="14" fillId="0" borderId="10" xfId="0" applyNumberFormat="1" applyFont="1" applyBorder="1" applyAlignment="1" applyProtection="1">
      <alignment horizontal="left"/>
      <protection hidden="1"/>
    </xf>
    <xf numFmtId="165" fontId="14" fillId="0" borderId="11" xfId="0" applyNumberFormat="1" applyFont="1" applyBorder="1" applyAlignment="1" applyProtection="1">
      <alignment horizontal="left"/>
      <protection hidden="1"/>
    </xf>
    <xf numFmtId="0" fontId="22" fillId="0" borderId="11" xfId="0" applyFont="1" applyBorder="1" applyProtection="1">
      <protection locked="0"/>
    </xf>
    <xf numFmtId="0" fontId="22" fillId="0" borderId="1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download%20proforma%20TR122-%20PTR%20master%20%20-%20DO%20NOT%20PUBLIS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End dates</v>
          </cell>
        </row>
        <row r="2">
          <cell r="D2">
            <v>43890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75"/>
  <sheetViews>
    <sheetView tabSelected="1" topLeftCell="A43" zoomScale="90" zoomScaleNormal="90" workbookViewId="0">
      <selection activeCell="H169" sqref="H169"/>
    </sheetView>
  </sheetViews>
  <sheetFormatPr defaultRowHeight="15"/>
  <cols>
    <col min="2" max="2" width="10" customWidth="1"/>
    <col min="4" max="4" width="38.140625" customWidth="1"/>
    <col min="5" max="9" width="20.7109375" customWidth="1"/>
    <col min="10" max="10" width="38.42578125" customWidth="1"/>
    <col min="11" max="11" width="24" customWidth="1"/>
    <col min="12" max="20" width="8.7109375" customWidth="1"/>
    <col min="21" max="21" width="13.42578125" customWidth="1"/>
    <col min="22" max="22" width="12.5703125" customWidth="1"/>
    <col min="23" max="23" width="12.140625" customWidth="1"/>
    <col min="24" max="24" width="10.5703125" customWidth="1"/>
    <col min="25" max="25" width="25.140625" customWidth="1"/>
    <col min="26" max="26" width="24.85546875" customWidth="1"/>
    <col min="27" max="27" width="17.140625" customWidth="1"/>
    <col min="28" max="28" width="15.85546875" customWidth="1"/>
    <col min="32" max="32" width="10.28515625" customWidth="1"/>
    <col min="33" max="33" width="10.42578125" customWidth="1"/>
    <col min="34" max="34" width="10.28515625" customWidth="1"/>
    <col min="35" max="35" width="10.7109375" customWidth="1"/>
    <col min="36" max="36" width="12.28515625" customWidth="1"/>
    <col min="37" max="37" width="11.7109375" customWidth="1"/>
    <col min="38" max="39" width="18" customWidth="1"/>
    <col min="40" max="41" width="13.5703125" customWidth="1"/>
    <col min="42" max="42" width="49.7109375" customWidth="1"/>
  </cols>
  <sheetData>
    <row r="1" spans="1:42">
      <c r="A1" s="94" t="s">
        <v>164</v>
      </c>
    </row>
    <row r="2" spans="1:42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3" t="s">
        <v>9</v>
      </c>
      <c r="K2" s="3" t="s">
        <v>10</v>
      </c>
      <c r="L2" s="5" t="s">
        <v>11</v>
      </c>
      <c r="M2" s="6"/>
      <c r="N2" s="6"/>
      <c r="O2" s="6"/>
      <c r="P2" s="6"/>
      <c r="Q2" s="6"/>
      <c r="R2" s="6"/>
      <c r="S2" s="6"/>
      <c r="T2" s="7"/>
      <c r="U2" s="8" t="s">
        <v>12</v>
      </c>
      <c r="V2" s="9"/>
      <c r="W2" s="9"/>
      <c r="X2" s="3" t="s">
        <v>13</v>
      </c>
      <c r="Y2" s="10" t="s">
        <v>14</v>
      </c>
      <c r="Z2" s="11"/>
      <c r="AA2" s="11"/>
      <c r="AB2" s="11"/>
      <c r="AC2" s="12" t="s">
        <v>15</v>
      </c>
      <c r="AD2" s="13"/>
      <c r="AE2" s="13"/>
      <c r="AF2" s="13"/>
      <c r="AG2" s="13"/>
      <c r="AH2" s="13"/>
      <c r="AI2" s="14"/>
      <c r="AJ2" s="15" t="s">
        <v>16</v>
      </c>
      <c r="AK2" s="15" t="s">
        <v>17</v>
      </c>
      <c r="AL2" s="15" t="s">
        <v>18</v>
      </c>
      <c r="AM2" s="15" t="s">
        <v>19</v>
      </c>
      <c r="AN2" s="16" t="s">
        <v>20</v>
      </c>
      <c r="AO2" s="17"/>
      <c r="AP2" s="18" t="s">
        <v>21</v>
      </c>
    </row>
    <row r="3" spans="1:42">
      <c r="A3" s="19"/>
      <c r="B3" s="19"/>
      <c r="C3" s="19"/>
      <c r="D3" s="20"/>
      <c r="E3" s="21"/>
      <c r="F3" s="21"/>
      <c r="G3" s="21"/>
      <c r="H3" s="22"/>
      <c r="I3" s="22"/>
      <c r="J3" s="21"/>
      <c r="K3" s="21"/>
      <c r="L3" s="23" t="s">
        <v>22</v>
      </c>
      <c r="M3" s="24"/>
      <c r="N3" s="25"/>
      <c r="O3" s="23" t="s">
        <v>23</v>
      </c>
      <c r="P3" s="24"/>
      <c r="Q3" s="25"/>
      <c r="R3" s="23" t="s">
        <v>24</v>
      </c>
      <c r="S3" s="24"/>
      <c r="T3" s="25"/>
      <c r="U3" s="26" t="s">
        <v>25</v>
      </c>
      <c r="V3" s="26" t="s">
        <v>26</v>
      </c>
      <c r="W3" s="26" t="s">
        <v>27</v>
      </c>
      <c r="X3" s="21"/>
      <c r="Y3" s="3" t="s">
        <v>28</v>
      </c>
      <c r="Z3" s="3" t="s">
        <v>29</v>
      </c>
      <c r="AA3" s="3" t="s">
        <v>30</v>
      </c>
      <c r="AB3" s="3" t="s">
        <v>31</v>
      </c>
      <c r="AC3" s="27"/>
      <c r="AD3" s="28"/>
      <c r="AE3" s="28"/>
      <c r="AF3" s="28"/>
      <c r="AG3" s="28"/>
      <c r="AH3" s="28"/>
      <c r="AI3" s="29"/>
      <c r="AJ3" s="30"/>
      <c r="AK3" s="30"/>
      <c r="AL3" s="30"/>
      <c r="AM3" s="30"/>
      <c r="AN3" s="31" t="s">
        <v>32</v>
      </c>
      <c r="AO3" s="32"/>
      <c r="AP3" s="33"/>
    </row>
    <row r="4" spans="1:42" ht="89.25">
      <c r="A4" s="19"/>
      <c r="B4" s="19"/>
      <c r="C4" s="19"/>
      <c r="D4" s="20"/>
      <c r="E4" s="21"/>
      <c r="F4" s="21"/>
      <c r="G4" s="21"/>
      <c r="H4" s="22"/>
      <c r="I4" s="22"/>
      <c r="J4" s="21"/>
      <c r="K4" s="21"/>
      <c r="L4" s="34" t="s">
        <v>33</v>
      </c>
      <c r="M4" s="35" t="s">
        <v>34</v>
      </c>
      <c r="N4" s="35" t="s">
        <v>35</v>
      </c>
      <c r="O4" s="35" t="s">
        <v>33</v>
      </c>
      <c r="P4" s="35" t="s">
        <v>34</v>
      </c>
      <c r="Q4" s="35" t="s">
        <v>35</v>
      </c>
      <c r="R4" s="35" t="s">
        <v>33</v>
      </c>
      <c r="S4" s="35" t="s">
        <v>34</v>
      </c>
      <c r="T4" s="35" t="s">
        <v>35</v>
      </c>
      <c r="U4" s="36"/>
      <c r="V4" s="36"/>
      <c r="W4" s="36"/>
      <c r="X4" s="21"/>
      <c r="Y4" s="21"/>
      <c r="Z4" s="21"/>
      <c r="AA4" s="21"/>
      <c r="AB4" s="21"/>
      <c r="AC4" s="37" t="s">
        <v>36</v>
      </c>
      <c r="AD4" s="37" t="s">
        <v>37</v>
      </c>
      <c r="AE4" s="37" t="s">
        <v>38</v>
      </c>
      <c r="AF4" s="37" t="s">
        <v>39</v>
      </c>
      <c r="AG4" s="37" t="s">
        <v>40</v>
      </c>
      <c r="AH4" s="37" t="s">
        <v>41</v>
      </c>
      <c r="AI4" s="37" t="s">
        <v>42</v>
      </c>
      <c r="AJ4" s="30"/>
      <c r="AK4" s="30"/>
      <c r="AL4" s="30"/>
      <c r="AM4" s="30"/>
      <c r="AN4" s="38" t="s">
        <v>43</v>
      </c>
      <c r="AO4" s="38" t="s">
        <v>44</v>
      </c>
      <c r="AP4" s="33"/>
    </row>
    <row r="5" spans="1:42" ht="27" customHeight="1">
      <c r="A5" s="39">
        <v>122</v>
      </c>
      <c r="B5" s="39"/>
      <c r="C5" s="39"/>
      <c r="D5" s="40" t="s">
        <v>45</v>
      </c>
      <c r="E5" s="41" t="s">
        <v>46</v>
      </c>
      <c r="F5" s="41" t="s">
        <v>47</v>
      </c>
      <c r="G5" s="41" t="s">
        <v>48</v>
      </c>
      <c r="H5" s="42">
        <f>'[1]Drop down boxes'!D2</f>
        <v>43890</v>
      </c>
      <c r="I5" s="42" t="str">
        <f>'[1]Drop down boxes'!E1</f>
        <v>End dates</v>
      </c>
      <c r="J5" s="41" t="str">
        <f>IFERROR(TEXT(H5,"DD.MM.YY")&amp;" - "&amp;TEXT(I5,"DD.MM.YY")&amp;" ("&amp;DATEDIF(H5,I5+1,"m")&amp;" months)","Tender End Date is Before Start Date")</f>
        <v>Tender End Date is Before Start Date</v>
      </c>
      <c r="K5" s="43" t="s">
        <v>49</v>
      </c>
      <c r="L5" s="44">
        <v>2300</v>
      </c>
      <c r="M5" s="45">
        <v>700</v>
      </c>
      <c r="N5" s="43">
        <f t="shared" ref="N5:N6" si="0">IF(L5&gt;M5, (2400-L5+M5)/100, IF(AND(L5="",M5="",L5=M5), "", IF(L5=M5,24,(M5-L5)/100)))</f>
        <v>8</v>
      </c>
      <c r="O5" s="44">
        <v>2300</v>
      </c>
      <c r="P5" s="45">
        <v>700</v>
      </c>
      <c r="Q5" s="43">
        <f t="shared" ref="Q5:Q6" si="1">IF(O5&gt;P5, (2400-O5+P5)/100, IF(AND(O5="",P5="",O5=P5), "", IF(O5=P5,24,(P5-O5)/100)))</f>
        <v>8</v>
      </c>
      <c r="R5" s="44">
        <v>2300</v>
      </c>
      <c r="S5" s="45">
        <v>700</v>
      </c>
      <c r="T5" s="43">
        <f t="shared" ref="T5:T6" si="2">IF(R5&gt;S5, (2400-R5+S5)/100, IF(AND(R5="",S5="",R5=S5), "", IF(R5=S5,24,(S5-R5)/100)))</f>
        <v>8</v>
      </c>
      <c r="U5" s="46">
        <v>100</v>
      </c>
      <c r="V5" s="47">
        <v>600</v>
      </c>
      <c r="W5" s="43" t="s">
        <v>50</v>
      </c>
      <c r="X5" s="43" t="s">
        <v>50</v>
      </c>
      <c r="Y5" s="43" t="s">
        <v>50</v>
      </c>
      <c r="Z5" s="43" t="s">
        <v>50</v>
      </c>
      <c r="AA5" s="43" t="s">
        <v>50</v>
      </c>
      <c r="AB5" s="43" t="s">
        <v>50</v>
      </c>
      <c r="AC5" s="43" t="s">
        <v>50</v>
      </c>
      <c r="AD5" s="43" t="s">
        <v>50</v>
      </c>
      <c r="AE5" s="43" t="s">
        <v>50</v>
      </c>
      <c r="AF5" s="43" t="s">
        <v>50</v>
      </c>
      <c r="AG5" s="43" t="s">
        <v>50</v>
      </c>
      <c r="AH5" s="43" t="s">
        <v>50</v>
      </c>
      <c r="AI5" s="43" t="s">
        <v>50</v>
      </c>
      <c r="AJ5" s="43" t="s">
        <v>50</v>
      </c>
      <c r="AK5" s="43" t="s">
        <v>50</v>
      </c>
      <c r="AL5" s="43"/>
      <c r="AM5" s="43"/>
      <c r="AN5" s="43" t="s">
        <v>50</v>
      </c>
      <c r="AO5" s="43" t="s">
        <v>50</v>
      </c>
      <c r="AP5" s="43" t="s">
        <v>50</v>
      </c>
    </row>
    <row r="6" spans="1:42" ht="27" customHeight="1">
      <c r="A6" s="48">
        <f>A5</f>
        <v>122</v>
      </c>
      <c r="B6" s="48"/>
      <c r="C6" s="48"/>
      <c r="D6" s="40" t="s">
        <v>45</v>
      </c>
      <c r="E6" s="41" t="str">
        <f>E5</f>
        <v>Ex-FFR-1</v>
      </c>
      <c r="F6" s="41" t="s">
        <v>51</v>
      </c>
      <c r="G6" s="41" t="s">
        <v>52</v>
      </c>
      <c r="H6" s="49">
        <f>H5</f>
        <v>43890</v>
      </c>
      <c r="I6" s="49" t="str">
        <f>I5</f>
        <v>End dates</v>
      </c>
      <c r="J6" s="41" t="str">
        <f t="shared" ref="J6:J64" si="3">IFERROR(TEXT(H6,"DD.MM.YY")&amp;" - "&amp;TEXT(I6,"DD.MM.YY")&amp;" ("&amp;DATEDIF(H6,I6+1,"m")&amp;" months)","Tender End Date is Before Start Date")</f>
        <v>Tender End Date is Before Start Date</v>
      </c>
      <c r="K6" s="43" t="s">
        <v>49</v>
      </c>
      <c r="L6" s="45">
        <v>700</v>
      </c>
      <c r="M6" s="44">
        <v>2300</v>
      </c>
      <c r="N6" s="43">
        <f t="shared" si="0"/>
        <v>16</v>
      </c>
      <c r="O6" s="45">
        <v>700</v>
      </c>
      <c r="P6" s="44">
        <v>2300</v>
      </c>
      <c r="Q6" s="43">
        <f t="shared" si="1"/>
        <v>16</v>
      </c>
      <c r="R6" s="45">
        <v>700</v>
      </c>
      <c r="S6" s="44">
        <v>2300</v>
      </c>
      <c r="T6" s="43">
        <f t="shared" si="2"/>
        <v>16</v>
      </c>
      <c r="U6" s="46">
        <v>600</v>
      </c>
      <c r="V6" s="47">
        <v>100</v>
      </c>
      <c r="W6" s="43" t="s">
        <v>50</v>
      </c>
      <c r="X6" s="43" t="s">
        <v>50</v>
      </c>
      <c r="Y6" s="43" t="s">
        <v>50</v>
      </c>
      <c r="Z6" s="43" t="s">
        <v>50</v>
      </c>
      <c r="AA6" s="43" t="s">
        <v>50</v>
      </c>
      <c r="AB6" s="43" t="s">
        <v>50</v>
      </c>
      <c r="AC6" s="43" t="s">
        <v>50</v>
      </c>
      <c r="AD6" s="43" t="s">
        <v>50</v>
      </c>
      <c r="AE6" s="43" t="s">
        <v>50</v>
      </c>
      <c r="AF6" s="43" t="s">
        <v>50</v>
      </c>
      <c r="AG6" s="43" t="s">
        <v>50</v>
      </c>
      <c r="AH6" s="43" t="s">
        <v>50</v>
      </c>
      <c r="AI6" s="43" t="s">
        <v>50</v>
      </c>
      <c r="AJ6" s="43" t="s">
        <v>50</v>
      </c>
      <c r="AK6" s="43" t="s">
        <v>50</v>
      </c>
      <c r="AL6" s="43"/>
      <c r="AM6" s="43"/>
      <c r="AN6" s="43" t="s">
        <v>50</v>
      </c>
      <c r="AO6" s="43" t="s">
        <v>50</v>
      </c>
      <c r="AP6" s="43" t="s">
        <v>50</v>
      </c>
    </row>
    <row r="7" spans="1:42" ht="27" customHeight="1">
      <c r="A7" s="50">
        <f>A5+0.001</f>
        <v>122.001</v>
      </c>
      <c r="B7" s="51" t="s">
        <v>53</v>
      </c>
      <c r="C7" s="52">
        <v>2</v>
      </c>
      <c r="D7" s="53" t="s">
        <v>54</v>
      </c>
      <c r="E7" s="53" t="s">
        <v>55</v>
      </c>
      <c r="F7" s="53" t="s">
        <v>51</v>
      </c>
      <c r="G7" s="54" t="s">
        <v>56</v>
      </c>
      <c r="H7" s="55">
        <v>43890</v>
      </c>
      <c r="I7" s="55">
        <v>43921</v>
      </c>
      <c r="J7" s="56" t="str">
        <f t="shared" si="3"/>
        <v>29.02.20 - 31.03.20 (1 months)</v>
      </c>
      <c r="K7" s="57" t="s">
        <v>49</v>
      </c>
      <c r="L7" s="58">
        <v>2300</v>
      </c>
      <c r="M7" s="58">
        <v>700</v>
      </c>
      <c r="N7" s="59">
        <f>IF(L7&gt;M7, (2400-L7+M7)/100, IF(AND(L7="",M7="",L7=M7), "", IF(L7=M7,24,(M7-L7)/100)))</f>
        <v>8</v>
      </c>
      <c r="O7" s="58">
        <v>2300</v>
      </c>
      <c r="P7" s="58">
        <v>700</v>
      </c>
      <c r="Q7" s="59">
        <f>IF(O7&gt;P7, (2400-O7+P7)/100, IF(AND(O7="",P7="",O7=P7), "", IF(O7=P7,24,(P7-O7)/100)))</f>
        <v>8</v>
      </c>
      <c r="R7" s="58">
        <v>2300</v>
      </c>
      <c r="S7" s="58">
        <v>700</v>
      </c>
      <c r="T7" s="59">
        <f>IF(R7&gt;S7, (2400-R7+S7)/100, IF(AND(R7="",S7="",R7=S7), "", IF(R7=S7,24,(S7-R7)/100)))</f>
        <v>8</v>
      </c>
      <c r="U7" s="53">
        <f>7.12*20</f>
        <v>142.4</v>
      </c>
      <c r="V7" s="53">
        <v>0</v>
      </c>
      <c r="W7" s="60">
        <v>0</v>
      </c>
      <c r="X7" s="61"/>
      <c r="Y7" s="53"/>
      <c r="Z7" s="53"/>
      <c r="AA7" s="53"/>
      <c r="AB7" s="53"/>
      <c r="AC7" s="53">
        <v>8</v>
      </c>
      <c r="AD7" s="53">
        <v>20</v>
      </c>
      <c r="AE7" s="53">
        <v>20</v>
      </c>
      <c r="AF7" s="53">
        <v>8</v>
      </c>
      <c r="AG7" s="53">
        <v>20</v>
      </c>
      <c r="AH7" s="53">
        <v>8</v>
      </c>
      <c r="AI7" s="53">
        <v>20</v>
      </c>
      <c r="AJ7" s="62"/>
      <c r="AK7" s="62"/>
      <c r="AL7" s="63"/>
      <c r="AM7" s="62"/>
      <c r="AN7" s="53"/>
      <c r="AO7" s="53"/>
      <c r="AP7" s="62"/>
    </row>
    <row r="8" spans="1:42" ht="27" customHeight="1">
      <c r="A8" s="50">
        <f t="shared" ref="A8:A64" si="4">A7+0.001</f>
        <v>122.00200000000001</v>
      </c>
      <c r="B8" s="51" t="s">
        <v>53</v>
      </c>
      <c r="C8" s="52">
        <v>2</v>
      </c>
      <c r="D8" s="53" t="s">
        <v>54</v>
      </c>
      <c r="E8" s="64" t="s">
        <v>57</v>
      </c>
      <c r="F8" s="53" t="s">
        <v>51</v>
      </c>
      <c r="G8" s="54" t="s">
        <v>56</v>
      </c>
      <c r="H8" s="55">
        <v>43890</v>
      </c>
      <c r="I8" s="55">
        <v>43921</v>
      </c>
      <c r="J8" s="56" t="str">
        <f t="shared" si="3"/>
        <v>29.02.20 - 31.03.20 (1 months)</v>
      </c>
      <c r="K8" s="57" t="s">
        <v>49</v>
      </c>
      <c r="L8" s="58">
        <v>2300</v>
      </c>
      <c r="M8" s="58">
        <v>700</v>
      </c>
      <c r="N8" s="59">
        <f t="shared" ref="N8:N11" si="5">IF(L8&gt;M8, (2400-L8+M8)/100, IF(AND(L8="",M8="",L8=M8), "", IF(L8=M8,24,(M8-L8)/100)))</f>
        <v>8</v>
      </c>
      <c r="O8" s="58">
        <v>2300</v>
      </c>
      <c r="P8" s="58">
        <v>700</v>
      </c>
      <c r="Q8" s="59">
        <f t="shared" ref="Q8:Q11" si="6">IF(O8&gt;P8, (2400-O8+P8)/100, IF(AND(O8="",P8="",O8=P8), "", IF(O8=P8,24,(P8-O8)/100)))</f>
        <v>8</v>
      </c>
      <c r="R8" s="58">
        <v>2300</v>
      </c>
      <c r="S8" s="58">
        <v>700</v>
      </c>
      <c r="T8" s="65">
        <f t="shared" ref="T8:T11" si="7">IF(R8&gt;S8, (2400-R8+S8)/100, IF(AND(R8="",S8="",R8=S8), "", IF(R8=S8,24,(S8-R8)/100)))</f>
        <v>8</v>
      </c>
      <c r="U8" s="53">
        <f>7.07*20</f>
        <v>141.4</v>
      </c>
      <c r="V8" s="53">
        <v>0</v>
      </c>
      <c r="W8" s="60">
        <v>0</v>
      </c>
      <c r="X8" s="61"/>
      <c r="Y8" s="53"/>
      <c r="Z8" s="53"/>
      <c r="AA8" s="53"/>
      <c r="AB8" s="53"/>
      <c r="AC8" s="53">
        <v>8</v>
      </c>
      <c r="AD8" s="53">
        <v>20</v>
      </c>
      <c r="AE8" s="53">
        <v>20</v>
      </c>
      <c r="AF8" s="53">
        <v>8</v>
      </c>
      <c r="AG8" s="53">
        <v>20</v>
      </c>
      <c r="AH8" s="53">
        <v>8</v>
      </c>
      <c r="AI8" s="53">
        <v>20</v>
      </c>
      <c r="AJ8" s="62"/>
      <c r="AK8" s="62"/>
      <c r="AL8" s="66"/>
      <c r="AM8" s="62" t="s">
        <v>58</v>
      </c>
      <c r="AN8" s="64"/>
      <c r="AO8" s="64"/>
      <c r="AP8" s="67"/>
    </row>
    <row r="9" spans="1:42" ht="27" customHeight="1">
      <c r="A9" s="50">
        <f t="shared" si="4"/>
        <v>122.00300000000001</v>
      </c>
      <c r="B9" s="51" t="s">
        <v>53</v>
      </c>
      <c r="C9" s="52">
        <v>2</v>
      </c>
      <c r="D9" s="53" t="s">
        <v>54</v>
      </c>
      <c r="E9" s="64" t="s">
        <v>59</v>
      </c>
      <c r="F9" s="53" t="s">
        <v>51</v>
      </c>
      <c r="G9" s="54" t="s">
        <v>56</v>
      </c>
      <c r="H9" s="55">
        <v>43890</v>
      </c>
      <c r="I9" s="55">
        <v>43921</v>
      </c>
      <c r="J9" s="56" t="str">
        <f t="shared" si="3"/>
        <v>29.02.20 - 31.03.20 (1 months)</v>
      </c>
      <c r="K9" s="57" t="s">
        <v>49</v>
      </c>
      <c r="L9" s="58">
        <v>2300</v>
      </c>
      <c r="M9" s="58">
        <v>700</v>
      </c>
      <c r="N9" s="59">
        <f t="shared" si="5"/>
        <v>8</v>
      </c>
      <c r="O9" s="58">
        <v>2300</v>
      </c>
      <c r="P9" s="58">
        <v>700</v>
      </c>
      <c r="Q9" s="59">
        <f t="shared" si="6"/>
        <v>8</v>
      </c>
      <c r="R9" s="58">
        <v>2300</v>
      </c>
      <c r="S9" s="58">
        <v>700</v>
      </c>
      <c r="T9" s="65">
        <f t="shared" si="7"/>
        <v>8</v>
      </c>
      <c r="U9" s="53">
        <f>6.79*20</f>
        <v>135.80000000000001</v>
      </c>
      <c r="V9" s="53">
        <v>0</v>
      </c>
      <c r="W9" s="60">
        <v>0</v>
      </c>
      <c r="X9" s="61"/>
      <c r="Y9" s="53"/>
      <c r="Z9" s="53"/>
      <c r="AA9" s="53"/>
      <c r="AB9" s="53"/>
      <c r="AC9" s="53">
        <v>8</v>
      </c>
      <c r="AD9" s="53">
        <v>20</v>
      </c>
      <c r="AE9" s="53">
        <v>20</v>
      </c>
      <c r="AF9" s="53">
        <v>8</v>
      </c>
      <c r="AG9" s="53">
        <v>20</v>
      </c>
      <c r="AH9" s="53">
        <v>8</v>
      </c>
      <c r="AI9" s="53">
        <v>20</v>
      </c>
      <c r="AJ9" s="62"/>
      <c r="AK9" s="62"/>
      <c r="AL9" s="66"/>
      <c r="AM9" s="62"/>
      <c r="AN9" s="64"/>
      <c r="AO9" s="64"/>
      <c r="AP9" s="67"/>
    </row>
    <row r="10" spans="1:42" ht="27" customHeight="1">
      <c r="A10" s="50">
        <f t="shared" si="4"/>
        <v>122.00400000000002</v>
      </c>
      <c r="B10" s="51" t="s">
        <v>53</v>
      </c>
      <c r="C10" s="52">
        <v>1.2</v>
      </c>
      <c r="D10" s="53" t="s">
        <v>54</v>
      </c>
      <c r="E10" s="64" t="s">
        <v>59</v>
      </c>
      <c r="F10" s="53" t="s">
        <v>51</v>
      </c>
      <c r="G10" s="54" t="s">
        <v>56</v>
      </c>
      <c r="H10" s="55">
        <v>43891</v>
      </c>
      <c r="I10" s="55">
        <v>43921</v>
      </c>
      <c r="J10" s="56" t="str">
        <f t="shared" si="3"/>
        <v>01.03.20 - 31.03.20 (1 months)</v>
      </c>
      <c r="K10" s="57" t="s">
        <v>49</v>
      </c>
      <c r="L10" s="58">
        <v>700</v>
      </c>
      <c r="M10" s="58">
        <v>1500</v>
      </c>
      <c r="N10" s="59">
        <f t="shared" si="5"/>
        <v>8</v>
      </c>
      <c r="O10" s="58">
        <v>700</v>
      </c>
      <c r="P10" s="58">
        <v>1500</v>
      </c>
      <c r="Q10" s="59">
        <f t="shared" si="6"/>
        <v>8</v>
      </c>
      <c r="R10" s="58">
        <v>700</v>
      </c>
      <c r="S10" s="58">
        <v>1500</v>
      </c>
      <c r="T10" s="65">
        <f t="shared" si="7"/>
        <v>8</v>
      </c>
      <c r="U10" s="53">
        <f>10.8*20</f>
        <v>216</v>
      </c>
      <c r="V10" s="53">
        <v>0</v>
      </c>
      <c r="W10" s="60">
        <v>0</v>
      </c>
      <c r="X10" s="61"/>
      <c r="Y10" s="53"/>
      <c r="Z10" s="53"/>
      <c r="AA10" s="53"/>
      <c r="AB10" s="53"/>
      <c r="AC10" s="53">
        <v>8</v>
      </c>
      <c r="AD10" s="53">
        <v>20</v>
      </c>
      <c r="AE10" s="53">
        <v>20</v>
      </c>
      <c r="AF10" s="53">
        <v>8</v>
      </c>
      <c r="AG10" s="53">
        <v>20</v>
      </c>
      <c r="AH10" s="53">
        <v>8</v>
      </c>
      <c r="AI10" s="53">
        <v>20</v>
      </c>
      <c r="AJ10" s="62"/>
      <c r="AK10" s="62"/>
      <c r="AL10" s="66"/>
      <c r="AM10" s="62"/>
      <c r="AN10" s="64"/>
      <c r="AO10" s="64"/>
      <c r="AP10" s="67"/>
    </row>
    <row r="11" spans="1:42" ht="27" customHeight="1">
      <c r="A11" s="50">
        <f t="shared" si="4"/>
        <v>122.00500000000002</v>
      </c>
      <c r="B11" s="51" t="s">
        <v>53</v>
      </c>
      <c r="C11" s="52">
        <v>2</v>
      </c>
      <c r="D11" s="53" t="s">
        <v>54</v>
      </c>
      <c r="E11" s="64" t="s">
        <v>59</v>
      </c>
      <c r="F11" s="53" t="s">
        <v>51</v>
      </c>
      <c r="G11" s="54" t="s">
        <v>56</v>
      </c>
      <c r="H11" s="55">
        <v>43891</v>
      </c>
      <c r="I11" s="55">
        <v>43921</v>
      </c>
      <c r="J11" s="56" t="str">
        <f t="shared" si="3"/>
        <v>01.03.20 - 31.03.20 (1 months)</v>
      </c>
      <c r="K11" s="68" t="s">
        <v>49</v>
      </c>
      <c r="L11" s="58">
        <v>1500</v>
      </c>
      <c r="M11" s="58">
        <v>2300</v>
      </c>
      <c r="N11" s="59">
        <f t="shared" si="5"/>
        <v>8</v>
      </c>
      <c r="O11" s="58">
        <v>1500</v>
      </c>
      <c r="P11" s="58">
        <v>2300</v>
      </c>
      <c r="Q11" s="59">
        <f t="shared" si="6"/>
        <v>8</v>
      </c>
      <c r="R11" s="58">
        <v>1500</v>
      </c>
      <c r="S11" s="58">
        <v>2300</v>
      </c>
      <c r="T11" s="65">
        <f t="shared" si="7"/>
        <v>8</v>
      </c>
      <c r="U11" s="64">
        <f>15.85*20</f>
        <v>317</v>
      </c>
      <c r="V11" s="64">
        <v>0</v>
      </c>
      <c r="W11" s="64">
        <v>0</v>
      </c>
      <c r="X11" s="69"/>
      <c r="Y11" s="64"/>
      <c r="Z11" s="64"/>
      <c r="AA11" s="64"/>
      <c r="AB11" s="64"/>
      <c r="AC11" s="53">
        <v>8</v>
      </c>
      <c r="AD11" s="53">
        <v>20</v>
      </c>
      <c r="AE11" s="53">
        <v>20</v>
      </c>
      <c r="AF11" s="53">
        <v>8</v>
      </c>
      <c r="AG11" s="53">
        <v>20</v>
      </c>
      <c r="AH11" s="53">
        <v>8</v>
      </c>
      <c r="AI11" s="53">
        <v>20</v>
      </c>
      <c r="AJ11" s="67"/>
      <c r="AK11" s="67"/>
      <c r="AL11" s="66"/>
      <c r="AM11" s="62"/>
      <c r="AN11" s="64"/>
      <c r="AO11" s="64"/>
      <c r="AP11" s="67"/>
    </row>
    <row r="12" spans="1:42" ht="27" customHeight="1">
      <c r="A12" s="70">
        <f t="shared" si="4"/>
        <v>122.00600000000003</v>
      </c>
      <c r="B12" s="71" t="s">
        <v>60</v>
      </c>
      <c r="C12" s="72" t="s">
        <v>61</v>
      </c>
      <c r="D12" s="54" t="s">
        <v>62</v>
      </c>
      <c r="E12" s="54" t="s">
        <v>63</v>
      </c>
      <c r="F12" s="54" t="s">
        <v>51</v>
      </c>
      <c r="G12" s="54" t="s">
        <v>64</v>
      </c>
      <c r="H12" s="73">
        <v>43890</v>
      </c>
      <c r="I12" s="73">
        <v>43921</v>
      </c>
      <c r="J12" s="56" t="str">
        <f t="shared" si="3"/>
        <v>29.02.20 - 31.03.20 (1 months)</v>
      </c>
      <c r="K12" s="74" t="s">
        <v>49</v>
      </c>
      <c r="L12" s="75">
        <v>2300</v>
      </c>
      <c r="M12" s="75">
        <v>700</v>
      </c>
      <c r="N12" s="76">
        <f>IF(L12&gt;M12, (2400-L12+M12)/100, IF(AND(L12="",M12="",L12=M12), "", IF(L12=M12,24,(M12-L12)/100)))</f>
        <v>8</v>
      </c>
      <c r="O12" s="75">
        <v>2300</v>
      </c>
      <c r="P12" s="75">
        <v>700</v>
      </c>
      <c r="Q12" s="76">
        <f>IF(O12&gt;P12, (2400-O12+P12)/100, IF(AND(O12="",P12="",O12=P12), "", IF(O12=P12,24,(P12-O12)/100)))</f>
        <v>8</v>
      </c>
      <c r="R12" s="75">
        <v>2300</v>
      </c>
      <c r="S12" s="75">
        <v>700</v>
      </c>
      <c r="T12" s="76">
        <f>IF(R12&gt;S12, (2400-R12+S12)/100, IF(AND(R12="",S12="",R12=S12), "", IF(R12=S12,24,(S12-R12)/100)))</f>
        <v>8</v>
      </c>
      <c r="U12" s="54">
        <v>6.22</v>
      </c>
      <c r="V12" s="54"/>
      <c r="W12" s="77"/>
      <c r="X12" s="78"/>
      <c r="Y12" s="54"/>
      <c r="Z12" s="54"/>
      <c r="AA12" s="54"/>
      <c r="AB12" s="54"/>
      <c r="AC12" s="54">
        <v>0.4</v>
      </c>
      <c r="AD12" s="54">
        <v>1</v>
      </c>
      <c r="AE12" s="54">
        <v>1</v>
      </c>
      <c r="AF12" s="54">
        <v>0.4</v>
      </c>
      <c r="AG12" s="54">
        <v>1</v>
      </c>
      <c r="AH12" s="54">
        <v>0.4</v>
      </c>
      <c r="AI12" s="54">
        <v>1</v>
      </c>
      <c r="AJ12" s="79"/>
      <c r="AK12" s="79"/>
      <c r="AL12" s="80"/>
      <c r="AM12" s="79"/>
      <c r="AN12" s="54"/>
      <c r="AO12" s="54"/>
      <c r="AP12" s="79"/>
    </row>
    <row r="13" spans="1:42" ht="27" customHeight="1">
      <c r="A13" s="50">
        <f t="shared" si="4"/>
        <v>122.00700000000003</v>
      </c>
      <c r="B13" s="71" t="s">
        <v>60</v>
      </c>
      <c r="C13" s="72" t="s">
        <v>61</v>
      </c>
      <c r="D13" s="53" t="s">
        <v>62</v>
      </c>
      <c r="E13" s="64" t="s">
        <v>65</v>
      </c>
      <c r="F13" s="53" t="s">
        <v>51</v>
      </c>
      <c r="G13" s="54" t="s">
        <v>64</v>
      </c>
      <c r="H13" s="55">
        <v>43890</v>
      </c>
      <c r="I13" s="55">
        <v>43921</v>
      </c>
      <c r="J13" s="56" t="str">
        <f t="shared" si="3"/>
        <v>29.02.20 - 31.03.20 (1 months)</v>
      </c>
      <c r="K13" s="57" t="s">
        <v>49</v>
      </c>
      <c r="L13" s="58">
        <v>2300</v>
      </c>
      <c r="M13" s="58">
        <v>700</v>
      </c>
      <c r="N13" s="59">
        <f t="shared" ref="N13:N18" si="8">IF(L13&gt;M13, (2400-L13+M13)/100, IF(AND(L13="",M13="",L13=M13), "", IF(L13=M13,24,(M13-L13)/100)))</f>
        <v>8</v>
      </c>
      <c r="O13" s="58">
        <v>2300</v>
      </c>
      <c r="P13" s="58">
        <v>700</v>
      </c>
      <c r="Q13" s="59">
        <f t="shared" ref="Q13:Q18" si="9">IF(O13&gt;P13, (2400-O13+P13)/100, IF(AND(O13="",P13="",O13=P13), "", IF(O13=P13,24,(P13-O13)/100)))</f>
        <v>8</v>
      </c>
      <c r="R13" s="58">
        <v>2300</v>
      </c>
      <c r="S13" s="58">
        <v>700</v>
      </c>
      <c r="T13" s="65">
        <f t="shared" ref="T13:T18" si="10">IF(R13&gt;S13, (2400-R13+S13)/100, IF(AND(R13="",S13="",R13=S13), "", IF(R13=S13,24,(S13-R13)/100)))</f>
        <v>8</v>
      </c>
      <c r="U13" s="53">
        <v>5.8</v>
      </c>
      <c r="V13" s="53"/>
      <c r="W13" s="60"/>
      <c r="X13" s="61"/>
      <c r="Y13" s="53"/>
      <c r="Z13" s="53"/>
      <c r="AA13" s="53"/>
      <c r="AB13" s="53"/>
      <c r="AC13" s="53">
        <v>0.4</v>
      </c>
      <c r="AD13" s="53">
        <v>1</v>
      </c>
      <c r="AE13" s="53">
        <v>1</v>
      </c>
      <c r="AF13" s="53">
        <v>0.4</v>
      </c>
      <c r="AG13" s="53">
        <v>1</v>
      </c>
      <c r="AH13" s="53">
        <v>0.4</v>
      </c>
      <c r="AI13" s="53">
        <v>1</v>
      </c>
      <c r="AJ13" s="62"/>
      <c r="AK13" s="62"/>
      <c r="AL13" s="66"/>
      <c r="AM13" s="62" t="s">
        <v>58</v>
      </c>
      <c r="AN13" s="64"/>
      <c r="AO13" s="64"/>
      <c r="AP13" s="67" t="s">
        <v>66</v>
      </c>
    </row>
    <row r="14" spans="1:42" ht="27" customHeight="1">
      <c r="A14" s="50">
        <f t="shared" si="4"/>
        <v>122.00800000000004</v>
      </c>
      <c r="B14" s="71" t="s">
        <v>60</v>
      </c>
      <c r="C14" s="72" t="s">
        <v>61</v>
      </c>
      <c r="D14" s="53" t="s">
        <v>62</v>
      </c>
      <c r="E14" s="64" t="s">
        <v>65</v>
      </c>
      <c r="F14" s="53" t="s">
        <v>51</v>
      </c>
      <c r="G14" s="54" t="s">
        <v>64</v>
      </c>
      <c r="H14" s="55">
        <v>43891</v>
      </c>
      <c r="I14" s="55">
        <v>43921</v>
      </c>
      <c r="J14" s="56" t="str">
        <f t="shared" si="3"/>
        <v>01.03.20 - 31.03.20 (1 months)</v>
      </c>
      <c r="K14" s="57" t="s">
        <v>49</v>
      </c>
      <c r="L14" s="58">
        <v>700</v>
      </c>
      <c r="M14" s="58">
        <v>1500</v>
      </c>
      <c r="N14" s="59">
        <f t="shared" si="8"/>
        <v>8</v>
      </c>
      <c r="O14" s="58">
        <v>700</v>
      </c>
      <c r="P14" s="58">
        <v>1500</v>
      </c>
      <c r="Q14" s="59">
        <f t="shared" si="9"/>
        <v>8</v>
      </c>
      <c r="R14" s="58">
        <v>700</v>
      </c>
      <c r="S14" s="58">
        <v>1500</v>
      </c>
      <c r="T14" s="65">
        <f t="shared" si="10"/>
        <v>8</v>
      </c>
      <c r="U14" s="53">
        <v>7.08</v>
      </c>
      <c r="V14" s="53"/>
      <c r="W14" s="60"/>
      <c r="X14" s="61"/>
      <c r="Y14" s="53"/>
      <c r="Z14" s="53"/>
      <c r="AA14" s="53"/>
      <c r="AB14" s="53"/>
      <c r="AC14" s="53">
        <v>0.4</v>
      </c>
      <c r="AD14" s="53">
        <v>1</v>
      </c>
      <c r="AE14" s="53">
        <v>1</v>
      </c>
      <c r="AF14" s="53">
        <v>0.4</v>
      </c>
      <c r="AG14" s="53">
        <v>1</v>
      </c>
      <c r="AH14" s="53">
        <v>0.4</v>
      </c>
      <c r="AI14" s="53">
        <v>1</v>
      </c>
      <c r="AJ14" s="62"/>
      <c r="AK14" s="62"/>
      <c r="AL14" s="66"/>
      <c r="AM14" s="62"/>
      <c r="AN14" s="64"/>
      <c r="AO14" s="64"/>
      <c r="AP14" s="67" t="s">
        <v>66</v>
      </c>
    </row>
    <row r="15" spans="1:42" ht="27" customHeight="1">
      <c r="A15" s="50">
        <f t="shared" si="4"/>
        <v>122.00900000000004</v>
      </c>
      <c r="B15" s="71" t="s">
        <v>60</v>
      </c>
      <c r="C15" s="72" t="s">
        <v>61</v>
      </c>
      <c r="D15" s="53" t="s">
        <v>62</v>
      </c>
      <c r="E15" s="64" t="s">
        <v>65</v>
      </c>
      <c r="F15" s="53" t="s">
        <v>51</v>
      </c>
      <c r="G15" s="54" t="s">
        <v>64</v>
      </c>
      <c r="H15" s="55">
        <v>43891</v>
      </c>
      <c r="I15" s="55">
        <v>43921</v>
      </c>
      <c r="J15" s="56" t="str">
        <f t="shared" si="3"/>
        <v>01.03.20 - 31.03.20 (1 months)</v>
      </c>
      <c r="K15" s="57" t="s">
        <v>49</v>
      </c>
      <c r="L15" s="58">
        <v>1500</v>
      </c>
      <c r="M15" s="58">
        <v>2300</v>
      </c>
      <c r="N15" s="59">
        <f t="shared" si="8"/>
        <v>8</v>
      </c>
      <c r="O15" s="58">
        <v>1500</v>
      </c>
      <c r="P15" s="58">
        <v>2300</v>
      </c>
      <c r="Q15" s="59">
        <f t="shared" si="9"/>
        <v>8</v>
      </c>
      <c r="R15" s="58">
        <v>1500</v>
      </c>
      <c r="S15" s="58">
        <v>2300</v>
      </c>
      <c r="T15" s="65">
        <f t="shared" si="10"/>
        <v>8</v>
      </c>
      <c r="U15" s="53">
        <v>11.63</v>
      </c>
      <c r="V15" s="53"/>
      <c r="W15" s="60"/>
      <c r="X15" s="61"/>
      <c r="Y15" s="53"/>
      <c r="Z15" s="53"/>
      <c r="AA15" s="53"/>
      <c r="AB15" s="53"/>
      <c r="AC15" s="53">
        <v>0.4</v>
      </c>
      <c r="AD15" s="53">
        <v>1</v>
      </c>
      <c r="AE15" s="53">
        <v>1</v>
      </c>
      <c r="AF15" s="53">
        <v>0.4</v>
      </c>
      <c r="AG15" s="53">
        <v>1</v>
      </c>
      <c r="AH15" s="53">
        <v>0.4</v>
      </c>
      <c r="AI15" s="53">
        <v>1</v>
      </c>
      <c r="AJ15" s="62"/>
      <c r="AK15" s="62"/>
      <c r="AL15" s="66"/>
      <c r="AM15" s="62"/>
      <c r="AN15" s="64"/>
      <c r="AO15" s="64"/>
      <c r="AP15" s="67" t="s">
        <v>66</v>
      </c>
    </row>
    <row r="16" spans="1:42" ht="27" customHeight="1">
      <c r="A16" s="50">
        <f t="shared" si="4"/>
        <v>122.01000000000005</v>
      </c>
      <c r="B16" s="71" t="s">
        <v>60</v>
      </c>
      <c r="C16" s="72" t="s">
        <v>61</v>
      </c>
      <c r="D16" s="53" t="s">
        <v>62</v>
      </c>
      <c r="E16" s="64" t="s">
        <v>67</v>
      </c>
      <c r="F16" s="53" t="s">
        <v>51</v>
      </c>
      <c r="G16" s="54" t="s">
        <v>64</v>
      </c>
      <c r="H16" s="55">
        <v>43890</v>
      </c>
      <c r="I16" s="55">
        <v>43921</v>
      </c>
      <c r="J16" s="56" t="str">
        <f t="shared" si="3"/>
        <v>29.02.20 - 31.03.20 (1 months)</v>
      </c>
      <c r="K16" s="68" t="s">
        <v>49</v>
      </c>
      <c r="L16" s="58">
        <v>2300</v>
      </c>
      <c r="M16" s="58">
        <v>700</v>
      </c>
      <c r="N16" s="59">
        <f t="shared" si="8"/>
        <v>8</v>
      </c>
      <c r="O16" s="58">
        <v>2300</v>
      </c>
      <c r="P16" s="58">
        <v>700</v>
      </c>
      <c r="Q16" s="59">
        <f t="shared" si="9"/>
        <v>8</v>
      </c>
      <c r="R16" s="58">
        <v>2300</v>
      </c>
      <c r="S16" s="58">
        <v>700</v>
      </c>
      <c r="T16" s="65">
        <f t="shared" si="10"/>
        <v>8</v>
      </c>
      <c r="U16" s="64">
        <v>6.65</v>
      </c>
      <c r="V16" s="64"/>
      <c r="W16" s="64"/>
      <c r="X16" s="69"/>
      <c r="Y16" s="64"/>
      <c r="Z16" s="64"/>
      <c r="AA16" s="64"/>
      <c r="AB16" s="64"/>
      <c r="AC16" s="53">
        <v>0.4</v>
      </c>
      <c r="AD16" s="53">
        <v>1</v>
      </c>
      <c r="AE16" s="53">
        <v>1</v>
      </c>
      <c r="AF16" s="53">
        <v>0.4</v>
      </c>
      <c r="AG16" s="53">
        <v>1</v>
      </c>
      <c r="AH16" s="53">
        <v>0.4</v>
      </c>
      <c r="AI16" s="53">
        <v>1</v>
      </c>
      <c r="AJ16" s="67"/>
      <c r="AK16" s="67"/>
      <c r="AL16" s="66"/>
      <c r="AM16" s="62"/>
      <c r="AN16" s="64"/>
      <c r="AO16" s="64"/>
      <c r="AP16" s="67" t="s">
        <v>66</v>
      </c>
    </row>
    <row r="17" spans="1:42" ht="27" customHeight="1">
      <c r="A17" s="50">
        <f t="shared" si="4"/>
        <v>122.01100000000005</v>
      </c>
      <c r="B17" s="71" t="s">
        <v>60</v>
      </c>
      <c r="C17" s="72" t="s">
        <v>61</v>
      </c>
      <c r="D17" s="53" t="s">
        <v>62</v>
      </c>
      <c r="E17" s="64" t="s">
        <v>67</v>
      </c>
      <c r="F17" s="53" t="s">
        <v>51</v>
      </c>
      <c r="G17" s="54" t="s">
        <v>64</v>
      </c>
      <c r="H17" s="55">
        <v>43891</v>
      </c>
      <c r="I17" s="55">
        <v>43921</v>
      </c>
      <c r="J17" s="56" t="str">
        <f t="shared" si="3"/>
        <v>01.03.20 - 31.03.20 (1 months)</v>
      </c>
      <c r="K17" s="57" t="s">
        <v>49</v>
      </c>
      <c r="L17" s="58">
        <v>700</v>
      </c>
      <c r="M17" s="58">
        <v>1500</v>
      </c>
      <c r="N17" s="59">
        <f t="shared" si="8"/>
        <v>8</v>
      </c>
      <c r="O17" s="58">
        <v>700</v>
      </c>
      <c r="P17" s="58">
        <v>1500</v>
      </c>
      <c r="Q17" s="59">
        <f t="shared" si="9"/>
        <v>8</v>
      </c>
      <c r="R17" s="58">
        <v>700</v>
      </c>
      <c r="S17" s="58">
        <v>1500</v>
      </c>
      <c r="T17" s="65">
        <f t="shared" si="10"/>
        <v>8</v>
      </c>
      <c r="U17" s="53">
        <v>7.25</v>
      </c>
      <c r="V17" s="64"/>
      <c r="W17" s="64"/>
      <c r="X17" s="69"/>
      <c r="Y17" s="64"/>
      <c r="Z17" s="64"/>
      <c r="AA17" s="64"/>
      <c r="AB17" s="64"/>
      <c r="AC17" s="53">
        <v>0.4</v>
      </c>
      <c r="AD17" s="53">
        <v>1</v>
      </c>
      <c r="AE17" s="53">
        <v>1</v>
      </c>
      <c r="AF17" s="53">
        <v>0.4</v>
      </c>
      <c r="AG17" s="53">
        <v>1</v>
      </c>
      <c r="AH17" s="53">
        <v>0.4</v>
      </c>
      <c r="AI17" s="53">
        <v>1</v>
      </c>
      <c r="AJ17" s="62"/>
      <c r="AK17" s="62"/>
      <c r="AL17" s="66"/>
      <c r="AM17" s="62"/>
      <c r="AN17" s="64"/>
      <c r="AO17" s="64"/>
      <c r="AP17" s="67" t="s">
        <v>66</v>
      </c>
    </row>
    <row r="18" spans="1:42" ht="27" customHeight="1">
      <c r="A18" s="50">
        <f t="shared" si="4"/>
        <v>122.01200000000006</v>
      </c>
      <c r="B18" s="71" t="s">
        <v>60</v>
      </c>
      <c r="C18" s="72" t="s">
        <v>61</v>
      </c>
      <c r="D18" s="53" t="s">
        <v>62</v>
      </c>
      <c r="E18" s="64" t="s">
        <v>67</v>
      </c>
      <c r="F18" s="53" t="s">
        <v>51</v>
      </c>
      <c r="G18" s="54" t="s">
        <v>64</v>
      </c>
      <c r="H18" s="55">
        <v>43891</v>
      </c>
      <c r="I18" s="55">
        <v>43921</v>
      </c>
      <c r="J18" s="56" t="str">
        <f t="shared" si="3"/>
        <v>01.03.20 - 31.03.20 (1 months)</v>
      </c>
      <c r="K18" s="57" t="s">
        <v>49</v>
      </c>
      <c r="L18" s="58">
        <v>1500</v>
      </c>
      <c r="M18" s="58">
        <v>2300</v>
      </c>
      <c r="N18" s="59">
        <f t="shared" si="8"/>
        <v>8</v>
      </c>
      <c r="O18" s="58">
        <v>1500</v>
      </c>
      <c r="P18" s="58">
        <v>2300</v>
      </c>
      <c r="Q18" s="59">
        <f t="shared" si="9"/>
        <v>8</v>
      </c>
      <c r="R18" s="58">
        <v>1500</v>
      </c>
      <c r="S18" s="58">
        <v>2300</v>
      </c>
      <c r="T18" s="65">
        <f t="shared" si="10"/>
        <v>8</v>
      </c>
      <c r="U18" s="64">
        <v>13.17</v>
      </c>
      <c r="V18" s="53"/>
      <c r="W18" s="53"/>
      <c r="X18" s="61"/>
      <c r="Y18" s="53"/>
      <c r="Z18" s="53"/>
      <c r="AA18" s="53"/>
      <c r="AB18" s="53"/>
      <c r="AC18" s="53">
        <v>0.4</v>
      </c>
      <c r="AD18" s="53">
        <v>1</v>
      </c>
      <c r="AE18" s="53">
        <v>1</v>
      </c>
      <c r="AF18" s="53">
        <v>0.4</v>
      </c>
      <c r="AG18" s="53">
        <v>1</v>
      </c>
      <c r="AH18" s="53">
        <v>0.4</v>
      </c>
      <c r="AI18" s="53">
        <v>1</v>
      </c>
      <c r="AJ18" s="62"/>
      <c r="AK18" s="62"/>
      <c r="AL18" s="66"/>
      <c r="AM18" s="62"/>
      <c r="AN18" s="64"/>
      <c r="AO18" s="64"/>
      <c r="AP18" s="67" t="s">
        <v>66</v>
      </c>
    </row>
    <row r="19" spans="1:42" ht="27" customHeight="1">
      <c r="A19" s="50">
        <f t="shared" si="4"/>
        <v>122.01300000000006</v>
      </c>
      <c r="B19" s="71" t="s">
        <v>60</v>
      </c>
      <c r="C19" s="72" t="s">
        <v>61</v>
      </c>
      <c r="D19" s="53" t="s">
        <v>68</v>
      </c>
      <c r="E19" s="53" t="s">
        <v>69</v>
      </c>
      <c r="F19" s="53" t="s">
        <v>51</v>
      </c>
      <c r="G19" s="54" t="s">
        <v>56</v>
      </c>
      <c r="H19" s="55">
        <v>43890</v>
      </c>
      <c r="I19" s="55">
        <v>43921</v>
      </c>
      <c r="J19" s="56" t="str">
        <f t="shared" si="3"/>
        <v>29.02.20 - 31.03.20 (1 months)</v>
      </c>
      <c r="K19" s="57" t="s">
        <v>49</v>
      </c>
      <c r="L19" s="58">
        <v>2300</v>
      </c>
      <c r="M19" s="58">
        <v>700</v>
      </c>
      <c r="N19" s="59">
        <f>IF(L19&gt;M19, (2400-L19+M19)/100, IF(AND(L19="",M19="",L19=M19), "", IF(L19=M19,24,(M19-L19)/100)))</f>
        <v>8</v>
      </c>
      <c r="O19" s="58"/>
      <c r="P19" s="58"/>
      <c r="Q19" s="59" t="str">
        <f>IF(O19&gt;P19, (2400-O19+P19)/100, IF(AND(O19="",P19="",O19=P19), "", IF(O19=P19,24,(P19-O19)/100)))</f>
        <v/>
      </c>
      <c r="R19" s="58"/>
      <c r="S19" s="58"/>
      <c r="T19" s="59" t="str">
        <f>IF(R19&gt;S19, (2400-R19+S19)/100, IF(AND(R19="",S19="",R19=S19), "", IF(R19=S19,24,(S19-R19)/100)))</f>
        <v/>
      </c>
      <c r="U19" s="53">
        <v>278.39999999999998</v>
      </c>
      <c r="V19" s="61" t="s">
        <v>50</v>
      </c>
      <c r="W19" s="61" t="s">
        <v>50</v>
      </c>
      <c r="X19" s="61" t="s">
        <v>50</v>
      </c>
      <c r="Y19" s="53" t="s">
        <v>50</v>
      </c>
      <c r="Z19" s="60" t="s">
        <v>50</v>
      </c>
      <c r="AA19" s="61" t="s">
        <v>50</v>
      </c>
      <c r="AB19" s="53" t="s">
        <v>50</v>
      </c>
      <c r="AC19" s="53">
        <v>19.2</v>
      </c>
      <c r="AD19" s="53">
        <v>48</v>
      </c>
      <c r="AE19" s="53">
        <v>48</v>
      </c>
      <c r="AF19" s="53">
        <v>19.2</v>
      </c>
      <c r="AG19" s="53">
        <v>48</v>
      </c>
      <c r="AH19" s="53">
        <v>19.2</v>
      </c>
      <c r="AI19" s="53">
        <v>48</v>
      </c>
      <c r="AJ19" s="62" t="s">
        <v>50</v>
      </c>
      <c r="AK19" s="62" t="s">
        <v>50</v>
      </c>
      <c r="AL19" s="62" t="s">
        <v>70</v>
      </c>
      <c r="AM19" s="62" t="s">
        <v>71</v>
      </c>
      <c r="AN19" s="62" t="s">
        <v>50</v>
      </c>
      <c r="AO19" s="62" t="s">
        <v>50</v>
      </c>
      <c r="AP19" s="62" t="s">
        <v>50</v>
      </c>
    </row>
    <row r="20" spans="1:42" ht="27" customHeight="1">
      <c r="A20" s="50">
        <f t="shared" si="4"/>
        <v>122.01400000000007</v>
      </c>
      <c r="B20" s="71" t="s">
        <v>60</v>
      </c>
      <c r="C20" s="72" t="s">
        <v>61</v>
      </c>
      <c r="D20" s="53" t="s">
        <v>68</v>
      </c>
      <c r="E20" s="53" t="s">
        <v>69</v>
      </c>
      <c r="F20" s="53" t="s">
        <v>51</v>
      </c>
      <c r="G20" s="54" t="s">
        <v>56</v>
      </c>
      <c r="H20" s="55">
        <v>43891</v>
      </c>
      <c r="I20" s="55">
        <v>43921</v>
      </c>
      <c r="J20" s="56" t="str">
        <f t="shared" si="3"/>
        <v>01.03.20 - 31.03.20 (1 months)</v>
      </c>
      <c r="K20" s="57" t="s">
        <v>49</v>
      </c>
      <c r="L20" s="58">
        <v>700</v>
      </c>
      <c r="M20" s="58">
        <v>2300</v>
      </c>
      <c r="N20" s="59">
        <f t="shared" ref="N20:N22" si="11">IF(L20&gt;M20, (2400-L20+M20)/100, IF(AND(L20="",M20="",L20=M20), "", IF(L20=M20,24,(M20-L20)/100)))</f>
        <v>16</v>
      </c>
      <c r="O20" s="58"/>
      <c r="P20" s="58"/>
      <c r="Q20" s="59" t="str">
        <f t="shared" ref="Q20:Q22" si="12">IF(O20&gt;P20, (2400-O20+P20)/100, IF(AND(O20="",P20="",O20=P20), "", IF(O20=P20,24,(P20-O20)/100)))</f>
        <v/>
      </c>
      <c r="R20" s="58"/>
      <c r="S20" s="58"/>
      <c r="T20" s="65" t="str">
        <f t="shared" ref="T20:T22" si="13">IF(R20&gt;S20, (2400-R20+S20)/100, IF(AND(R20="",S20="",R20=S20), "", IF(R20=S20,24,(S20-R20)/100)))</f>
        <v/>
      </c>
      <c r="U20" s="53">
        <v>326.39999999999998</v>
      </c>
      <c r="V20" s="61" t="s">
        <v>50</v>
      </c>
      <c r="W20" s="61" t="s">
        <v>50</v>
      </c>
      <c r="X20" s="61" t="s">
        <v>50</v>
      </c>
      <c r="Y20" s="53" t="s">
        <v>50</v>
      </c>
      <c r="Z20" s="60" t="s">
        <v>50</v>
      </c>
      <c r="AA20" s="61" t="s">
        <v>50</v>
      </c>
      <c r="AB20" s="53" t="s">
        <v>50</v>
      </c>
      <c r="AC20" s="53">
        <v>19.2</v>
      </c>
      <c r="AD20" s="53">
        <v>48</v>
      </c>
      <c r="AE20" s="53">
        <v>48</v>
      </c>
      <c r="AF20" s="53">
        <v>19.2</v>
      </c>
      <c r="AG20" s="53">
        <v>48</v>
      </c>
      <c r="AH20" s="53">
        <v>19.2</v>
      </c>
      <c r="AI20" s="53">
        <v>48</v>
      </c>
      <c r="AJ20" s="62" t="s">
        <v>50</v>
      </c>
      <c r="AK20" s="62" t="s">
        <v>50</v>
      </c>
      <c r="AL20" s="62" t="s">
        <v>70</v>
      </c>
      <c r="AM20" s="62" t="s">
        <v>71</v>
      </c>
      <c r="AN20" s="62" t="s">
        <v>50</v>
      </c>
      <c r="AO20" s="62" t="s">
        <v>50</v>
      </c>
      <c r="AP20" s="62" t="s">
        <v>50</v>
      </c>
    </row>
    <row r="21" spans="1:42" ht="27" customHeight="1">
      <c r="A21" s="50">
        <f t="shared" si="4"/>
        <v>122.01500000000007</v>
      </c>
      <c r="B21" s="51" t="s">
        <v>53</v>
      </c>
      <c r="C21" s="52">
        <v>2</v>
      </c>
      <c r="D21" s="53" t="s">
        <v>68</v>
      </c>
      <c r="E21" s="53" t="s">
        <v>69</v>
      </c>
      <c r="F21" s="53" t="s">
        <v>51</v>
      </c>
      <c r="G21" s="54" t="s">
        <v>56</v>
      </c>
      <c r="H21" s="55">
        <v>43891</v>
      </c>
      <c r="I21" s="55">
        <v>43921</v>
      </c>
      <c r="J21" s="56" t="str">
        <f t="shared" si="3"/>
        <v>01.03.20 - 31.03.20 (1 months)</v>
      </c>
      <c r="K21" s="57" t="s">
        <v>49</v>
      </c>
      <c r="L21" s="58"/>
      <c r="M21" s="58"/>
      <c r="N21" s="59" t="str">
        <f t="shared" si="11"/>
        <v/>
      </c>
      <c r="O21" s="58">
        <v>2300</v>
      </c>
      <c r="P21" s="58">
        <v>2300</v>
      </c>
      <c r="Q21" s="59">
        <f t="shared" si="12"/>
        <v>24</v>
      </c>
      <c r="R21" s="58">
        <v>2300</v>
      </c>
      <c r="S21" s="58">
        <v>2300</v>
      </c>
      <c r="T21" s="65">
        <f t="shared" si="13"/>
        <v>24</v>
      </c>
      <c r="U21" s="53">
        <v>672</v>
      </c>
      <c r="V21" s="61" t="s">
        <v>50</v>
      </c>
      <c r="W21" s="61" t="s">
        <v>50</v>
      </c>
      <c r="X21" s="61" t="s">
        <v>50</v>
      </c>
      <c r="Y21" s="53" t="s">
        <v>50</v>
      </c>
      <c r="Z21" s="60" t="s">
        <v>50</v>
      </c>
      <c r="AA21" s="61" t="s">
        <v>50</v>
      </c>
      <c r="AB21" s="53" t="s">
        <v>50</v>
      </c>
      <c r="AC21" s="53">
        <v>19.2</v>
      </c>
      <c r="AD21" s="53">
        <v>48</v>
      </c>
      <c r="AE21" s="53">
        <v>48</v>
      </c>
      <c r="AF21" s="53">
        <v>19.2</v>
      </c>
      <c r="AG21" s="53">
        <v>48</v>
      </c>
      <c r="AH21" s="53">
        <v>19.2</v>
      </c>
      <c r="AI21" s="53">
        <v>48</v>
      </c>
      <c r="AJ21" s="62" t="s">
        <v>50</v>
      </c>
      <c r="AK21" s="62" t="s">
        <v>50</v>
      </c>
      <c r="AL21" s="62" t="s">
        <v>72</v>
      </c>
      <c r="AM21" s="62"/>
      <c r="AN21" s="62" t="s">
        <v>50</v>
      </c>
      <c r="AO21" s="62" t="s">
        <v>50</v>
      </c>
      <c r="AP21" s="62" t="s">
        <v>50</v>
      </c>
    </row>
    <row r="22" spans="1:42" ht="27" customHeight="1">
      <c r="A22" s="70">
        <f t="shared" si="4"/>
        <v>122.01600000000008</v>
      </c>
      <c r="B22" s="51" t="s">
        <v>53</v>
      </c>
      <c r="C22" s="72">
        <v>4</v>
      </c>
      <c r="D22" s="53" t="s">
        <v>68</v>
      </c>
      <c r="E22" s="53" t="s">
        <v>69</v>
      </c>
      <c r="F22" s="53" t="s">
        <v>51</v>
      </c>
      <c r="G22" s="54" t="s">
        <v>56</v>
      </c>
      <c r="H22" s="55">
        <v>43890</v>
      </c>
      <c r="I22" s="55">
        <v>43921</v>
      </c>
      <c r="J22" s="56" t="str">
        <f t="shared" si="3"/>
        <v>29.02.20 - 31.03.20 (1 months)</v>
      </c>
      <c r="K22" s="57" t="s">
        <v>49</v>
      </c>
      <c r="L22" s="58">
        <v>2300</v>
      </c>
      <c r="M22" s="58">
        <v>700</v>
      </c>
      <c r="N22" s="59">
        <f t="shared" si="11"/>
        <v>8</v>
      </c>
      <c r="O22" s="58"/>
      <c r="P22" s="58"/>
      <c r="Q22" s="59" t="str">
        <f t="shared" si="12"/>
        <v/>
      </c>
      <c r="R22" s="58"/>
      <c r="S22" s="58"/>
      <c r="T22" s="65" t="str">
        <f t="shared" si="13"/>
        <v/>
      </c>
      <c r="U22" s="53">
        <v>552</v>
      </c>
      <c r="V22" s="61" t="s">
        <v>50</v>
      </c>
      <c r="W22" s="61" t="s">
        <v>50</v>
      </c>
      <c r="X22" s="61" t="s">
        <v>50</v>
      </c>
      <c r="Y22" s="53" t="s">
        <v>50</v>
      </c>
      <c r="Z22" s="60" t="s">
        <v>50</v>
      </c>
      <c r="AA22" s="61" t="s">
        <v>50</v>
      </c>
      <c r="AB22" s="53" t="s">
        <v>50</v>
      </c>
      <c r="AC22" s="53">
        <v>19.2</v>
      </c>
      <c r="AD22" s="53">
        <v>48</v>
      </c>
      <c r="AE22" s="53">
        <v>48</v>
      </c>
      <c r="AF22" s="53">
        <v>19.2</v>
      </c>
      <c r="AG22" s="53">
        <v>48</v>
      </c>
      <c r="AH22" s="53">
        <v>19.2</v>
      </c>
      <c r="AI22" s="53">
        <v>48</v>
      </c>
      <c r="AJ22" s="62" t="s">
        <v>50</v>
      </c>
      <c r="AK22" s="62" t="s">
        <v>50</v>
      </c>
      <c r="AL22" s="69" t="s">
        <v>73</v>
      </c>
      <c r="AM22" s="62" t="s">
        <v>74</v>
      </c>
      <c r="AN22" s="62" t="s">
        <v>50</v>
      </c>
      <c r="AO22" s="62" t="s">
        <v>50</v>
      </c>
      <c r="AP22" s="62" t="s">
        <v>50</v>
      </c>
    </row>
    <row r="23" spans="1:42" ht="27" customHeight="1">
      <c r="A23" s="50">
        <f t="shared" si="4"/>
        <v>122.01700000000008</v>
      </c>
      <c r="B23" s="71" t="s">
        <v>60</v>
      </c>
      <c r="C23" s="72" t="s">
        <v>61</v>
      </c>
      <c r="D23" s="53" t="s">
        <v>75</v>
      </c>
      <c r="E23" s="53" t="s">
        <v>76</v>
      </c>
      <c r="F23" s="53" t="s">
        <v>51</v>
      </c>
      <c r="G23" s="54" t="s">
        <v>64</v>
      </c>
      <c r="H23" s="55">
        <v>43890</v>
      </c>
      <c r="I23" s="55">
        <v>43921</v>
      </c>
      <c r="J23" s="56" t="str">
        <f t="shared" si="3"/>
        <v>29.02.20 - 31.03.20 (1 months)</v>
      </c>
      <c r="K23" s="57" t="s">
        <v>49</v>
      </c>
      <c r="L23" s="58">
        <v>2300</v>
      </c>
      <c r="M23" s="58">
        <v>700</v>
      </c>
      <c r="N23" s="59">
        <v>8</v>
      </c>
      <c r="O23" s="58">
        <v>2300</v>
      </c>
      <c r="P23" s="58">
        <v>700</v>
      </c>
      <c r="Q23" s="59">
        <v>8</v>
      </c>
      <c r="R23" s="58">
        <v>2300</v>
      </c>
      <c r="S23" s="58">
        <v>700</v>
      </c>
      <c r="T23" s="59">
        <v>8</v>
      </c>
      <c r="U23" s="53">
        <v>7.25</v>
      </c>
      <c r="V23" s="53"/>
      <c r="W23" s="60"/>
      <c r="X23" s="61"/>
      <c r="Y23" s="53"/>
      <c r="Z23" s="53"/>
      <c r="AA23" s="53"/>
      <c r="AB23" s="53"/>
      <c r="AC23" s="53">
        <v>0.4</v>
      </c>
      <c r="AD23" s="53">
        <v>1</v>
      </c>
      <c r="AE23" s="53">
        <v>1</v>
      </c>
      <c r="AF23" s="53">
        <v>0.4</v>
      </c>
      <c r="AG23" s="53">
        <v>1</v>
      </c>
      <c r="AH23" s="53">
        <v>0.4</v>
      </c>
      <c r="AI23" s="53">
        <v>1</v>
      </c>
      <c r="AJ23" s="62"/>
      <c r="AK23" s="62"/>
      <c r="AL23" s="63"/>
      <c r="AM23" s="62"/>
      <c r="AN23" s="53"/>
      <c r="AO23" s="53"/>
      <c r="AP23" s="62"/>
    </row>
    <row r="24" spans="1:42" ht="27" customHeight="1">
      <c r="A24" s="50">
        <f t="shared" si="4"/>
        <v>122.01800000000009</v>
      </c>
      <c r="B24" s="71" t="s">
        <v>60</v>
      </c>
      <c r="C24" s="72" t="s">
        <v>61</v>
      </c>
      <c r="D24" s="53" t="s">
        <v>75</v>
      </c>
      <c r="E24" s="53" t="s">
        <v>76</v>
      </c>
      <c r="F24" s="53" t="s">
        <v>51</v>
      </c>
      <c r="G24" s="54" t="s">
        <v>64</v>
      </c>
      <c r="H24" s="55">
        <v>43891</v>
      </c>
      <c r="I24" s="55">
        <v>43921</v>
      </c>
      <c r="J24" s="56" t="str">
        <f t="shared" si="3"/>
        <v>01.03.20 - 31.03.20 (1 months)</v>
      </c>
      <c r="K24" s="57" t="s">
        <v>49</v>
      </c>
      <c r="L24" s="58">
        <v>700</v>
      </c>
      <c r="M24" s="58">
        <v>1500</v>
      </c>
      <c r="N24" s="59">
        <v>8</v>
      </c>
      <c r="O24" s="58">
        <v>700</v>
      </c>
      <c r="P24" s="58">
        <v>1500</v>
      </c>
      <c r="Q24" s="59">
        <v>8</v>
      </c>
      <c r="R24" s="58">
        <v>700</v>
      </c>
      <c r="S24" s="58">
        <v>1500</v>
      </c>
      <c r="T24" s="65">
        <v>8</v>
      </c>
      <c r="U24" s="53">
        <v>7</v>
      </c>
      <c r="V24" s="53"/>
      <c r="W24" s="60"/>
      <c r="X24" s="61"/>
      <c r="Y24" s="53"/>
      <c r="Z24" s="53"/>
      <c r="AA24" s="53"/>
      <c r="AB24" s="53"/>
      <c r="AC24" s="53">
        <v>0.4</v>
      </c>
      <c r="AD24" s="53">
        <v>1</v>
      </c>
      <c r="AE24" s="53">
        <v>1</v>
      </c>
      <c r="AF24" s="53">
        <v>0.4</v>
      </c>
      <c r="AG24" s="53">
        <v>1</v>
      </c>
      <c r="AH24" s="53">
        <v>0.4</v>
      </c>
      <c r="AI24" s="53">
        <v>1</v>
      </c>
      <c r="AJ24" s="62"/>
      <c r="AK24" s="62"/>
      <c r="AL24" s="66"/>
      <c r="AM24" s="62" t="s">
        <v>58</v>
      </c>
      <c r="AN24" s="64"/>
      <c r="AO24" s="64"/>
      <c r="AP24" s="67"/>
    </row>
    <row r="25" spans="1:42" ht="27" customHeight="1">
      <c r="A25" s="50">
        <f t="shared" si="4"/>
        <v>122.01900000000009</v>
      </c>
      <c r="B25" s="51" t="s">
        <v>53</v>
      </c>
      <c r="C25" s="52">
        <v>2</v>
      </c>
      <c r="D25" s="53" t="s">
        <v>75</v>
      </c>
      <c r="E25" s="53" t="s">
        <v>77</v>
      </c>
      <c r="F25" s="53" t="s">
        <v>51</v>
      </c>
      <c r="G25" s="54" t="s">
        <v>56</v>
      </c>
      <c r="H25" s="55">
        <v>43890</v>
      </c>
      <c r="I25" s="55">
        <v>43921</v>
      </c>
      <c r="J25" s="56" t="str">
        <f t="shared" si="3"/>
        <v>29.02.20 - 31.03.20 (1 months)</v>
      </c>
      <c r="K25" s="57" t="s">
        <v>49</v>
      </c>
      <c r="L25" s="58">
        <v>2300</v>
      </c>
      <c r="M25" s="58">
        <v>700</v>
      </c>
      <c r="N25" s="59">
        <v>8</v>
      </c>
      <c r="O25" s="58">
        <v>2300</v>
      </c>
      <c r="P25" s="58">
        <v>700</v>
      </c>
      <c r="Q25" s="59">
        <v>8</v>
      </c>
      <c r="R25" s="58">
        <v>2300</v>
      </c>
      <c r="S25" s="58">
        <v>700</v>
      </c>
      <c r="T25" s="65">
        <v>8</v>
      </c>
      <c r="U25" s="53">
        <v>6.94</v>
      </c>
      <c r="V25" s="53"/>
      <c r="W25" s="60"/>
      <c r="X25" s="61"/>
      <c r="Y25" s="53"/>
      <c r="Z25" s="53"/>
      <c r="AA25" s="53"/>
      <c r="AB25" s="53"/>
      <c r="AC25" s="53">
        <v>0.4</v>
      </c>
      <c r="AD25" s="53">
        <v>1</v>
      </c>
      <c r="AE25" s="53">
        <v>1</v>
      </c>
      <c r="AF25" s="53">
        <v>0.4</v>
      </c>
      <c r="AG25" s="53">
        <v>1</v>
      </c>
      <c r="AH25" s="53">
        <v>0</v>
      </c>
      <c r="AI25" s="53">
        <v>0</v>
      </c>
      <c r="AJ25" s="62"/>
      <c r="AK25" s="62"/>
      <c r="AL25" s="66"/>
      <c r="AM25" s="62"/>
      <c r="AN25" s="64"/>
      <c r="AO25" s="64"/>
      <c r="AP25" s="67"/>
    </row>
    <row r="26" spans="1:42" ht="27" customHeight="1">
      <c r="A26" s="70">
        <f t="shared" si="4"/>
        <v>122.0200000000001</v>
      </c>
      <c r="B26" s="71" t="s">
        <v>60</v>
      </c>
      <c r="C26" s="72" t="s">
        <v>61</v>
      </c>
      <c r="D26" s="54" t="s">
        <v>78</v>
      </c>
      <c r="E26" s="54" t="s">
        <v>79</v>
      </c>
      <c r="F26" s="54" t="s">
        <v>51</v>
      </c>
      <c r="G26" s="54" t="s">
        <v>80</v>
      </c>
      <c r="H26" s="73">
        <v>43891</v>
      </c>
      <c r="I26" s="73">
        <v>43921</v>
      </c>
      <c r="J26" s="56" t="str">
        <f t="shared" si="3"/>
        <v>01.03.20 - 31.03.20 (1 months)</v>
      </c>
      <c r="K26" s="74" t="s">
        <v>49</v>
      </c>
      <c r="L26" s="75">
        <v>700</v>
      </c>
      <c r="M26" s="75">
        <v>1500</v>
      </c>
      <c r="N26" s="76">
        <f>IF(L26&gt;M26, (2400-L26+M26)/100, IF(AND(L26="",M26="",L26=M26), "", IF(L26=M26,24,(M26-L26)/100)))</f>
        <v>8</v>
      </c>
      <c r="O26" s="75">
        <v>700</v>
      </c>
      <c r="P26" s="75">
        <v>1500</v>
      </c>
      <c r="Q26" s="76">
        <f>IF(O26&gt;P26, (2400-O26+P26)/100, IF(AND(O26="",P26="",O26=P26), "", IF(O26=P26,24,(P26-O26)/100)))</f>
        <v>8</v>
      </c>
      <c r="R26" s="75">
        <v>700</v>
      </c>
      <c r="S26" s="75">
        <v>1500</v>
      </c>
      <c r="T26" s="76">
        <f>IF(R26&gt;S26, (2400-R26+S26)/100, IF(AND(R26="",S26="",R26=S26), "", IF(R26=S26,24,(S26-R26)/100)))</f>
        <v>8</v>
      </c>
      <c r="U26" s="54">
        <v>40</v>
      </c>
      <c r="V26" s="54"/>
      <c r="W26" s="77"/>
      <c r="X26" s="78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79"/>
      <c r="AK26" s="79"/>
      <c r="AL26" s="80"/>
      <c r="AM26" s="79"/>
      <c r="AN26" s="54"/>
      <c r="AO26" s="54">
        <v>20</v>
      </c>
      <c r="AP26" s="79"/>
    </row>
    <row r="27" spans="1:42" ht="27" customHeight="1">
      <c r="A27" s="70">
        <f>A26+0.002</f>
        <v>122.02200000000009</v>
      </c>
      <c r="B27" s="71" t="s">
        <v>60</v>
      </c>
      <c r="C27" s="72" t="s">
        <v>61</v>
      </c>
      <c r="D27" s="81" t="s">
        <v>78</v>
      </c>
      <c r="E27" s="81" t="s">
        <v>79</v>
      </c>
      <c r="F27" s="54" t="s">
        <v>51</v>
      </c>
      <c r="G27" s="54" t="s">
        <v>80</v>
      </c>
      <c r="H27" s="73">
        <v>43891</v>
      </c>
      <c r="I27" s="73">
        <v>43921</v>
      </c>
      <c r="J27" s="56" t="str">
        <f t="shared" si="3"/>
        <v>01.03.20 - 31.03.20 (1 months)</v>
      </c>
      <c r="K27" s="74" t="s">
        <v>49</v>
      </c>
      <c r="L27" s="75">
        <v>1900</v>
      </c>
      <c r="M27" s="75">
        <v>2300</v>
      </c>
      <c r="N27" s="76">
        <f t="shared" ref="N27" si="14">IF(L27&gt;M27, (2400-L27+M27)/100, IF(AND(L27="",M27="",L27=M27), "", IF(L27=M27,24,(M27-L27)/100)))</f>
        <v>4</v>
      </c>
      <c r="O27" s="75">
        <v>1500</v>
      </c>
      <c r="P27" s="75">
        <v>1900</v>
      </c>
      <c r="Q27" s="76">
        <f t="shared" ref="Q27" si="15">IF(O27&gt;P27, (2400-O27+P27)/100, IF(AND(O27="",P27="",O27=P27), "", IF(O27=P27,24,(P27-O27)/100)))</f>
        <v>4</v>
      </c>
      <c r="R27" s="75">
        <v>1500</v>
      </c>
      <c r="S27" s="75">
        <v>1900</v>
      </c>
      <c r="T27" s="82">
        <f t="shared" ref="T27" si="16">IF(R27&gt;S27, (2400-R27+S27)/100, IF(AND(R27="",S27="",R27=S27), "", IF(R27=S27,24,(S27-R27)/100)))</f>
        <v>4</v>
      </c>
      <c r="U27" s="54">
        <v>15</v>
      </c>
      <c r="V27" s="54"/>
      <c r="W27" s="77"/>
      <c r="X27" s="78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79"/>
      <c r="AK27" s="79"/>
      <c r="AL27" s="83"/>
      <c r="AM27" s="79"/>
      <c r="AN27" s="81"/>
      <c r="AO27" s="81">
        <v>10</v>
      </c>
      <c r="AP27" s="84"/>
    </row>
    <row r="28" spans="1:42" ht="27" customHeight="1">
      <c r="A28" s="50">
        <f t="shared" si="4"/>
        <v>122.0230000000001</v>
      </c>
      <c r="B28" s="71" t="s">
        <v>60</v>
      </c>
      <c r="C28" s="72" t="s">
        <v>61</v>
      </c>
      <c r="D28" s="53" t="s">
        <v>81</v>
      </c>
      <c r="E28" s="53" t="s">
        <v>82</v>
      </c>
      <c r="F28" s="53" t="s">
        <v>51</v>
      </c>
      <c r="G28" s="54" t="s">
        <v>64</v>
      </c>
      <c r="H28" s="55">
        <v>43891</v>
      </c>
      <c r="I28" s="55">
        <v>43921</v>
      </c>
      <c r="J28" s="56" t="str">
        <f t="shared" si="3"/>
        <v>01.03.20 - 31.03.20 (1 months)</v>
      </c>
      <c r="K28" s="57" t="s">
        <v>49</v>
      </c>
      <c r="L28" s="58">
        <v>700</v>
      </c>
      <c r="M28" s="58">
        <v>1500</v>
      </c>
      <c r="N28" s="59">
        <f>IF(L28&gt;M28, (2400-L28+M28)/100, IF(AND(L28="",M28="",L28=M28), "", IF(L28=M28,24,(M28-L28)/100)))</f>
        <v>8</v>
      </c>
      <c r="O28" s="58">
        <v>700</v>
      </c>
      <c r="P28" s="58">
        <v>1500</v>
      </c>
      <c r="Q28" s="59">
        <f>IF(O28&gt;P28, (2400-O28+P28)/100, IF(AND(O28="",P28="",O28=P28), "", IF(O28=P28,24,(P28-O28)/100)))</f>
        <v>8</v>
      </c>
      <c r="R28" s="58">
        <v>700</v>
      </c>
      <c r="S28" s="58">
        <v>1500</v>
      </c>
      <c r="T28" s="59">
        <f>IF(R28&gt;S28, (2400-R28+S28)/100, IF(AND(R28="",S28="",R28=S28), "", IF(R28=S28,24,(S28-R28)/100)))</f>
        <v>8</v>
      </c>
      <c r="U28" s="53">
        <v>28</v>
      </c>
      <c r="V28" s="53"/>
      <c r="W28" s="60"/>
      <c r="X28" s="61"/>
      <c r="Y28" s="53"/>
      <c r="Z28" s="53"/>
      <c r="AA28" s="53"/>
      <c r="AB28" s="53"/>
      <c r="AC28" s="53">
        <v>1.6</v>
      </c>
      <c r="AD28" s="53">
        <v>4</v>
      </c>
      <c r="AE28" s="53">
        <v>4</v>
      </c>
      <c r="AF28" s="53">
        <v>1.6</v>
      </c>
      <c r="AG28" s="53">
        <v>4</v>
      </c>
      <c r="AH28" s="53">
        <v>1.6</v>
      </c>
      <c r="AI28" s="53">
        <v>4</v>
      </c>
      <c r="AJ28" s="62"/>
      <c r="AK28" s="62"/>
      <c r="AL28" s="63"/>
      <c r="AM28" s="62"/>
      <c r="AN28" s="53"/>
      <c r="AO28" s="53"/>
      <c r="AP28" s="62"/>
    </row>
    <row r="29" spans="1:42" ht="27" customHeight="1">
      <c r="A29" s="50">
        <f t="shared" si="4"/>
        <v>122.0240000000001</v>
      </c>
      <c r="B29" s="51" t="s">
        <v>53</v>
      </c>
      <c r="C29" s="52">
        <v>2</v>
      </c>
      <c r="D29" s="53" t="s">
        <v>81</v>
      </c>
      <c r="E29" s="53" t="s">
        <v>82</v>
      </c>
      <c r="F29" s="53" t="s">
        <v>51</v>
      </c>
      <c r="G29" s="54" t="s">
        <v>64</v>
      </c>
      <c r="H29" s="55">
        <v>43891</v>
      </c>
      <c r="I29" s="55">
        <v>43921</v>
      </c>
      <c r="J29" s="56" t="str">
        <f t="shared" si="3"/>
        <v>01.03.20 - 31.03.20 (1 months)</v>
      </c>
      <c r="K29" s="57" t="s">
        <v>49</v>
      </c>
      <c r="L29" s="58">
        <v>1500</v>
      </c>
      <c r="M29" s="58">
        <v>2300</v>
      </c>
      <c r="N29" s="59">
        <f t="shared" ref="N29:N31" si="17">IF(L29&gt;M29, (2400-L29+M29)/100, IF(AND(L29="",M29="",L29=M29), "", IF(L29=M29,24,(M29-L29)/100)))</f>
        <v>8</v>
      </c>
      <c r="O29" s="58">
        <v>1500</v>
      </c>
      <c r="P29" s="58">
        <v>2300</v>
      </c>
      <c r="Q29" s="59">
        <f t="shared" ref="Q29:Q31" si="18">IF(O29&gt;P29, (2400-O29+P29)/100, IF(AND(O29="",P29="",O29=P29), "", IF(O29=P29,24,(P29-O29)/100)))</f>
        <v>8</v>
      </c>
      <c r="R29" s="58">
        <v>1500</v>
      </c>
      <c r="S29" s="58">
        <v>2300</v>
      </c>
      <c r="T29" s="65">
        <f t="shared" ref="T29:T31" si="19">IF(R29&gt;S29, (2400-R29+S29)/100, IF(AND(R29="",S29="",R29=S29), "", IF(R29=S29,24,(S29-R29)/100)))</f>
        <v>8</v>
      </c>
      <c r="U29" s="53">
        <v>72</v>
      </c>
      <c r="V29" s="53"/>
      <c r="W29" s="60"/>
      <c r="X29" s="61"/>
      <c r="Y29" s="53"/>
      <c r="Z29" s="53"/>
      <c r="AA29" s="53"/>
      <c r="AB29" s="53"/>
      <c r="AC29" s="53">
        <v>1.6</v>
      </c>
      <c r="AD29" s="53">
        <v>4</v>
      </c>
      <c r="AE29" s="53">
        <v>4</v>
      </c>
      <c r="AF29" s="53">
        <v>1.6</v>
      </c>
      <c r="AG29" s="53">
        <v>4</v>
      </c>
      <c r="AH29" s="53">
        <v>1.6</v>
      </c>
      <c r="AI29" s="53">
        <v>4</v>
      </c>
      <c r="AJ29" s="62"/>
      <c r="AK29" s="62"/>
      <c r="AL29" s="66"/>
      <c r="AM29" s="62" t="s">
        <v>58</v>
      </c>
      <c r="AN29" s="64"/>
      <c r="AO29" s="64"/>
      <c r="AP29" s="67"/>
    </row>
    <row r="30" spans="1:42" ht="27" customHeight="1">
      <c r="A30" s="50">
        <f t="shared" si="4"/>
        <v>122.02500000000011</v>
      </c>
      <c r="B30" s="71" t="s">
        <v>60</v>
      </c>
      <c r="C30" s="72" t="s">
        <v>61</v>
      </c>
      <c r="D30" s="53" t="s">
        <v>81</v>
      </c>
      <c r="E30" s="53" t="s">
        <v>82</v>
      </c>
      <c r="F30" s="53" t="s">
        <v>51</v>
      </c>
      <c r="G30" s="54" t="s">
        <v>64</v>
      </c>
      <c r="H30" s="55">
        <v>43890</v>
      </c>
      <c r="I30" s="55">
        <v>43921</v>
      </c>
      <c r="J30" s="56" t="str">
        <f t="shared" si="3"/>
        <v>29.02.20 - 31.03.20 (1 months)</v>
      </c>
      <c r="K30" s="57" t="s">
        <v>49</v>
      </c>
      <c r="L30" s="58">
        <v>2300</v>
      </c>
      <c r="M30" s="58">
        <v>700</v>
      </c>
      <c r="N30" s="59">
        <f t="shared" si="17"/>
        <v>8</v>
      </c>
      <c r="O30" s="58">
        <v>2300</v>
      </c>
      <c r="P30" s="58">
        <v>700</v>
      </c>
      <c r="Q30" s="59">
        <f t="shared" si="18"/>
        <v>8</v>
      </c>
      <c r="R30" s="58">
        <v>2300</v>
      </c>
      <c r="S30" s="58">
        <v>700</v>
      </c>
      <c r="T30" s="65">
        <f t="shared" si="19"/>
        <v>8</v>
      </c>
      <c r="U30" s="53">
        <v>25</v>
      </c>
      <c r="V30" s="53"/>
      <c r="W30" s="60"/>
      <c r="X30" s="61"/>
      <c r="Y30" s="53"/>
      <c r="Z30" s="53"/>
      <c r="AA30" s="53"/>
      <c r="AB30" s="53"/>
      <c r="AC30" s="53">
        <v>1.6</v>
      </c>
      <c r="AD30" s="53">
        <v>4</v>
      </c>
      <c r="AE30" s="53">
        <v>4</v>
      </c>
      <c r="AF30" s="53">
        <v>1.6</v>
      </c>
      <c r="AG30" s="53">
        <v>4</v>
      </c>
      <c r="AH30" s="53">
        <v>1.6</v>
      </c>
      <c r="AI30" s="53">
        <v>4</v>
      </c>
      <c r="AJ30" s="62"/>
      <c r="AK30" s="62"/>
      <c r="AL30" s="66"/>
      <c r="AM30" s="62"/>
      <c r="AN30" s="64"/>
      <c r="AO30" s="64"/>
      <c r="AP30" s="67"/>
    </row>
    <row r="31" spans="1:42" ht="27" customHeight="1">
      <c r="A31" s="50">
        <f t="shared" si="4"/>
        <v>122.02600000000011</v>
      </c>
      <c r="B31" s="71" t="s">
        <v>60</v>
      </c>
      <c r="C31" s="72" t="s">
        <v>61</v>
      </c>
      <c r="D31" s="64" t="s">
        <v>81</v>
      </c>
      <c r="E31" s="64" t="s">
        <v>83</v>
      </c>
      <c r="F31" s="53" t="s">
        <v>51</v>
      </c>
      <c r="G31" s="54" t="s">
        <v>84</v>
      </c>
      <c r="H31" s="55">
        <v>43891</v>
      </c>
      <c r="I31" s="55">
        <v>43921</v>
      </c>
      <c r="J31" s="56" t="str">
        <f t="shared" si="3"/>
        <v>01.03.20 - 31.03.20 (1 months)</v>
      </c>
      <c r="K31" s="57" t="s">
        <v>49</v>
      </c>
      <c r="L31" s="58">
        <v>700</v>
      </c>
      <c r="M31" s="58">
        <v>2300</v>
      </c>
      <c r="N31" s="59">
        <f t="shared" si="17"/>
        <v>16</v>
      </c>
      <c r="O31" s="58">
        <v>700</v>
      </c>
      <c r="P31" s="58">
        <v>2300</v>
      </c>
      <c r="Q31" s="59">
        <f t="shared" si="18"/>
        <v>16</v>
      </c>
      <c r="R31" s="58">
        <v>700</v>
      </c>
      <c r="S31" s="58">
        <v>2300</v>
      </c>
      <c r="T31" s="65">
        <f t="shared" si="19"/>
        <v>16</v>
      </c>
      <c r="U31" s="85">
        <v>23.1</v>
      </c>
      <c r="V31" s="64"/>
      <c r="W31" s="64"/>
      <c r="X31" s="69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7"/>
      <c r="AK31" s="67"/>
      <c r="AL31" s="66"/>
      <c r="AM31" s="62"/>
      <c r="AN31" s="64"/>
      <c r="AO31" s="85">
        <v>11</v>
      </c>
      <c r="AP31" s="67"/>
    </row>
    <row r="32" spans="1:42" ht="27" customHeight="1">
      <c r="A32" s="50">
        <f t="shared" si="4"/>
        <v>122.02700000000011</v>
      </c>
      <c r="B32" s="51" t="s">
        <v>53</v>
      </c>
      <c r="C32" s="52">
        <v>2</v>
      </c>
      <c r="D32" s="53" t="s">
        <v>85</v>
      </c>
      <c r="E32" s="53" t="s">
        <v>86</v>
      </c>
      <c r="F32" s="53" t="s">
        <v>51</v>
      </c>
      <c r="G32" s="54" t="s">
        <v>87</v>
      </c>
      <c r="H32" s="55">
        <v>43890</v>
      </c>
      <c r="I32" s="55">
        <v>43921</v>
      </c>
      <c r="J32" s="56" t="str">
        <f t="shared" si="3"/>
        <v>29.02.20 - 31.03.20 (1 months)</v>
      </c>
      <c r="K32" s="57" t="s">
        <v>49</v>
      </c>
      <c r="L32" s="58">
        <v>2300</v>
      </c>
      <c r="M32" s="58">
        <v>700</v>
      </c>
      <c r="N32" s="59">
        <f>IF(L32&gt;M32, (2400-L32+M32)/100, IF(AND(L32="",M32="",L32=M32), "", IF(L32=M32,24,(M32-L32)/100)))</f>
        <v>8</v>
      </c>
      <c r="O32" s="58">
        <v>2300</v>
      </c>
      <c r="P32" s="58">
        <v>700</v>
      </c>
      <c r="Q32" s="59">
        <f>IF(O32&gt;P32, (2400-O32+P32)/100, IF(AND(O32="",P32="",O32=P32), "", IF(O32=P32,24,(P32-O32)/100)))</f>
        <v>8</v>
      </c>
      <c r="R32" s="58">
        <v>2300</v>
      </c>
      <c r="S32" s="58">
        <v>700</v>
      </c>
      <c r="T32" s="59">
        <f>IF(R32&gt;S32, (2400-R32+S32)/100, IF(AND(R32="",S32="",R32=S32), "", IF(R32=S32,24,(S32-R32)/100)))</f>
        <v>8</v>
      </c>
      <c r="U32" s="53">
        <f>6.92*AE32</f>
        <v>69.2</v>
      </c>
      <c r="V32" s="53"/>
      <c r="W32" s="60"/>
      <c r="X32" s="61"/>
      <c r="Y32" s="53"/>
      <c r="Z32" s="53"/>
      <c r="AA32" s="53"/>
      <c r="AB32" s="53"/>
      <c r="AC32" s="53">
        <v>4</v>
      </c>
      <c r="AD32" s="53">
        <v>10</v>
      </c>
      <c r="AE32" s="53">
        <v>10</v>
      </c>
      <c r="AF32" s="53">
        <v>4</v>
      </c>
      <c r="AG32" s="53">
        <v>10</v>
      </c>
      <c r="AH32" s="53">
        <v>4</v>
      </c>
      <c r="AI32" s="53">
        <v>10</v>
      </c>
      <c r="AJ32" s="62"/>
      <c r="AK32" s="62"/>
      <c r="AL32" s="63" t="s">
        <v>70</v>
      </c>
      <c r="AM32" s="62"/>
      <c r="AN32" s="53"/>
      <c r="AO32" s="53"/>
      <c r="AP32" s="62"/>
    </row>
    <row r="33" spans="1:42" ht="27" customHeight="1">
      <c r="A33" s="50">
        <f t="shared" si="4"/>
        <v>122.02800000000012</v>
      </c>
      <c r="B33" s="71" t="s">
        <v>60</v>
      </c>
      <c r="C33" s="72" t="s">
        <v>61</v>
      </c>
      <c r="D33" s="53" t="s">
        <v>85</v>
      </c>
      <c r="E33" s="53" t="s">
        <v>86</v>
      </c>
      <c r="F33" s="53" t="s">
        <v>51</v>
      </c>
      <c r="G33" s="54" t="s">
        <v>87</v>
      </c>
      <c r="H33" s="55">
        <v>43891</v>
      </c>
      <c r="I33" s="55">
        <v>43921</v>
      </c>
      <c r="J33" s="56" t="str">
        <f t="shared" si="3"/>
        <v>01.03.20 - 31.03.20 (1 months)</v>
      </c>
      <c r="K33" s="57" t="s">
        <v>49</v>
      </c>
      <c r="L33" s="58">
        <v>700</v>
      </c>
      <c r="M33" s="58">
        <v>1500</v>
      </c>
      <c r="N33" s="59">
        <f t="shared" ref="N33:N40" si="20">IF(L33&gt;M33, (2400-L33+M33)/100, IF(AND(L33="",M33="",L33=M33), "", IF(L33=M33,24,(M33-L33)/100)))</f>
        <v>8</v>
      </c>
      <c r="O33" s="58">
        <v>700</v>
      </c>
      <c r="P33" s="58">
        <v>1500</v>
      </c>
      <c r="Q33" s="59">
        <f t="shared" ref="Q33:Q40" si="21">IF(O33&gt;P33, (2400-O33+P33)/100, IF(AND(O33="",P33="",O33=P33), "", IF(O33=P33,24,(P33-O33)/100)))</f>
        <v>8</v>
      </c>
      <c r="R33" s="58">
        <v>700</v>
      </c>
      <c r="S33" s="58">
        <v>1500</v>
      </c>
      <c r="T33" s="65">
        <f t="shared" ref="T33:T40" si="22">IF(R33&gt;S33, (2400-R33+S33)/100, IF(AND(R33="",S33="",R33=S33), "", IF(R33=S33,24,(S33-R33)/100)))</f>
        <v>8</v>
      </c>
      <c r="U33" s="53">
        <f>7.48*AE33</f>
        <v>74.800000000000011</v>
      </c>
      <c r="V33" s="53"/>
      <c r="W33" s="60"/>
      <c r="X33" s="61"/>
      <c r="Y33" s="53"/>
      <c r="Z33" s="53"/>
      <c r="AA33" s="53"/>
      <c r="AB33" s="53"/>
      <c r="AC33" s="53">
        <v>4</v>
      </c>
      <c r="AD33" s="53">
        <v>10</v>
      </c>
      <c r="AE33" s="53">
        <v>10</v>
      </c>
      <c r="AF33" s="53">
        <v>4</v>
      </c>
      <c r="AG33" s="53">
        <v>10</v>
      </c>
      <c r="AH33" s="53">
        <v>4</v>
      </c>
      <c r="AI33" s="53">
        <v>10</v>
      </c>
      <c r="AJ33" s="62"/>
      <c r="AK33" s="62"/>
      <c r="AL33" s="66" t="s">
        <v>72</v>
      </c>
      <c r="AM33" s="62" t="s">
        <v>58</v>
      </c>
      <c r="AN33" s="64"/>
      <c r="AO33" s="64"/>
      <c r="AP33" s="67"/>
    </row>
    <row r="34" spans="1:42" ht="27" customHeight="1">
      <c r="A34" s="50">
        <f t="shared" si="4"/>
        <v>122.02900000000012</v>
      </c>
      <c r="B34" s="71" t="s">
        <v>60</v>
      </c>
      <c r="C34" s="72" t="s">
        <v>61</v>
      </c>
      <c r="D34" s="53" t="s">
        <v>85</v>
      </c>
      <c r="E34" s="53" t="s">
        <v>86</v>
      </c>
      <c r="F34" s="53" t="s">
        <v>51</v>
      </c>
      <c r="G34" s="54" t="s">
        <v>87</v>
      </c>
      <c r="H34" s="55">
        <v>43891</v>
      </c>
      <c r="I34" s="55">
        <v>43921</v>
      </c>
      <c r="J34" s="56" t="str">
        <f t="shared" si="3"/>
        <v>01.03.20 - 31.03.20 (1 months)</v>
      </c>
      <c r="K34" s="57" t="s">
        <v>49</v>
      </c>
      <c r="L34" s="58">
        <v>1500</v>
      </c>
      <c r="M34" s="58">
        <v>2300</v>
      </c>
      <c r="N34" s="59">
        <f t="shared" si="20"/>
        <v>8</v>
      </c>
      <c r="O34" s="58">
        <v>1500</v>
      </c>
      <c r="P34" s="58">
        <v>2300</v>
      </c>
      <c r="Q34" s="59">
        <f t="shared" si="21"/>
        <v>8</v>
      </c>
      <c r="R34" s="58">
        <v>1500</v>
      </c>
      <c r="S34" s="58">
        <v>2300</v>
      </c>
      <c r="T34" s="65">
        <f t="shared" si="22"/>
        <v>8</v>
      </c>
      <c r="U34" s="53">
        <f>7.68*AE34</f>
        <v>76.8</v>
      </c>
      <c r="V34" s="53"/>
      <c r="W34" s="60"/>
      <c r="X34" s="61"/>
      <c r="Y34" s="53"/>
      <c r="Z34" s="53"/>
      <c r="AA34" s="53"/>
      <c r="AB34" s="53"/>
      <c r="AC34" s="53">
        <v>4</v>
      </c>
      <c r="AD34" s="53">
        <v>10</v>
      </c>
      <c r="AE34" s="53">
        <v>10</v>
      </c>
      <c r="AF34" s="53">
        <v>4</v>
      </c>
      <c r="AG34" s="53">
        <v>10</v>
      </c>
      <c r="AH34" s="53">
        <v>4</v>
      </c>
      <c r="AI34" s="53">
        <v>10</v>
      </c>
      <c r="AJ34" s="62"/>
      <c r="AK34" s="62"/>
      <c r="AL34" s="66" t="s">
        <v>73</v>
      </c>
      <c r="AM34" s="62"/>
      <c r="AN34" s="64"/>
      <c r="AO34" s="64"/>
      <c r="AP34" s="67"/>
    </row>
    <row r="35" spans="1:42" ht="27" customHeight="1">
      <c r="A35" s="50">
        <f t="shared" si="4"/>
        <v>122.03000000000013</v>
      </c>
      <c r="B35" s="51" t="s">
        <v>53</v>
      </c>
      <c r="C35" s="52">
        <v>4</v>
      </c>
      <c r="D35" s="53" t="s">
        <v>88</v>
      </c>
      <c r="E35" s="53" t="s">
        <v>89</v>
      </c>
      <c r="F35" s="53" t="s">
        <v>51</v>
      </c>
      <c r="G35" s="54" t="s">
        <v>87</v>
      </c>
      <c r="H35" s="55">
        <v>43891</v>
      </c>
      <c r="I35" s="55">
        <v>43921</v>
      </c>
      <c r="J35" s="56" t="str">
        <f t="shared" si="3"/>
        <v>01.03.20 - 31.03.20 (1 months)</v>
      </c>
      <c r="K35" s="57" t="s">
        <v>49</v>
      </c>
      <c r="L35" s="58">
        <v>700</v>
      </c>
      <c r="M35" s="58">
        <v>1500</v>
      </c>
      <c r="N35" s="59">
        <f t="shared" si="20"/>
        <v>8</v>
      </c>
      <c r="O35" s="58">
        <v>700</v>
      </c>
      <c r="P35" s="58">
        <v>1500</v>
      </c>
      <c r="Q35" s="59">
        <f t="shared" si="21"/>
        <v>8</v>
      </c>
      <c r="R35" s="58">
        <v>700</v>
      </c>
      <c r="S35" s="58">
        <v>1500</v>
      </c>
      <c r="T35" s="65">
        <f t="shared" si="22"/>
        <v>8</v>
      </c>
      <c r="U35" s="53">
        <f>7.46*AE35</f>
        <v>216.34</v>
      </c>
      <c r="V35" s="53"/>
      <c r="W35" s="60"/>
      <c r="X35" s="61"/>
      <c r="Y35" s="53"/>
      <c r="Z35" s="53"/>
      <c r="AA35" s="53"/>
      <c r="AB35" s="53"/>
      <c r="AC35" s="53">
        <v>12</v>
      </c>
      <c r="AD35" s="53">
        <v>29</v>
      </c>
      <c r="AE35" s="53">
        <v>29</v>
      </c>
      <c r="AF35" s="53">
        <v>12</v>
      </c>
      <c r="AG35" s="53">
        <v>29</v>
      </c>
      <c r="AH35" s="53">
        <v>12</v>
      </c>
      <c r="AI35" s="53">
        <v>29</v>
      </c>
      <c r="AJ35" s="62"/>
      <c r="AK35" s="62"/>
      <c r="AL35" s="66" t="s">
        <v>90</v>
      </c>
      <c r="AM35" s="62" t="s">
        <v>91</v>
      </c>
      <c r="AN35" s="64"/>
      <c r="AO35" s="64"/>
      <c r="AP35" s="67"/>
    </row>
    <row r="36" spans="1:42" ht="27" customHeight="1">
      <c r="A36" s="50">
        <f t="shared" si="4"/>
        <v>122.03100000000013</v>
      </c>
      <c r="B36" s="51" t="s">
        <v>53</v>
      </c>
      <c r="C36" s="52">
        <v>4</v>
      </c>
      <c r="D36" s="53" t="s">
        <v>88</v>
      </c>
      <c r="E36" s="53" t="s">
        <v>89</v>
      </c>
      <c r="F36" s="53" t="s">
        <v>51</v>
      </c>
      <c r="G36" s="54" t="s">
        <v>87</v>
      </c>
      <c r="H36" s="55">
        <v>43891</v>
      </c>
      <c r="I36" s="55">
        <v>43921</v>
      </c>
      <c r="J36" s="56" t="str">
        <f t="shared" si="3"/>
        <v>01.03.20 - 31.03.20 (1 months)</v>
      </c>
      <c r="K36" s="57" t="s">
        <v>49</v>
      </c>
      <c r="L36" s="58">
        <v>1500</v>
      </c>
      <c r="M36" s="58">
        <v>2300</v>
      </c>
      <c r="N36" s="59">
        <f t="shared" si="20"/>
        <v>8</v>
      </c>
      <c r="O36" s="58">
        <v>1500</v>
      </c>
      <c r="P36" s="58">
        <v>2300</v>
      </c>
      <c r="Q36" s="59">
        <f t="shared" si="21"/>
        <v>8</v>
      </c>
      <c r="R36" s="58">
        <v>1500</v>
      </c>
      <c r="S36" s="58">
        <v>2300</v>
      </c>
      <c r="T36" s="65">
        <f t="shared" si="22"/>
        <v>8</v>
      </c>
      <c r="U36" s="53">
        <f>7.59*AE36</f>
        <v>220.10999999999999</v>
      </c>
      <c r="V36" s="64"/>
      <c r="W36" s="64"/>
      <c r="X36" s="69"/>
      <c r="Y36" s="64"/>
      <c r="Z36" s="64"/>
      <c r="AA36" s="64"/>
      <c r="AB36" s="64"/>
      <c r="AC36" s="53">
        <v>12</v>
      </c>
      <c r="AD36" s="53">
        <v>29</v>
      </c>
      <c r="AE36" s="53">
        <v>29</v>
      </c>
      <c r="AF36" s="53">
        <v>12</v>
      </c>
      <c r="AG36" s="53">
        <v>29</v>
      </c>
      <c r="AH36" s="53">
        <v>12</v>
      </c>
      <c r="AI36" s="53">
        <v>29</v>
      </c>
      <c r="AJ36" s="67"/>
      <c r="AK36" s="67"/>
      <c r="AL36" s="66" t="s">
        <v>92</v>
      </c>
      <c r="AM36" s="62" t="s">
        <v>91</v>
      </c>
      <c r="AN36" s="64"/>
      <c r="AO36" s="64"/>
      <c r="AP36" s="67"/>
    </row>
    <row r="37" spans="1:42" ht="27" customHeight="1">
      <c r="A37" s="50">
        <f t="shared" si="4"/>
        <v>122.03200000000014</v>
      </c>
      <c r="B37" s="71" t="s">
        <v>60</v>
      </c>
      <c r="C37" s="72" t="s">
        <v>61</v>
      </c>
      <c r="D37" s="53" t="s">
        <v>88</v>
      </c>
      <c r="E37" s="53" t="s">
        <v>89</v>
      </c>
      <c r="F37" s="53" t="s">
        <v>51</v>
      </c>
      <c r="G37" s="54" t="s">
        <v>87</v>
      </c>
      <c r="H37" s="55">
        <v>43891</v>
      </c>
      <c r="I37" s="55">
        <v>43921</v>
      </c>
      <c r="J37" s="56" t="str">
        <f t="shared" si="3"/>
        <v>01.03.20 - 31.03.20 (1 months)</v>
      </c>
      <c r="K37" s="57" t="s">
        <v>49</v>
      </c>
      <c r="L37" s="58">
        <v>700</v>
      </c>
      <c r="M37" s="58">
        <v>2300</v>
      </c>
      <c r="N37" s="59">
        <f t="shared" si="20"/>
        <v>16</v>
      </c>
      <c r="O37" s="58">
        <v>700</v>
      </c>
      <c r="P37" s="58">
        <v>2300</v>
      </c>
      <c r="Q37" s="59">
        <f t="shared" si="21"/>
        <v>16</v>
      </c>
      <c r="R37" s="58">
        <v>700</v>
      </c>
      <c r="S37" s="58">
        <v>2300</v>
      </c>
      <c r="T37" s="65">
        <f t="shared" si="22"/>
        <v>16</v>
      </c>
      <c r="U37" s="53">
        <f>7.29*AE37</f>
        <v>211.41</v>
      </c>
      <c r="V37" s="64"/>
      <c r="W37" s="64"/>
      <c r="X37" s="69"/>
      <c r="Y37" s="64"/>
      <c r="Z37" s="64"/>
      <c r="AA37" s="64"/>
      <c r="AB37" s="64"/>
      <c r="AC37" s="53">
        <v>12</v>
      </c>
      <c r="AD37" s="53">
        <v>29</v>
      </c>
      <c r="AE37" s="53">
        <v>29</v>
      </c>
      <c r="AF37" s="53">
        <v>12</v>
      </c>
      <c r="AG37" s="53">
        <v>29</v>
      </c>
      <c r="AH37" s="53">
        <v>12</v>
      </c>
      <c r="AI37" s="53">
        <v>29</v>
      </c>
      <c r="AJ37" s="62"/>
      <c r="AK37" s="62"/>
      <c r="AL37" s="66" t="s">
        <v>93</v>
      </c>
      <c r="AM37" s="62" t="s">
        <v>94</v>
      </c>
      <c r="AN37" s="64"/>
      <c r="AO37" s="64"/>
      <c r="AP37" s="67"/>
    </row>
    <row r="38" spans="1:42" ht="27" customHeight="1">
      <c r="A38" s="50">
        <f t="shared" si="4"/>
        <v>122.03300000000014</v>
      </c>
      <c r="B38" s="51" t="s">
        <v>53</v>
      </c>
      <c r="C38" s="52">
        <v>2</v>
      </c>
      <c r="D38" s="53" t="s">
        <v>88</v>
      </c>
      <c r="E38" s="64" t="s">
        <v>95</v>
      </c>
      <c r="F38" s="53" t="s">
        <v>51</v>
      </c>
      <c r="G38" s="54" t="s">
        <v>87</v>
      </c>
      <c r="H38" s="55">
        <v>43890</v>
      </c>
      <c r="I38" s="55">
        <v>43921</v>
      </c>
      <c r="J38" s="56" t="str">
        <f t="shared" si="3"/>
        <v>29.02.20 - 31.03.20 (1 months)</v>
      </c>
      <c r="K38" s="57" t="s">
        <v>49</v>
      </c>
      <c r="L38" s="58">
        <v>2300</v>
      </c>
      <c r="M38" s="58">
        <v>700</v>
      </c>
      <c r="N38" s="59">
        <f t="shared" si="20"/>
        <v>8</v>
      </c>
      <c r="O38" s="58">
        <v>2300</v>
      </c>
      <c r="P38" s="58">
        <v>700</v>
      </c>
      <c r="Q38" s="59">
        <f t="shared" si="21"/>
        <v>8</v>
      </c>
      <c r="R38" s="58">
        <v>2300</v>
      </c>
      <c r="S38" s="58">
        <v>700</v>
      </c>
      <c r="T38" s="65">
        <f t="shared" si="22"/>
        <v>8</v>
      </c>
      <c r="U38" s="53">
        <f>6.93*AE38</f>
        <v>69.3</v>
      </c>
      <c r="V38" s="53"/>
      <c r="W38" s="53"/>
      <c r="X38" s="61"/>
      <c r="Y38" s="53"/>
      <c r="Z38" s="53"/>
      <c r="AA38" s="53"/>
      <c r="AB38" s="53"/>
      <c r="AC38" s="53">
        <v>4</v>
      </c>
      <c r="AD38" s="53">
        <v>10</v>
      </c>
      <c r="AE38" s="53">
        <v>10</v>
      </c>
      <c r="AF38" s="53">
        <v>4</v>
      </c>
      <c r="AG38" s="53">
        <v>10</v>
      </c>
      <c r="AH38" s="53">
        <v>4</v>
      </c>
      <c r="AI38" s="53">
        <v>10</v>
      </c>
      <c r="AJ38" s="62"/>
      <c r="AK38" s="62"/>
      <c r="AL38" s="66" t="s">
        <v>96</v>
      </c>
      <c r="AM38" s="62"/>
      <c r="AN38" s="64"/>
      <c r="AO38" s="64"/>
      <c r="AP38" s="67"/>
    </row>
    <row r="39" spans="1:42" ht="27" customHeight="1">
      <c r="A39" s="50">
        <f t="shared" si="4"/>
        <v>122.03400000000015</v>
      </c>
      <c r="B39" s="51" t="s">
        <v>53</v>
      </c>
      <c r="C39" s="52">
        <v>1.2</v>
      </c>
      <c r="D39" s="53" t="s">
        <v>88</v>
      </c>
      <c r="E39" s="64" t="s">
        <v>95</v>
      </c>
      <c r="F39" s="53" t="s">
        <v>51</v>
      </c>
      <c r="G39" s="54" t="s">
        <v>87</v>
      </c>
      <c r="H39" s="55">
        <v>43891</v>
      </c>
      <c r="I39" s="55">
        <v>43921</v>
      </c>
      <c r="J39" s="56" t="str">
        <f t="shared" si="3"/>
        <v>01.03.20 - 31.03.20 (1 months)</v>
      </c>
      <c r="K39" s="57" t="s">
        <v>49</v>
      </c>
      <c r="L39" s="58">
        <v>700</v>
      </c>
      <c r="M39" s="58">
        <v>1500</v>
      </c>
      <c r="N39" s="59">
        <f t="shared" si="20"/>
        <v>8</v>
      </c>
      <c r="O39" s="58">
        <v>700</v>
      </c>
      <c r="P39" s="58">
        <v>1500</v>
      </c>
      <c r="Q39" s="59">
        <f t="shared" si="21"/>
        <v>8</v>
      </c>
      <c r="R39" s="58">
        <v>700</v>
      </c>
      <c r="S39" s="58">
        <v>1500</v>
      </c>
      <c r="T39" s="65">
        <f t="shared" si="22"/>
        <v>8</v>
      </c>
      <c r="U39" s="53">
        <f>7.49*AE39</f>
        <v>74.900000000000006</v>
      </c>
      <c r="V39" s="53"/>
      <c r="W39" s="53"/>
      <c r="X39" s="61"/>
      <c r="Y39" s="53"/>
      <c r="Z39" s="53"/>
      <c r="AA39" s="53"/>
      <c r="AB39" s="53"/>
      <c r="AC39" s="53">
        <v>4</v>
      </c>
      <c r="AD39" s="53">
        <v>10</v>
      </c>
      <c r="AE39" s="53">
        <v>10</v>
      </c>
      <c r="AF39" s="53">
        <v>4</v>
      </c>
      <c r="AG39" s="53">
        <v>10</v>
      </c>
      <c r="AH39" s="53">
        <v>4</v>
      </c>
      <c r="AI39" s="53">
        <v>10</v>
      </c>
      <c r="AJ39" s="62"/>
      <c r="AK39" s="62"/>
      <c r="AL39" s="66" t="s">
        <v>97</v>
      </c>
      <c r="AM39" s="62"/>
      <c r="AN39" s="64"/>
      <c r="AO39" s="64"/>
      <c r="AP39" s="67"/>
    </row>
    <row r="40" spans="1:42" ht="27" customHeight="1">
      <c r="A40" s="50">
        <f t="shared" si="4"/>
        <v>122.03500000000015</v>
      </c>
      <c r="B40" s="71" t="s">
        <v>60</v>
      </c>
      <c r="C40" s="72" t="s">
        <v>61</v>
      </c>
      <c r="D40" s="53" t="s">
        <v>88</v>
      </c>
      <c r="E40" s="64" t="s">
        <v>95</v>
      </c>
      <c r="F40" s="53" t="s">
        <v>51</v>
      </c>
      <c r="G40" s="54" t="s">
        <v>87</v>
      </c>
      <c r="H40" s="55">
        <v>43891</v>
      </c>
      <c r="I40" s="55">
        <v>43921</v>
      </c>
      <c r="J40" s="56" t="str">
        <f t="shared" si="3"/>
        <v>01.03.20 - 31.03.20 (1 months)</v>
      </c>
      <c r="K40" s="57" t="s">
        <v>49</v>
      </c>
      <c r="L40" s="58">
        <v>1500</v>
      </c>
      <c r="M40" s="58">
        <v>2300</v>
      </c>
      <c r="N40" s="59">
        <f t="shared" si="20"/>
        <v>8</v>
      </c>
      <c r="O40" s="58">
        <v>1500</v>
      </c>
      <c r="P40" s="58">
        <v>2300</v>
      </c>
      <c r="Q40" s="59">
        <f t="shared" si="21"/>
        <v>8</v>
      </c>
      <c r="R40" s="58">
        <v>1500</v>
      </c>
      <c r="S40" s="58">
        <v>2300</v>
      </c>
      <c r="T40" s="65">
        <f t="shared" si="22"/>
        <v>8</v>
      </c>
      <c r="U40" s="53">
        <f>8*AE40</f>
        <v>80</v>
      </c>
      <c r="V40" s="53"/>
      <c r="W40" s="53"/>
      <c r="X40" s="61"/>
      <c r="Y40" s="53"/>
      <c r="Z40" s="53"/>
      <c r="AA40" s="53"/>
      <c r="AB40" s="53"/>
      <c r="AC40" s="53">
        <v>4</v>
      </c>
      <c r="AD40" s="53">
        <v>10</v>
      </c>
      <c r="AE40" s="53">
        <v>10</v>
      </c>
      <c r="AF40" s="53">
        <v>4</v>
      </c>
      <c r="AG40" s="53">
        <v>10</v>
      </c>
      <c r="AH40" s="53">
        <v>4</v>
      </c>
      <c r="AI40" s="53">
        <v>10</v>
      </c>
      <c r="AJ40" s="62"/>
      <c r="AK40" s="62"/>
      <c r="AL40" s="66" t="s">
        <v>98</v>
      </c>
      <c r="AM40" s="62"/>
      <c r="AN40" s="64"/>
      <c r="AO40" s="64"/>
      <c r="AP40" s="67"/>
    </row>
    <row r="41" spans="1:42" ht="27" customHeight="1">
      <c r="A41" s="50">
        <f t="shared" si="4"/>
        <v>122.03600000000016</v>
      </c>
      <c r="B41" s="51" t="s">
        <v>53</v>
      </c>
      <c r="C41" s="52">
        <v>2</v>
      </c>
      <c r="D41" s="53" t="s">
        <v>99</v>
      </c>
      <c r="E41" s="53" t="s">
        <v>100</v>
      </c>
      <c r="F41" s="53" t="s">
        <v>47</v>
      </c>
      <c r="G41" s="54" t="s">
        <v>56</v>
      </c>
      <c r="H41" s="55">
        <v>43890</v>
      </c>
      <c r="I41" s="55">
        <v>43921</v>
      </c>
      <c r="J41" s="56" t="str">
        <f t="shared" si="3"/>
        <v>29.02.20 - 31.03.20 (1 months)</v>
      </c>
      <c r="K41" s="57" t="s">
        <v>49</v>
      </c>
      <c r="L41" s="58">
        <v>2300</v>
      </c>
      <c r="M41" s="58">
        <v>700</v>
      </c>
      <c r="N41" s="59">
        <f>IF(L41&gt;M41, (2400-L41+M41)/100, IF(AND(L41="",M41="",L41=M41), "", IF(L41=M41,24,(M41-L41)/100)))</f>
        <v>8</v>
      </c>
      <c r="O41" s="58">
        <v>2300</v>
      </c>
      <c r="P41" s="58">
        <v>700</v>
      </c>
      <c r="Q41" s="59">
        <f>IF(O41&gt;P41, (2400-O41+P41)/100, IF(AND(O41="",P41="",O41=P41), "", IF(O41=P41,24,(P41-O41)/100)))</f>
        <v>8</v>
      </c>
      <c r="R41" s="58">
        <v>2300</v>
      </c>
      <c r="S41" s="58">
        <v>700</v>
      </c>
      <c r="T41" s="59">
        <f>IF(R41&gt;S41, (2400-R41+S41)/100, IF(AND(R41="",S41="",R41=S41), "", IF(R41=S41,24,(S41-R41)/100)))</f>
        <v>8</v>
      </c>
      <c r="U41" s="53">
        <v>15.58</v>
      </c>
      <c r="V41" s="53"/>
      <c r="W41" s="60"/>
      <c r="X41" s="61"/>
      <c r="Y41" s="53"/>
      <c r="Z41" s="53"/>
      <c r="AA41" s="53"/>
      <c r="AB41" s="53"/>
      <c r="AC41" s="53">
        <v>0.8</v>
      </c>
      <c r="AD41" s="53">
        <v>2</v>
      </c>
      <c r="AE41" s="53">
        <v>2</v>
      </c>
      <c r="AF41" s="53">
        <v>0.8</v>
      </c>
      <c r="AG41" s="53">
        <v>2</v>
      </c>
      <c r="AH41" s="53">
        <v>0.8</v>
      </c>
      <c r="AI41" s="53">
        <v>2</v>
      </c>
      <c r="AJ41" s="62"/>
      <c r="AK41" s="62"/>
      <c r="AL41" s="63"/>
      <c r="AM41" s="62"/>
      <c r="AN41" s="53"/>
      <c r="AO41" s="53"/>
      <c r="AP41" s="62" t="s">
        <v>101</v>
      </c>
    </row>
    <row r="42" spans="1:42" ht="27" customHeight="1">
      <c r="A42" s="50">
        <f t="shared" si="4"/>
        <v>122.03700000000016</v>
      </c>
      <c r="B42" s="51" t="s">
        <v>53</v>
      </c>
      <c r="C42" s="86">
        <v>1.2</v>
      </c>
      <c r="D42" s="64" t="s">
        <v>99</v>
      </c>
      <c r="E42" s="64" t="s">
        <v>100</v>
      </c>
      <c r="F42" s="53" t="s">
        <v>47</v>
      </c>
      <c r="G42" s="54" t="s">
        <v>56</v>
      </c>
      <c r="H42" s="55">
        <v>43891</v>
      </c>
      <c r="I42" s="55">
        <v>43921</v>
      </c>
      <c r="J42" s="56" t="str">
        <f t="shared" si="3"/>
        <v>01.03.20 - 31.03.20 (1 months)</v>
      </c>
      <c r="K42" s="57" t="s">
        <v>49</v>
      </c>
      <c r="L42" s="58">
        <v>700</v>
      </c>
      <c r="M42" s="58">
        <v>1500</v>
      </c>
      <c r="N42" s="59">
        <f t="shared" ref="N42:N73" si="23">IF(L42&gt;M42, (2400-L42+M42)/100, IF(AND(L42="",M42="",L42=M42), "", IF(L42=M42,24,(M42-L42)/100)))</f>
        <v>8</v>
      </c>
      <c r="O42" s="58">
        <v>700</v>
      </c>
      <c r="P42" s="58">
        <v>1500</v>
      </c>
      <c r="Q42" s="59">
        <f t="shared" ref="Q42:Q73" si="24">IF(O42&gt;P42, (2400-O42+P42)/100, IF(AND(O42="",P42="",O42=P42), "", IF(O42=P42,24,(P42-O42)/100)))</f>
        <v>8</v>
      </c>
      <c r="R42" s="58">
        <v>700</v>
      </c>
      <c r="S42" s="58">
        <v>1500</v>
      </c>
      <c r="T42" s="65">
        <f t="shared" ref="T42:T73" si="25">IF(R42&gt;S42, (2400-R42+S42)/100, IF(AND(R42="",S42="",R42=S42), "", IF(R42=S42,24,(S42-R42)/100)))</f>
        <v>8</v>
      </c>
      <c r="U42" s="53">
        <v>23.58</v>
      </c>
      <c r="V42" s="53"/>
      <c r="W42" s="60"/>
      <c r="X42" s="61"/>
      <c r="Y42" s="53"/>
      <c r="Z42" s="53"/>
      <c r="AA42" s="53"/>
      <c r="AB42" s="53"/>
      <c r="AC42" s="53">
        <v>0.8</v>
      </c>
      <c r="AD42" s="53">
        <v>2</v>
      </c>
      <c r="AE42" s="53">
        <v>2</v>
      </c>
      <c r="AF42" s="53">
        <v>0.8</v>
      </c>
      <c r="AG42" s="53">
        <v>2</v>
      </c>
      <c r="AH42" s="53">
        <v>0.8</v>
      </c>
      <c r="AI42" s="53">
        <v>2</v>
      </c>
      <c r="AJ42" s="62"/>
      <c r="AK42" s="62"/>
      <c r="AL42" s="66"/>
      <c r="AM42" s="62" t="s">
        <v>58</v>
      </c>
      <c r="AN42" s="64"/>
      <c r="AO42" s="64"/>
      <c r="AP42" s="62" t="s">
        <v>101</v>
      </c>
    </row>
    <row r="43" spans="1:42" ht="27" customHeight="1">
      <c r="A43" s="50">
        <f t="shared" si="4"/>
        <v>122.03800000000017</v>
      </c>
      <c r="B43" s="71" t="s">
        <v>60</v>
      </c>
      <c r="C43" s="72" t="s">
        <v>61</v>
      </c>
      <c r="D43" s="64" t="s">
        <v>99</v>
      </c>
      <c r="E43" s="64" t="s">
        <v>100</v>
      </c>
      <c r="F43" s="53" t="s">
        <v>47</v>
      </c>
      <c r="G43" s="54" t="s">
        <v>56</v>
      </c>
      <c r="H43" s="55">
        <v>43891</v>
      </c>
      <c r="I43" s="55">
        <v>43921</v>
      </c>
      <c r="J43" s="56" t="str">
        <f t="shared" si="3"/>
        <v>01.03.20 - 31.03.20 (1 months)</v>
      </c>
      <c r="K43" s="57" t="s">
        <v>49</v>
      </c>
      <c r="L43" s="58">
        <v>1500</v>
      </c>
      <c r="M43" s="58">
        <v>2300</v>
      </c>
      <c r="N43" s="59">
        <f t="shared" si="23"/>
        <v>8</v>
      </c>
      <c r="O43" s="58">
        <v>1500</v>
      </c>
      <c r="P43" s="58">
        <v>2300</v>
      </c>
      <c r="Q43" s="59">
        <f t="shared" si="24"/>
        <v>8</v>
      </c>
      <c r="R43" s="58">
        <v>1500</v>
      </c>
      <c r="S43" s="58">
        <v>2300</v>
      </c>
      <c r="T43" s="65">
        <f t="shared" si="25"/>
        <v>8</v>
      </c>
      <c r="U43" s="53">
        <v>23.98</v>
      </c>
      <c r="V43" s="53"/>
      <c r="W43" s="60"/>
      <c r="X43" s="61"/>
      <c r="Y43" s="53"/>
      <c r="Z43" s="53"/>
      <c r="AA43" s="53"/>
      <c r="AB43" s="53"/>
      <c r="AC43" s="53">
        <v>0.8</v>
      </c>
      <c r="AD43" s="53">
        <v>2</v>
      </c>
      <c r="AE43" s="53">
        <v>2</v>
      </c>
      <c r="AF43" s="53">
        <v>0.8</v>
      </c>
      <c r="AG43" s="53">
        <v>2</v>
      </c>
      <c r="AH43" s="53">
        <v>0.8</v>
      </c>
      <c r="AI43" s="53">
        <v>2</v>
      </c>
      <c r="AJ43" s="62"/>
      <c r="AK43" s="62"/>
      <c r="AL43" s="66"/>
      <c r="AM43" s="62"/>
      <c r="AN43" s="64"/>
      <c r="AO43" s="64"/>
      <c r="AP43" s="62" t="s">
        <v>101</v>
      </c>
    </row>
    <row r="44" spans="1:42" ht="27" customHeight="1">
      <c r="A44" s="50">
        <f t="shared" si="4"/>
        <v>122.03900000000017</v>
      </c>
      <c r="B44" s="51" t="s">
        <v>53</v>
      </c>
      <c r="C44" s="86">
        <v>2</v>
      </c>
      <c r="D44" s="64" t="s">
        <v>99</v>
      </c>
      <c r="E44" s="64" t="s">
        <v>102</v>
      </c>
      <c r="F44" s="53" t="s">
        <v>47</v>
      </c>
      <c r="G44" s="54" t="s">
        <v>56</v>
      </c>
      <c r="H44" s="55">
        <v>43890</v>
      </c>
      <c r="I44" s="55">
        <v>43921</v>
      </c>
      <c r="J44" s="56" t="str">
        <f t="shared" si="3"/>
        <v>29.02.20 - 31.03.20 (1 months)</v>
      </c>
      <c r="K44" s="57" t="s">
        <v>49</v>
      </c>
      <c r="L44" s="58">
        <v>2300</v>
      </c>
      <c r="M44" s="58">
        <v>700</v>
      </c>
      <c r="N44" s="59">
        <f t="shared" si="23"/>
        <v>8</v>
      </c>
      <c r="O44" s="58">
        <v>2300</v>
      </c>
      <c r="P44" s="58">
        <v>700</v>
      </c>
      <c r="Q44" s="59">
        <f t="shared" si="24"/>
        <v>8</v>
      </c>
      <c r="R44" s="58">
        <v>2300</v>
      </c>
      <c r="S44" s="58">
        <v>700</v>
      </c>
      <c r="T44" s="65">
        <f t="shared" si="25"/>
        <v>8</v>
      </c>
      <c r="U44" s="53">
        <v>54.18</v>
      </c>
      <c r="V44" s="53"/>
      <c r="W44" s="60"/>
      <c r="X44" s="61"/>
      <c r="Y44" s="53"/>
      <c r="Z44" s="53"/>
      <c r="AA44" s="53"/>
      <c r="AB44" s="53"/>
      <c r="AC44" s="64">
        <v>2.8</v>
      </c>
      <c r="AD44" s="64">
        <v>7</v>
      </c>
      <c r="AE44" s="64">
        <v>7</v>
      </c>
      <c r="AF44" s="64">
        <v>2.8</v>
      </c>
      <c r="AG44" s="64">
        <v>7</v>
      </c>
      <c r="AH44" s="64">
        <v>2.8</v>
      </c>
      <c r="AI44" s="64">
        <v>7</v>
      </c>
      <c r="AJ44" s="62"/>
      <c r="AK44" s="62"/>
      <c r="AL44" s="66"/>
      <c r="AM44" s="62"/>
      <c r="AN44" s="64"/>
      <c r="AO44" s="64"/>
      <c r="AP44" s="62" t="s">
        <v>101</v>
      </c>
    </row>
    <row r="45" spans="1:42" ht="27" customHeight="1">
      <c r="A45" s="50">
        <f t="shared" si="4"/>
        <v>122.04000000000018</v>
      </c>
      <c r="B45" s="51" t="s">
        <v>53</v>
      </c>
      <c r="C45" s="86">
        <v>1.2</v>
      </c>
      <c r="D45" s="64" t="s">
        <v>99</v>
      </c>
      <c r="E45" s="64" t="s">
        <v>102</v>
      </c>
      <c r="F45" s="53" t="s">
        <v>47</v>
      </c>
      <c r="G45" s="54" t="s">
        <v>56</v>
      </c>
      <c r="H45" s="55">
        <v>43891</v>
      </c>
      <c r="I45" s="55">
        <v>43921</v>
      </c>
      <c r="J45" s="56" t="str">
        <f t="shared" si="3"/>
        <v>01.03.20 - 31.03.20 (1 months)</v>
      </c>
      <c r="K45" s="57" t="s">
        <v>49</v>
      </c>
      <c r="L45" s="58">
        <v>700</v>
      </c>
      <c r="M45" s="58">
        <v>1500</v>
      </c>
      <c r="N45" s="59">
        <f t="shared" si="23"/>
        <v>8</v>
      </c>
      <c r="O45" s="58">
        <v>700</v>
      </c>
      <c r="P45" s="58">
        <v>1500</v>
      </c>
      <c r="Q45" s="59">
        <f t="shared" si="24"/>
        <v>8</v>
      </c>
      <c r="R45" s="58">
        <v>700</v>
      </c>
      <c r="S45" s="58">
        <v>1500</v>
      </c>
      <c r="T45" s="65">
        <f t="shared" si="25"/>
        <v>8</v>
      </c>
      <c r="U45" s="53">
        <v>79.45</v>
      </c>
      <c r="V45" s="53"/>
      <c r="W45" s="64"/>
      <c r="X45" s="69"/>
      <c r="Y45" s="64"/>
      <c r="Z45" s="64"/>
      <c r="AA45" s="64"/>
      <c r="AB45" s="64"/>
      <c r="AC45" s="64">
        <v>2.8</v>
      </c>
      <c r="AD45" s="64">
        <v>7</v>
      </c>
      <c r="AE45" s="64">
        <v>7</v>
      </c>
      <c r="AF45" s="64">
        <v>2.8</v>
      </c>
      <c r="AG45" s="64">
        <v>7</v>
      </c>
      <c r="AH45" s="64">
        <v>2.8</v>
      </c>
      <c r="AI45" s="64">
        <v>7</v>
      </c>
      <c r="AJ45" s="67"/>
      <c r="AK45" s="67"/>
      <c r="AL45" s="66"/>
      <c r="AM45" s="62"/>
      <c r="AN45" s="64"/>
      <c r="AO45" s="64"/>
      <c r="AP45" s="62" t="s">
        <v>101</v>
      </c>
    </row>
    <row r="46" spans="1:42" ht="27" customHeight="1">
      <c r="A46" s="50">
        <f t="shared" si="4"/>
        <v>122.04100000000018</v>
      </c>
      <c r="B46" s="51" t="s">
        <v>53</v>
      </c>
      <c r="C46" s="86">
        <v>2</v>
      </c>
      <c r="D46" s="64" t="s">
        <v>99</v>
      </c>
      <c r="E46" s="64" t="s">
        <v>102</v>
      </c>
      <c r="F46" s="53" t="s">
        <v>47</v>
      </c>
      <c r="G46" s="54" t="s">
        <v>56</v>
      </c>
      <c r="H46" s="55">
        <v>43891</v>
      </c>
      <c r="I46" s="55">
        <v>43921</v>
      </c>
      <c r="J46" s="56" t="str">
        <f t="shared" si="3"/>
        <v>01.03.20 - 31.03.20 (1 months)</v>
      </c>
      <c r="K46" s="57" t="s">
        <v>49</v>
      </c>
      <c r="L46" s="58">
        <v>1500</v>
      </c>
      <c r="M46" s="58">
        <v>2300</v>
      </c>
      <c r="N46" s="59">
        <f t="shared" si="23"/>
        <v>8</v>
      </c>
      <c r="O46" s="58">
        <v>1500</v>
      </c>
      <c r="P46" s="58">
        <v>2300</v>
      </c>
      <c r="Q46" s="59">
        <f t="shared" si="24"/>
        <v>8</v>
      </c>
      <c r="R46" s="58">
        <v>1500</v>
      </c>
      <c r="S46" s="58">
        <v>2300</v>
      </c>
      <c r="T46" s="65">
        <f t="shared" si="25"/>
        <v>8</v>
      </c>
      <c r="U46" s="53">
        <v>106.05</v>
      </c>
      <c r="V46" s="53"/>
      <c r="W46" s="64"/>
      <c r="X46" s="69"/>
      <c r="Y46" s="64"/>
      <c r="Z46" s="64"/>
      <c r="AA46" s="64"/>
      <c r="AB46" s="64"/>
      <c r="AC46" s="64">
        <v>2.8</v>
      </c>
      <c r="AD46" s="64">
        <v>7</v>
      </c>
      <c r="AE46" s="64">
        <v>7</v>
      </c>
      <c r="AF46" s="64">
        <v>2.8</v>
      </c>
      <c r="AG46" s="64">
        <v>7</v>
      </c>
      <c r="AH46" s="64">
        <v>2.8</v>
      </c>
      <c r="AI46" s="64">
        <v>7</v>
      </c>
      <c r="AJ46" s="62"/>
      <c r="AK46" s="62"/>
      <c r="AL46" s="66"/>
      <c r="AM46" s="62"/>
      <c r="AN46" s="64"/>
      <c r="AO46" s="64"/>
      <c r="AP46" s="62" t="s">
        <v>101</v>
      </c>
    </row>
    <row r="47" spans="1:42" ht="27" customHeight="1">
      <c r="A47" s="50">
        <f t="shared" si="4"/>
        <v>122.04200000000019</v>
      </c>
      <c r="B47" s="51" t="s">
        <v>53</v>
      </c>
      <c r="C47" s="86">
        <v>2</v>
      </c>
      <c r="D47" s="64" t="s">
        <v>99</v>
      </c>
      <c r="E47" s="64" t="s">
        <v>103</v>
      </c>
      <c r="F47" s="53" t="s">
        <v>47</v>
      </c>
      <c r="G47" s="54" t="s">
        <v>56</v>
      </c>
      <c r="H47" s="55">
        <v>43890</v>
      </c>
      <c r="I47" s="55">
        <v>43921</v>
      </c>
      <c r="J47" s="56" t="str">
        <f t="shared" si="3"/>
        <v>29.02.20 - 31.03.20 (1 months)</v>
      </c>
      <c r="K47" s="57" t="s">
        <v>49</v>
      </c>
      <c r="L47" s="58">
        <v>2300</v>
      </c>
      <c r="M47" s="58">
        <v>700</v>
      </c>
      <c r="N47" s="59">
        <f t="shared" si="23"/>
        <v>8</v>
      </c>
      <c r="O47" s="58">
        <v>2300</v>
      </c>
      <c r="P47" s="58">
        <v>700</v>
      </c>
      <c r="Q47" s="59">
        <f t="shared" si="24"/>
        <v>8</v>
      </c>
      <c r="R47" s="58">
        <v>2300</v>
      </c>
      <c r="S47" s="58">
        <v>700</v>
      </c>
      <c r="T47" s="65">
        <f t="shared" si="25"/>
        <v>8</v>
      </c>
      <c r="U47" s="53">
        <v>76.89</v>
      </c>
      <c r="V47" s="53"/>
      <c r="W47" s="53"/>
      <c r="X47" s="61"/>
      <c r="Y47" s="53"/>
      <c r="Z47" s="53"/>
      <c r="AA47" s="53"/>
      <c r="AB47" s="53"/>
      <c r="AC47" s="53">
        <v>4.4000000000000004</v>
      </c>
      <c r="AD47" s="53">
        <v>11</v>
      </c>
      <c r="AE47" s="53">
        <v>11</v>
      </c>
      <c r="AF47" s="53">
        <v>4.4000000000000004</v>
      </c>
      <c r="AG47" s="53">
        <v>11</v>
      </c>
      <c r="AH47" s="53">
        <v>4.4000000000000004</v>
      </c>
      <c r="AI47" s="53">
        <v>11</v>
      </c>
      <c r="AJ47" s="62"/>
      <c r="AK47" s="62"/>
      <c r="AL47" s="66"/>
      <c r="AM47" s="62"/>
      <c r="AN47" s="64"/>
      <c r="AO47" s="64"/>
      <c r="AP47" s="62" t="s">
        <v>101</v>
      </c>
    </row>
    <row r="48" spans="1:42" ht="27" customHeight="1">
      <c r="A48" s="50">
        <f t="shared" si="4"/>
        <v>122.04300000000019</v>
      </c>
      <c r="B48" s="51" t="s">
        <v>53</v>
      </c>
      <c r="C48" s="86">
        <v>1.2</v>
      </c>
      <c r="D48" s="64" t="s">
        <v>99</v>
      </c>
      <c r="E48" s="64" t="s">
        <v>103</v>
      </c>
      <c r="F48" s="53" t="s">
        <v>47</v>
      </c>
      <c r="G48" s="54" t="s">
        <v>56</v>
      </c>
      <c r="H48" s="55">
        <v>43891</v>
      </c>
      <c r="I48" s="55">
        <v>43921</v>
      </c>
      <c r="J48" s="56" t="str">
        <f t="shared" si="3"/>
        <v>01.03.20 - 31.03.20 (1 months)</v>
      </c>
      <c r="K48" s="57" t="s">
        <v>49</v>
      </c>
      <c r="L48" s="58">
        <v>700</v>
      </c>
      <c r="M48" s="58">
        <v>1500</v>
      </c>
      <c r="N48" s="59">
        <f t="shared" si="23"/>
        <v>8</v>
      </c>
      <c r="O48" s="58">
        <v>700</v>
      </c>
      <c r="P48" s="58">
        <v>1500</v>
      </c>
      <c r="Q48" s="59">
        <f t="shared" si="24"/>
        <v>8</v>
      </c>
      <c r="R48" s="58">
        <v>700</v>
      </c>
      <c r="S48" s="58">
        <v>1500</v>
      </c>
      <c r="T48" s="65">
        <f t="shared" si="25"/>
        <v>8</v>
      </c>
      <c r="U48" s="53">
        <v>109.9</v>
      </c>
      <c r="V48" s="53"/>
      <c r="W48" s="53"/>
      <c r="X48" s="61"/>
      <c r="Y48" s="53"/>
      <c r="Z48" s="53"/>
      <c r="AA48" s="53"/>
      <c r="AB48" s="53"/>
      <c r="AC48" s="53">
        <v>4</v>
      </c>
      <c r="AD48" s="53">
        <v>10</v>
      </c>
      <c r="AE48" s="53">
        <v>10</v>
      </c>
      <c r="AF48" s="53">
        <v>4</v>
      </c>
      <c r="AG48" s="53">
        <v>10</v>
      </c>
      <c r="AH48" s="53">
        <v>4</v>
      </c>
      <c r="AI48" s="53">
        <v>10</v>
      </c>
      <c r="AJ48" s="62"/>
      <c r="AK48" s="62"/>
      <c r="AL48" s="66"/>
      <c r="AM48" s="62"/>
      <c r="AN48" s="64"/>
      <c r="AO48" s="64"/>
      <c r="AP48" s="62" t="s">
        <v>101</v>
      </c>
    </row>
    <row r="49" spans="1:42" ht="27" customHeight="1">
      <c r="A49" s="50">
        <f t="shared" si="4"/>
        <v>122.0440000000002</v>
      </c>
      <c r="B49" s="71" t="s">
        <v>60</v>
      </c>
      <c r="C49" s="72" t="s">
        <v>61</v>
      </c>
      <c r="D49" s="64" t="s">
        <v>99</v>
      </c>
      <c r="E49" s="64" t="s">
        <v>103</v>
      </c>
      <c r="F49" s="53" t="s">
        <v>47</v>
      </c>
      <c r="G49" s="54" t="s">
        <v>56</v>
      </c>
      <c r="H49" s="55">
        <v>43891</v>
      </c>
      <c r="I49" s="55">
        <v>43921</v>
      </c>
      <c r="J49" s="56" t="str">
        <f t="shared" si="3"/>
        <v>01.03.20 - 31.03.20 (1 months)</v>
      </c>
      <c r="K49" s="57" t="s">
        <v>49</v>
      </c>
      <c r="L49" s="58">
        <v>1500</v>
      </c>
      <c r="M49" s="58">
        <v>2300</v>
      </c>
      <c r="N49" s="59">
        <f t="shared" si="23"/>
        <v>8</v>
      </c>
      <c r="O49" s="58">
        <v>1500</v>
      </c>
      <c r="P49" s="58">
        <v>2300</v>
      </c>
      <c r="Q49" s="59">
        <f t="shared" si="24"/>
        <v>8</v>
      </c>
      <c r="R49" s="58">
        <v>1500</v>
      </c>
      <c r="S49" s="58">
        <v>2300</v>
      </c>
      <c r="T49" s="65">
        <f t="shared" si="25"/>
        <v>8</v>
      </c>
      <c r="U49" s="53">
        <v>111.89999999999999</v>
      </c>
      <c r="V49" s="53"/>
      <c r="W49" s="53"/>
      <c r="X49" s="61"/>
      <c r="Y49" s="53"/>
      <c r="Z49" s="53"/>
      <c r="AA49" s="53"/>
      <c r="AB49" s="53"/>
      <c r="AC49" s="53">
        <v>4</v>
      </c>
      <c r="AD49" s="53">
        <v>10</v>
      </c>
      <c r="AE49" s="53">
        <v>10</v>
      </c>
      <c r="AF49" s="53">
        <v>4</v>
      </c>
      <c r="AG49" s="53">
        <v>10</v>
      </c>
      <c r="AH49" s="53">
        <v>4</v>
      </c>
      <c r="AI49" s="53">
        <v>10</v>
      </c>
      <c r="AJ49" s="62"/>
      <c r="AK49" s="62"/>
      <c r="AL49" s="66"/>
      <c r="AM49" s="62"/>
      <c r="AN49" s="64"/>
      <c r="AO49" s="64"/>
      <c r="AP49" s="62" t="s">
        <v>101</v>
      </c>
    </row>
    <row r="50" spans="1:42" ht="27" customHeight="1">
      <c r="A50" s="87">
        <f t="shared" si="4"/>
        <v>122.0450000000002</v>
      </c>
      <c r="B50" s="51" t="s">
        <v>53</v>
      </c>
      <c r="C50" s="88">
        <v>2</v>
      </c>
      <c r="D50" s="64" t="s">
        <v>99</v>
      </c>
      <c r="E50" s="64" t="s">
        <v>104</v>
      </c>
      <c r="F50" s="53" t="s">
        <v>47</v>
      </c>
      <c r="G50" s="54" t="s">
        <v>56</v>
      </c>
      <c r="H50" s="55">
        <v>43890</v>
      </c>
      <c r="I50" s="55">
        <v>43921</v>
      </c>
      <c r="J50" s="56" t="str">
        <f t="shared" si="3"/>
        <v>29.02.20 - 31.03.20 (1 months)</v>
      </c>
      <c r="K50" s="57" t="s">
        <v>49</v>
      </c>
      <c r="L50" s="58">
        <v>2300</v>
      </c>
      <c r="M50" s="58">
        <v>700</v>
      </c>
      <c r="N50" s="59">
        <f t="shared" si="23"/>
        <v>8</v>
      </c>
      <c r="O50" s="58">
        <v>2300</v>
      </c>
      <c r="P50" s="58">
        <v>700</v>
      </c>
      <c r="Q50" s="59">
        <f t="shared" si="24"/>
        <v>8</v>
      </c>
      <c r="R50" s="58">
        <v>2300</v>
      </c>
      <c r="S50" s="58">
        <v>700</v>
      </c>
      <c r="T50" s="65">
        <f t="shared" si="25"/>
        <v>8</v>
      </c>
      <c r="U50" s="53">
        <v>23.97</v>
      </c>
      <c r="V50" s="53"/>
      <c r="W50" s="64"/>
      <c r="X50" s="69"/>
      <c r="Y50" s="64"/>
      <c r="Z50" s="64"/>
      <c r="AA50" s="64"/>
      <c r="AB50" s="64"/>
      <c r="AC50" s="64">
        <v>1.2</v>
      </c>
      <c r="AD50" s="64">
        <v>3</v>
      </c>
      <c r="AE50" s="64">
        <v>3</v>
      </c>
      <c r="AF50" s="64">
        <v>1.2</v>
      </c>
      <c r="AG50" s="64">
        <v>3</v>
      </c>
      <c r="AH50" s="64">
        <v>1.2</v>
      </c>
      <c r="AI50" s="64">
        <v>3</v>
      </c>
      <c r="AJ50" s="67"/>
      <c r="AK50" s="67"/>
      <c r="AL50" s="66"/>
      <c r="AM50" s="62"/>
      <c r="AN50" s="64"/>
      <c r="AO50" s="64"/>
      <c r="AP50" s="62" t="s">
        <v>101</v>
      </c>
    </row>
    <row r="51" spans="1:42" ht="27" customHeight="1">
      <c r="A51" s="87">
        <f t="shared" si="4"/>
        <v>122.04600000000021</v>
      </c>
      <c r="B51" s="51" t="s">
        <v>53</v>
      </c>
      <c r="C51" s="88">
        <v>1.2</v>
      </c>
      <c r="D51" s="64" t="s">
        <v>99</v>
      </c>
      <c r="E51" s="64" t="s">
        <v>104</v>
      </c>
      <c r="F51" s="53" t="s">
        <v>47</v>
      </c>
      <c r="G51" s="54" t="s">
        <v>56</v>
      </c>
      <c r="H51" s="55">
        <v>43891</v>
      </c>
      <c r="I51" s="55">
        <v>43921</v>
      </c>
      <c r="J51" s="56" t="str">
        <f t="shared" si="3"/>
        <v>01.03.20 - 31.03.20 (1 months)</v>
      </c>
      <c r="K51" s="57" t="s">
        <v>49</v>
      </c>
      <c r="L51" s="58">
        <v>700</v>
      </c>
      <c r="M51" s="58">
        <v>1500</v>
      </c>
      <c r="N51" s="59">
        <f t="shared" si="23"/>
        <v>8</v>
      </c>
      <c r="O51" s="58">
        <v>700</v>
      </c>
      <c r="P51" s="58">
        <v>1500</v>
      </c>
      <c r="Q51" s="59">
        <f t="shared" si="24"/>
        <v>8</v>
      </c>
      <c r="R51" s="58">
        <v>700</v>
      </c>
      <c r="S51" s="58">
        <v>1500</v>
      </c>
      <c r="T51" s="65">
        <f t="shared" si="25"/>
        <v>8</v>
      </c>
      <c r="U51" s="53">
        <v>35.97</v>
      </c>
      <c r="V51" s="53"/>
      <c r="W51" s="64"/>
      <c r="X51" s="69"/>
      <c r="Y51" s="64"/>
      <c r="Z51" s="64"/>
      <c r="AA51" s="64"/>
      <c r="AB51" s="64"/>
      <c r="AC51" s="64">
        <v>1.2</v>
      </c>
      <c r="AD51" s="64">
        <v>3</v>
      </c>
      <c r="AE51" s="64">
        <v>3</v>
      </c>
      <c r="AF51" s="64">
        <v>1.2</v>
      </c>
      <c r="AG51" s="64">
        <v>3</v>
      </c>
      <c r="AH51" s="64">
        <v>1.2</v>
      </c>
      <c r="AI51" s="64">
        <v>3</v>
      </c>
      <c r="AJ51" s="67"/>
      <c r="AK51" s="67"/>
      <c r="AL51" s="66"/>
      <c r="AM51" s="62"/>
      <c r="AN51" s="64"/>
      <c r="AO51" s="64"/>
      <c r="AP51" s="62" t="s">
        <v>101</v>
      </c>
    </row>
    <row r="52" spans="1:42" ht="27" customHeight="1">
      <c r="A52" s="87">
        <f t="shared" si="4"/>
        <v>122.04700000000021</v>
      </c>
      <c r="B52" s="71" t="s">
        <v>60</v>
      </c>
      <c r="C52" s="72" t="s">
        <v>61</v>
      </c>
      <c r="D52" s="64" t="s">
        <v>99</v>
      </c>
      <c r="E52" s="64" t="s">
        <v>104</v>
      </c>
      <c r="F52" s="53" t="s">
        <v>47</v>
      </c>
      <c r="G52" s="54" t="s">
        <v>56</v>
      </c>
      <c r="H52" s="55">
        <v>43891</v>
      </c>
      <c r="I52" s="55">
        <v>43921</v>
      </c>
      <c r="J52" s="56" t="str">
        <f t="shared" si="3"/>
        <v>01.03.20 - 31.03.20 (1 months)</v>
      </c>
      <c r="K52" s="57" t="s">
        <v>49</v>
      </c>
      <c r="L52" s="58">
        <v>1500</v>
      </c>
      <c r="M52" s="58">
        <v>2300</v>
      </c>
      <c r="N52" s="59">
        <f t="shared" si="23"/>
        <v>8</v>
      </c>
      <c r="O52" s="58">
        <v>1500</v>
      </c>
      <c r="P52" s="58">
        <v>2300</v>
      </c>
      <c r="Q52" s="59">
        <f t="shared" si="24"/>
        <v>8</v>
      </c>
      <c r="R52" s="58">
        <v>1500</v>
      </c>
      <c r="S52" s="58">
        <v>2300</v>
      </c>
      <c r="T52" s="65">
        <f t="shared" si="25"/>
        <v>8</v>
      </c>
      <c r="U52" s="53">
        <v>36.57</v>
      </c>
      <c r="V52" s="53"/>
      <c r="W52" s="64"/>
      <c r="X52" s="69"/>
      <c r="Y52" s="64"/>
      <c r="Z52" s="64"/>
      <c r="AA52" s="64"/>
      <c r="AB52" s="64"/>
      <c r="AC52" s="64">
        <v>1.2</v>
      </c>
      <c r="AD52" s="64">
        <v>3</v>
      </c>
      <c r="AE52" s="64">
        <v>3</v>
      </c>
      <c r="AF52" s="64">
        <v>1.2</v>
      </c>
      <c r="AG52" s="64">
        <v>3</v>
      </c>
      <c r="AH52" s="64">
        <v>1.2</v>
      </c>
      <c r="AI52" s="64">
        <v>3</v>
      </c>
      <c r="AJ52" s="67"/>
      <c r="AK52" s="67"/>
      <c r="AL52" s="66"/>
      <c r="AM52" s="62"/>
      <c r="AN52" s="64"/>
      <c r="AO52" s="64"/>
      <c r="AP52" s="62" t="s">
        <v>101</v>
      </c>
    </row>
    <row r="53" spans="1:42" ht="27" customHeight="1">
      <c r="A53" s="87">
        <f t="shared" si="4"/>
        <v>122.04800000000021</v>
      </c>
      <c r="B53" s="51" t="s">
        <v>53</v>
      </c>
      <c r="C53" s="88">
        <v>2</v>
      </c>
      <c r="D53" s="64" t="s">
        <v>99</v>
      </c>
      <c r="E53" s="64" t="s">
        <v>105</v>
      </c>
      <c r="F53" s="53" t="s">
        <v>47</v>
      </c>
      <c r="G53" s="54" t="s">
        <v>56</v>
      </c>
      <c r="H53" s="55">
        <v>43890</v>
      </c>
      <c r="I53" s="55">
        <v>43921</v>
      </c>
      <c r="J53" s="56" t="str">
        <f t="shared" si="3"/>
        <v>29.02.20 - 31.03.20 (1 months)</v>
      </c>
      <c r="K53" s="57" t="s">
        <v>49</v>
      </c>
      <c r="L53" s="58">
        <v>2300</v>
      </c>
      <c r="M53" s="58">
        <v>700</v>
      </c>
      <c r="N53" s="59">
        <f t="shared" si="23"/>
        <v>8</v>
      </c>
      <c r="O53" s="58">
        <v>2300</v>
      </c>
      <c r="P53" s="58">
        <v>700</v>
      </c>
      <c r="Q53" s="59">
        <f t="shared" si="24"/>
        <v>8</v>
      </c>
      <c r="R53" s="58">
        <v>2300</v>
      </c>
      <c r="S53" s="58">
        <v>700</v>
      </c>
      <c r="T53" s="65">
        <f t="shared" si="25"/>
        <v>8</v>
      </c>
      <c r="U53" s="53">
        <v>22.77</v>
      </c>
      <c r="V53" s="53"/>
      <c r="W53" s="64"/>
      <c r="X53" s="69"/>
      <c r="Y53" s="64"/>
      <c r="Z53" s="64"/>
      <c r="AA53" s="64"/>
      <c r="AB53" s="64"/>
      <c r="AC53" s="64">
        <v>1.2</v>
      </c>
      <c r="AD53" s="64">
        <v>3</v>
      </c>
      <c r="AE53" s="64">
        <v>3</v>
      </c>
      <c r="AF53" s="64">
        <v>1.2</v>
      </c>
      <c r="AG53" s="64">
        <v>3</v>
      </c>
      <c r="AH53" s="64">
        <v>1.2</v>
      </c>
      <c r="AI53" s="64">
        <v>3</v>
      </c>
      <c r="AJ53" s="67"/>
      <c r="AK53" s="67"/>
      <c r="AL53" s="66"/>
      <c r="AM53" s="62"/>
      <c r="AN53" s="64"/>
      <c r="AO53" s="64"/>
      <c r="AP53" s="62" t="s">
        <v>101</v>
      </c>
    </row>
    <row r="54" spans="1:42" ht="27" customHeight="1">
      <c r="A54" s="87">
        <f t="shared" si="4"/>
        <v>122.04900000000022</v>
      </c>
      <c r="B54" s="51" t="s">
        <v>53</v>
      </c>
      <c r="C54" s="88">
        <v>1.2</v>
      </c>
      <c r="D54" s="64" t="s">
        <v>99</v>
      </c>
      <c r="E54" s="64" t="s">
        <v>105</v>
      </c>
      <c r="F54" s="53" t="s">
        <v>47</v>
      </c>
      <c r="G54" s="54" t="s">
        <v>56</v>
      </c>
      <c r="H54" s="55">
        <v>43891</v>
      </c>
      <c r="I54" s="55">
        <v>43921</v>
      </c>
      <c r="J54" s="56" t="str">
        <f t="shared" si="3"/>
        <v>01.03.20 - 31.03.20 (1 months)</v>
      </c>
      <c r="K54" s="57" t="s">
        <v>49</v>
      </c>
      <c r="L54" s="58">
        <v>700</v>
      </c>
      <c r="M54" s="58">
        <v>1500</v>
      </c>
      <c r="N54" s="59">
        <f t="shared" si="23"/>
        <v>8</v>
      </c>
      <c r="O54" s="58">
        <v>700</v>
      </c>
      <c r="P54" s="58">
        <v>1500</v>
      </c>
      <c r="Q54" s="59">
        <f t="shared" si="24"/>
        <v>8</v>
      </c>
      <c r="R54" s="58">
        <v>700</v>
      </c>
      <c r="S54" s="58">
        <v>1500</v>
      </c>
      <c r="T54" s="65">
        <f t="shared" si="25"/>
        <v>8</v>
      </c>
      <c r="U54" s="53">
        <v>34.769999999999996</v>
      </c>
      <c r="V54" s="53"/>
      <c r="W54" s="64"/>
      <c r="X54" s="69"/>
      <c r="Y54" s="64"/>
      <c r="Z54" s="64"/>
      <c r="AA54" s="64"/>
      <c r="AB54" s="64"/>
      <c r="AC54" s="64">
        <v>1.2</v>
      </c>
      <c r="AD54" s="64">
        <v>3</v>
      </c>
      <c r="AE54" s="64">
        <v>3</v>
      </c>
      <c r="AF54" s="64">
        <v>1.2</v>
      </c>
      <c r="AG54" s="64">
        <v>3</v>
      </c>
      <c r="AH54" s="64">
        <v>1.2</v>
      </c>
      <c r="AI54" s="64">
        <v>3</v>
      </c>
      <c r="AJ54" s="67"/>
      <c r="AK54" s="67"/>
      <c r="AL54" s="66"/>
      <c r="AM54" s="62"/>
      <c r="AN54" s="64"/>
      <c r="AO54" s="64"/>
      <c r="AP54" s="62" t="s">
        <v>101</v>
      </c>
    </row>
    <row r="55" spans="1:42" ht="27" customHeight="1">
      <c r="A55" s="50">
        <f t="shared" si="4"/>
        <v>122.05000000000022</v>
      </c>
      <c r="B55" s="71" t="s">
        <v>60</v>
      </c>
      <c r="C55" s="72" t="s">
        <v>61</v>
      </c>
      <c r="D55" s="64" t="s">
        <v>99</v>
      </c>
      <c r="E55" s="64" t="s">
        <v>105</v>
      </c>
      <c r="F55" s="53" t="s">
        <v>47</v>
      </c>
      <c r="G55" s="54" t="s">
        <v>56</v>
      </c>
      <c r="H55" s="55">
        <v>43891</v>
      </c>
      <c r="I55" s="55">
        <v>43921</v>
      </c>
      <c r="J55" s="56" t="str">
        <f t="shared" si="3"/>
        <v>01.03.20 - 31.03.20 (1 months)</v>
      </c>
      <c r="K55" s="57" t="s">
        <v>49</v>
      </c>
      <c r="L55" s="58">
        <v>1500</v>
      </c>
      <c r="M55" s="58">
        <v>2300</v>
      </c>
      <c r="N55" s="59">
        <f t="shared" si="23"/>
        <v>8</v>
      </c>
      <c r="O55" s="58">
        <v>1500</v>
      </c>
      <c r="P55" s="58">
        <v>2300</v>
      </c>
      <c r="Q55" s="59">
        <f t="shared" si="24"/>
        <v>8</v>
      </c>
      <c r="R55" s="58">
        <v>1500</v>
      </c>
      <c r="S55" s="58">
        <v>2300</v>
      </c>
      <c r="T55" s="65">
        <f t="shared" si="25"/>
        <v>8</v>
      </c>
      <c r="U55" s="53">
        <v>35.369999999999997</v>
      </c>
      <c r="V55" s="53"/>
      <c r="W55" s="64"/>
      <c r="X55" s="69"/>
      <c r="Y55" s="64"/>
      <c r="Z55" s="64"/>
      <c r="AA55" s="64"/>
      <c r="AB55" s="64"/>
      <c r="AC55" s="64">
        <v>1.2</v>
      </c>
      <c r="AD55" s="64">
        <v>3</v>
      </c>
      <c r="AE55" s="64">
        <v>3</v>
      </c>
      <c r="AF55" s="64">
        <v>1.2</v>
      </c>
      <c r="AG55" s="64">
        <v>3</v>
      </c>
      <c r="AH55" s="64">
        <v>1.2</v>
      </c>
      <c r="AI55" s="64">
        <v>3</v>
      </c>
      <c r="AJ55" s="67"/>
      <c r="AK55" s="67"/>
      <c r="AL55" s="66"/>
      <c r="AM55" s="62"/>
      <c r="AN55" s="64"/>
      <c r="AO55" s="64"/>
      <c r="AP55" s="62" t="s">
        <v>101</v>
      </c>
    </row>
    <row r="56" spans="1:42" ht="27" customHeight="1">
      <c r="A56" s="50">
        <f t="shared" si="4"/>
        <v>122.05100000000023</v>
      </c>
      <c r="B56" s="51" t="s">
        <v>53</v>
      </c>
      <c r="C56" s="86">
        <v>2</v>
      </c>
      <c r="D56" s="64" t="s">
        <v>106</v>
      </c>
      <c r="E56" s="64" t="s">
        <v>107</v>
      </c>
      <c r="F56" s="53" t="s">
        <v>51</v>
      </c>
      <c r="G56" s="54" t="s">
        <v>56</v>
      </c>
      <c r="H56" s="55">
        <v>43890</v>
      </c>
      <c r="I56" s="55">
        <v>43921</v>
      </c>
      <c r="J56" s="56" t="str">
        <f t="shared" si="3"/>
        <v>29.02.20 - 31.03.20 (1 months)</v>
      </c>
      <c r="K56" s="57" t="s">
        <v>49</v>
      </c>
      <c r="L56" s="58">
        <v>2300</v>
      </c>
      <c r="M56" s="58">
        <v>700</v>
      </c>
      <c r="N56" s="59">
        <f t="shared" si="23"/>
        <v>8</v>
      </c>
      <c r="O56" s="58">
        <v>2300</v>
      </c>
      <c r="P56" s="58">
        <v>700</v>
      </c>
      <c r="Q56" s="59">
        <f t="shared" si="24"/>
        <v>8</v>
      </c>
      <c r="R56" s="58">
        <v>2300</v>
      </c>
      <c r="S56" s="58">
        <v>700</v>
      </c>
      <c r="T56" s="65">
        <f t="shared" si="25"/>
        <v>8</v>
      </c>
      <c r="U56" s="53">
        <v>8.19</v>
      </c>
      <c r="V56" s="53"/>
      <c r="W56" s="64"/>
      <c r="X56" s="69"/>
      <c r="Y56" s="64"/>
      <c r="Z56" s="64"/>
      <c r="AA56" s="64"/>
      <c r="AB56" s="64"/>
      <c r="AC56" s="64">
        <v>0.4</v>
      </c>
      <c r="AD56" s="64">
        <v>1</v>
      </c>
      <c r="AE56" s="64">
        <v>1</v>
      </c>
      <c r="AF56" s="64">
        <v>0.4</v>
      </c>
      <c r="AG56" s="64">
        <v>1</v>
      </c>
      <c r="AH56" s="64">
        <v>0.4</v>
      </c>
      <c r="AI56" s="64">
        <v>1</v>
      </c>
      <c r="AJ56" s="67"/>
      <c r="AK56" s="67"/>
      <c r="AL56" s="66"/>
      <c r="AM56" s="62"/>
      <c r="AN56" s="64"/>
      <c r="AO56" s="64"/>
      <c r="AP56" s="62" t="s">
        <v>101</v>
      </c>
    </row>
    <row r="57" spans="1:42" ht="27" customHeight="1">
      <c r="A57" s="50">
        <f t="shared" si="4"/>
        <v>122.05200000000023</v>
      </c>
      <c r="B57" s="51" t="s">
        <v>53</v>
      </c>
      <c r="C57" s="86">
        <v>1.2</v>
      </c>
      <c r="D57" s="64" t="s">
        <v>106</v>
      </c>
      <c r="E57" s="64" t="s">
        <v>107</v>
      </c>
      <c r="F57" s="53" t="s">
        <v>51</v>
      </c>
      <c r="G57" s="54" t="s">
        <v>56</v>
      </c>
      <c r="H57" s="55">
        <v>43891</v>
      </c>
      <c r="I57" s="55">
        <v>43921</v>
      </c>
      <c r="J57" s="56" t="str">
        <f t="shared" si="3"/>
        <v>01.03.20 - 31.03.20 (1 months)</v>
      </c>
      <c r="K57" s="57" t="s">
        <v>49</v>
      </c>
      <c r="L57" s="58">
        <v>700</v>
      </c>
      <c r="M57" s="58">
        <v>1500</v>
      </c>
      <c r="N57" s="59">
        <f t="shared" si="23"/>
        <v>8</v>
      </c>
      <c r="O57" s="58">
        <v>700</v>
      </c>
      <c r="P57" s="58">
        <v>1500</v>
      </c>
      <c r="Q57" s="59">
        <f t="shared" si="24"/>
        <v>8</v>
      </c>
      <c r="R57" s="58">
        <v>700</v>
      </c>
      <c r="S57" s="58">
        <v>1500</v>
      </c>
      <c r="T57" s="65">
        <f t="shared" si="25"/>
        <v>8</v>
      </c>
      <c r="U57" s="53">
        <v>12.19</v>
      </c>
      <c r="V57" s="53"/>
      <c r="W57" s="64"/>
      <c r="X57" s="69"/>
      <c r="Y57" s="64"/>
      <c r="Z57" s="64"/>
      <c r="AA57" s="64"/>
      <c r="AB57" s="64"/>
      <c r="AC57" s="64">
        <v>0.4</v>
      </c>
      <c r="AD57" s="64">
        <v>1</v>
      </c>
      <c r="AE57" s="64">
        <v>1</v>
      </c>
      <c r="AF57" s="64">
        <v>0.4</v>
      </c>
      <c r="AG57" s="64">
        <v>1</v>
      </c>
      <c r="AH57" s="64">
        <v>0.4</v>
      </c>
      <c r="AI57" s="64">
        <v>1</v>
      </c>
      <c r="AJ57" s="67"/>
      <c r="AK57" s="67"/>
      <c r="AL57" s="66"/>
      <c r="AM57" s="62"/>
      <c r="AN57" s="64"/>
      <c r="AO57" s="64"/>
      <c r="AP57" s="62" t="s">
        <v>101</v>
      </c>
    </row>
    <row r="58" spans="1:42" ht="27" customHeight="1">
      <c r="A58" s="50">
        <f t="shared" si="4"/>
        <v>122.05300000000024</v>
      </c>
      <c r="B58" s="71" t="s">
        <v>60</v>
      </c>
      <c r="C58" s="72" t="s">
        <v>61</v>
      </c>
      <c r="D58" s="64" t="s">
        <v>106</v>
      </c>
      <c r="E58" s="64" t="s">
        <v>107</v>
      </c>
      <c r="F58" s="53" t="s">
        <v>51</v>
      </c>
      <c r="G58" s="54" t="s">
        <v>56</v>
      </c>
      <c r="H58" s="55">
        <v>43891</v>
      </c>
      <c r="I58" s="55">
        <v>43921</v>
      </c>
      <c r="J58" s="56" t="str">
        <f t="shared" si="3"/>
        <v>01.03.20 - 31.03.20 (1 months)</v>
      </c>
      <c r="K58" s="57" t="s">
        <v>49</v>
      </c>
      <c r="L58" s="58">
        <v>1500</v>
      </c>
      <c r="M58" s="58">
        <v>2300</v>
      </c>
      <c r="N58" s="59">
        <f t="shared" si="23"/>
        <v>8</v>
      </c>
      <c r="O58" s="58">
        <v>1500</v>
      </c>
      <c r="P58" s="58">
        <v>2300</v>
      </c>
      <c r="Q58" s="59">
        <f t="shared" si="24"/>
        <v>8</v>
      </c>
      <c r="R58" s="58">
        <v>1500</v>
      </c>
      <c r="S58" s="58">
        <v>2300</v>
      </c>
      <c r="T58" s="65">
        <f t="shared" si="25"/>
        <v>8</v>
      </c>
      <c r="U58" s="53">
        <v>12.39</v>
      </c>
      <c r="V58" s="53"/>
      <c r="W58" s="64"/>
      <c r="X58" s="69"/>
      <c r="Y58" s="64"/>
      <c r="Z58" s="64"/>
      <c r="AA58" s="64"/>
      <c r="AB58" s="64"/>
      <c r="AC58" s="64">
        <v>0.4</v>
      </c>
      <c r="AD58" s="64">
        <v>1</v>
      </c>
      <c r="AE58" s="64">
        <v>1</v>
      </c>
      <c r="AF58" s="64">
        <v>0.4</v>
      </c>
      <c r="AG58" s="64">
        <v>1</v>
      </c>
      <c r="AH58" s="64">
        <v>0.4</v>
      </c>
      <c r="AI58" s="64">
        <v>1</v>
      </c>
      <c r="AJ58" s="67"/>
      <c r="AK58" s="67"/>
      <c r="AL58" s="66"/>
      <c r="AM58" s="62"/>
      <c r="AN58" s="64"/>
      <c r="AO58" s="64"/>
      <c r="AP58" s="62" t="s">
        <v>101</v>
      </c>
    </row>
    <row r="59" spans="1:42" ht="27" customHeight="1">
      <c r="A59" s="50">
        <f t="shared" si="4"/>
        <v>122.05400000000024</v>
      </c>
      <c r="B59" s="51" t="s">
        <v>53</v>
      </c>
      <c r="C59" s="86">
        <v>2</v>
      </c>
      <c r="D59" s="64" t="s">
        <v>106</v>
      </c>
      <c r="E59" s="53" t="s">
        <v>108</v>
      </c>
      <c r="F59" s="53" t="s">
        <v>51</v>
      </c>
      <c r="G59" s="54" t="s">
        <v>56</v>
      </c>
      <c r="H59" s="55">
        <v>43890</v>
      </c>
      <c r="I59" s="55">
        <v>43921</v>
      </c>
      <c r="J59" s="56" t="str">
        <f t="shared" si="3"/>
        <v>29.02.20 - 31.03.20 (1 months)</v>
      </c>
      <c r="K59" s="57" t="s">
        <v>49</v>
      </c>
      <c r="L59" s="58">
        <v>2300</v>
      </c>
      <c r="M59" s="58">
        <v>700</v>
      </c>
      <c r="N59" s="59">
        <f t="shared" si="23"/>
        <v>8</v>
      </c>
      <c r="O59" s="58">
        <v>2300</v>
      </c>
      <c r="P59" s="58">
        <v>700</v>
      </c>
      <c r="Q59" s="59">
        <f t="shared" si="24"/>
        <v>8</v>
      </c>
      <c r="R59" s="58">
        <v>2300</v>
      </c>
      <c r="S59" s="58">
        <v>700</v>
      </c>
      <c r="T59" s="65">
        <f t="shared" si="25"/>
        <v>8</v>
      </c>
      <c r="U59" s="53">
        <v>140</v>
      </c>
      <c r="V59" s="53"/>
      <c r="W59" s="64"/>
      <c r="X59" s="69"/>
      <c r="Y59" s="64"/>
      <c r="Z59" s="64"/>
      <c r="AA59" s="64"/>
      <c r="AB59" s="64"/>
      <c r="AC59" s="53">
        <v>8</v>
      </c>
      <c r="AD59" s="53">
        <v>20</v>
      </c>
      <c r="AE59" s="53">
        <v>20</v>
      </c>
      <c r="AF59" s="53">
        <v>8</v>
      </c>
      <c r="AG59" s="53">
        <v>20</v>
      </c>
      <c r="AH59" s="53">
        <v>8</v>
      </c>
      <c r="AI59" s="53">
        <v>20</v>
      </c>
      <c r="AJ59" s="67"/>
      <c r="AK59" s="67"/>
      <c r="AL59" s="66"/>
      <c r="AM59" s="62"/>
      <c r="AN59" s="64"/>
      <c r="AO59" s="64"/>
      <c r="AP59" s="62" t="s">
        <v>101</v>
      </c>
    </row>
    <row r="60" spans="1:42" ht="27" customHeight="1">
      <c r="A60" s="50">
        <f t="shared" si="4"/>
        <v>122.05500000000025</v>
      </c>
      <c r="B60" s="51" t="s">
        <v>53</v>
      </c>
      <c r="C60" s="86">
        <v>1.2</v>
      </c>
      <c r="D60" s="64" t="s">
        <v>106</v>
      </c>
      <c r="E60" s="64" t="s">
        <v>108</v>
      </c>
      <c r="F60" s="53" t="s">
        <v>51</v>
      </c>
      <c r="G60" s="54" t="s">
        <v>56</v>
      </c>
      <c r="H60" s="55">
        <v>43891</v>
      </c>
      <c r="I60" s="55">
        <v>43921</v>
      </c>
      <c r="J60" s="56" t="str">
        <f t="shared" si="3"/>
        <v>01.03.20 - 31.03.20 (1 months)</v>
      </c>
      <c r="K60" s="57" t="s">
        <v>49</v>
      </c>
      <c r="L60" s="58">
        <v>700</v>
      </c>
      <c r="M60" s="58">
        <v>1500</v>
      </c>
      <c r="N60" s="59">
        <f t="shared" si="23"/>
        <v>8</v>
      </c>
      <c r="O60" s="58">
        <v>700</v>
      </c>
      <c r="P60" s="58">
        <v>1500</v>
      </c>
      <c r="Q60" s="59">
        <f t="shared" si="24"/>
        <v>8</v>
      </c>
      <c r="R60" s="58">
        <v>700</v>
      </c>
      <c r="S60" s="58">
        <v>1500</v>
      </c>
      <c r="T60" s="65">
        <f t="shared" si="25"/>
        <v>8</v>
      </c>
      <c r="U60" s="53">
        <v>150</v>
      </c>
      <c r="V60" s="53"/>
      <c r="W60" s="64"/>
      <c r="X60" s="69"/>
      <c r="Y60" s="64"/>
      <c r="Z60" s="64"/>
      <c r="AA60" s="64"/>
      <c r="AB60" s="64"/>
      <c r="AC60" s="53">
        <v>8</v>
      </c>
      <c r="AD60" s="53">
        <v>20</v>
      </c>
      <c r="AE60" s="53">
        <v>20</v>
      </c>
      <c r="AF60" s="53">
        <v>8</v>
      </c>
      <c r="AG60" s="53">
        <v>20</v>
      </c>
      <c r="AH60" s="53">
        <v>8</v>
      </c>
      <c r="AI60" s="53">
        <v>20</v>
      </c>
      <c r="AJ60" s="67"/>
      <c r="AK60" s="67"/>
      <c r="AL60" s="66"/>
      <c r="AM60" s="62"/>
      <c r="AN60" s="64"/>
      <c r="AO60" s="64"/>
      <c r="AP60" s="62" t="s">
        <v>101</v>
      </c>
    </row>
    <row r="61" spans="1:42" ht="27" customHeight="1">
      <c r="A61" s="50">
        <f t="shared" si="4"/>
        <v>122.05600000000025</v>
      </c>
      <c r="B61" s="71" t="s">
        <v>60</v>
      </c>
      <c r="C61" s="72" t="s">
        <v>61</v>
      </c>
      <c r="D61" s="64" t="s">
        <v>106</v>
      </c>
      <c r="E61" s="64" t="s">
        <v>108</v>
      </c>
      <c r="F61" s="53" t="s">
        <v>51</v>
      </c>
      <c r="G61" s="54" t="s">
        <v>56</v>
      </c>
      <c r="H61" s="55">
        <v>43891</v>
      </c>
      <c r="I61" s="55">
        <v>43921</v>
      </c>
      <c r="J61" s="56" t="str">
        <f t="shared" si="3"/>
        <v>01.03.20 - 31.03.20 (1 months)</v>
      </c>
      <c r="K61" s="57" t="s">
        <v>49</v>
      </c>
      <c r="L61" s="58">
        <v>1500</v>
      </c>
      <c r="M61" s="58">
        <v>2300</v>
      </c>
      <c r="N61" s="59">
        <f t="shared" si="23"/>
        <v>8</v>
      </c>
      <c r="O61" s="58">
        <v>1500</v>
      </c>
      <c r="P61" s="58">
        <v>2300</v>
      </c>
      <c r="Q61" s="59">
        <f t="shared" si="24"/>
        <v>8</v>
      </c>
      <c r="R61" s="58">
        <v>1500</v>
      </c>
      <c r="S61" s="58">
        <v>2300</v>
      </c>
      <c r="T61" s="65">
        <f t="shared" si="25"/>
        <v>8</v>
      </c>
      <c r="U61" s="53">
        <v>160</v>
      </c>
      <c r="V61" s="53"/>
      <c r="W61" s="64"/>
      <c r="X61" s="69"/>
      <c r="Y61" s="64"/>
      <c r="Z61" s="64"/>
      <c r="AA61" s="64"/>
      <c r="AB61" s="64"/>
      <c r="AC61" s="53">
        <v>8</v>
      </c>
      <c r="AD61" s="53">
        <v>20</v>
      </c>
      <c r="AE61" s="53">
        <v>20</v>
      </c>
      <c r="AF61" s="53">
        <v>8</v>
      </c>
      <c r="AG61" s="53">
        <v>20</v>
      </c>
      <c r="AH61" s="53">
        <v>8</v>
      </c>
      <c r="AI61" s="53">
        <v>20</v>
      </c>
      <c r="AJ61" s="67"/>
      <c r="AK61" s="67"/>
      <c r="AL61" s="66"/>
      <c r="AM61" s="62"/>
      <c r="AN61" s="64"/>
      <c r="AO61" s="64"/>
      <c r="AP61" s="62" t="s">
        <v>101</v>
      </c>
    </row>
    <row r="62" spans="1:42" ht="27" customHeight="1">
      <c r="A62" s="50">
        <f t="shared" si="4"/>
        <v>122.05700000000026</v>
      </c>
      <c r="B62" s="51" t="s">
        <v>53</v>
      </c>
      <c r="C62" s="86">
        <v>2</v>
      </c>
      <c r="D62" s="64" t="s">
        <v>106</v>
      </c>
      <c r="E62" s="64" t="s">
        <v>109</v>
      </c>
      <c r="F62" s="53" t="s">
        <v>51</v>
      </c>
      <c r="G62" s="54" t="s">
        <v>56</v>
      </c>
      <c r="H62" s="55">
        <v>43890</v>
      </c>
      <c r="I62" s="55">
        <v>43921</v>
      </c>
      <c r="J62" s="56" t="str">
        <f t="shared" si="3"/>
        <v>29.02.20 - 31.03.20 (1 months)</v>
      </c>
      <c r="K62" s="57" t="s">
        <v>49</v>
      </c>
      <c r="L62" s="58">
        <v>2300</v>
      </c>
      <c r="M62" s="58">
        <v>700</v>
      </c>
      <c r="N62" s="59">
        <f t="shared" si="23"/>
        <v>8</v>
      </c>
      <c r="O62" s="58">
        <v>2300</v>
      </c>
      <c r="P62" s="58">
        <v>700</v>
      </c>
      <c r="Q62" s="59">
        <f t="shared" si="24"/>
        <v>8</v>
      </c>
      <c r="R62" s="58">
        <v>2300</v>
      </c>
      <c r="S62" s="58">
        <v>700</v>
      </c>
      <c r="T62" s="65">
        <f t="shared" si="25"/>
        <v>8</v>
      </c>
      <c r="U62" s="64">
        <v>84</v>
      </c>
      <c r="V62" s="53"/>
      <c r="W62" s="64"/>
      <c r="X62" s="69"/>
      <c r="Y62" s="64"/>
      <c r="Z62" s="64"/>
      <c r="AA62" s="64"/>
      <c r="AB62" s="64"/>
      <c r="AC62" s="64">
        <v>4.8</v>
      </c>
      <c r="AD62" s="64">
        <v>12</v>
      </c>
      <c r="AE62" s="64">
        <v>12</v>
      </c>
      <c r="AF62" s="64">
        <v>4.8</v>
      </c>
      <c r="AG62" s="64">
        <v>12</v>
      </c>
      <c r="AH62" s="64">
        <v>4.8</v>
      </c>
      <c r="AI62" s="64">
        <v>12</v>
      </c>
      <c r="AJ62" s="67"/>
      <c r="AK62" s="67"/>
      <c r="AL62" s="66"/>
      <c r="AM62" s="62"/>
      <c r="AN62" s="64"/>
      <c r="AO62" s="64"/>
      <c r="AP62" s="62" t="s">
        <v>101</v>
      </c>
    </row>
    <row r="63" spans="1:42" ht="27" customHeight="1">
      <c r="A63" s="87">
        <f t="shared" si="4"/>
        <v>122.05800000000026</v>
      </c>
      <c r="B63" s="51" t="s">
        <v>53</v>
      </c>
      <c r="C63" s="88">
        <v>1.2</v>
      </c>
      <c r="D63" s="64" t="s">
        <v>106</v>
      </c>
      <c r="E63" s="64" t="s">
        <v>109</v>
      </c>
      <c r="F63" s="53" t="s">
        <v>51</v>
      </c>
      <c r="G63" s="54" t="s">
        <v>56</v>
      </c>
      <c r="H63" s="55">
        <v>43891</v>
      </c>
      <c r="I63" s="55">
        <v>43921</v>
      </c>
      <c r="J63" s="56" t="str">
        <f t="shared" si="3"/>
        <v>01.03.20 - 31.03.20 (1 months)</v>
      </c>
      <c r="K63" s="57" t="s">
        <v>49</v>
      </c>
      <c r="L63" s="58">
        <v>700</v>
      </c>
      <c r="M63" s="58">
        <v>1500</v>
      </c>
      <c r="N63" s="59">
        <f t="shared" si="23"/>
        <v>8</v>
      </c>
      <c r="O63" s="58">
        <v>700</v>
      </c>
      <c r="P63" s="58">
        <v>1500</v>
      </c>
      <c r="Q63" s="59">
        <f t="shared" si="24"/>
        <v>8</v>
      </c>
      <c r="R63" s="58">
        <v>700</v>
      </c>
      <c r="S63" s="58">
        <v>1500</v>
      </c>
      <c r="T63" s="65">
        <f t="shared" si="25"/>
        <v>8</v>
      </c>
      <c r="U63" s="53">
        <v>90</v>
      </c>
      <c r="V63" s="53"/>
      <c r="W63" s="64"/>
      <c r="X63" s="69"/>
      <c r="Y63" s="64"/>
      <c r="Z63" s="64"/>
      <c r="AA63" s="64"/>
      <c r="AB63" s="64"/>
      <c r="AC63" s="64">
        <v>4.8</v>
      </c>
      <c r="AD63" s="53">
        <v>12</v>
      </c>
      <c r="AE63" s="53">
        <v>12</v>
      </c>
      <c r="AF63" s="64">
        <v>4.8</v>
      </c>
      <c r="AG63" s="53">
        <v>12</v>
      </c>
      <c r="AH63" s="64">
        <v>4.8</v>
      </c>
      <c r="AI63" s="53">
        <v>12</v>
      </c>
      <c r="AJ63" s="67"/>
      <c r="AK63" s="67"/>
      <c r="AL63" s="66"/>
      <c r="AM63" s="62"/>
      <c r="AN63" s="64"/>
      <c r="AO63" s="64"/>
      <c r="AP63" s="62" t="s">
        <v>101</v>
      </c>
    </row>
    <row r="64" spans="1:42" ht="27" customHeight="1">
      <c r="A64" s="87">
        <f t="shared" si="4"/>
        <v>122.05900000000027</v>
      </c>
      <c r="B64" s="71" t="s">
        <v>60</v>
      </c>
      <c r="C64" s="72" t="s">
        <v>61</v>
      </c>
      <c r="D64" s="64" t="s">
        <v>106</v>
      </c>
      <c r="E64" s="64" t="s">
        <v>109</v>
      </c>
      <c r="F64" s="53" t="s">
        <v>51</v>
      </c>
      <c r="G64" s="54" t="s">
        <v>56</v>
      </c>
      <c r="H64" s="55">
        <v>43891</v>
      </c>
      <c r="I64" s="55">
        <v>43921</v>
      </c>
      <c r="J64" s="56" t="str">
        <f t="shared" si="3"/>
        <v>01.03.20 - 31.03.20 (1 months)</v>
      </c>
      <c r="K64" s="57" t="s">
        <v>49</v>
      </c>
      <c r="L64" s="58">
        <v>1500</v>
      </c>
      <c r="M64" s="58">
        <v>2300</v>
      </c>
      <c r="N64" s="59">
        <f t="shared" si="23"/>
        <v>8</v>
      </c>
      <c r="O64" s="58">
        <v>1500</v>
      </c>
      <c r="P64" s="58">
        <v>2300</v>
      </c>
      <c r="Q64" s="59">
        <f t="shared" si="24"/>
        <v>8</v>
      </c>
      <c r="R64" s="58">
        <v>1500</v>
      </c>
      <c r="S64" s="58">
        <v>2300</v>
      </c>
      <c r="T64" s="65">
        <f t="shared" si="25"/>
        <v>8</v>
      </c>
      <c r="U64" s="53">
        <v>96</v>
      </c>
      <c r="V64" s="53"/>
      <c r="W64" s="64"/>
      <c r="X64" s="69"/>
      <c r="Y64" s="64"/>
      <c r="Z64" s="64"/>
      <c r="AA64" s="64"/>
      <c r="AB64" s="64"/>
      <c r="AC64" s="64">
        <v>4.8</v>
      </c>
      <c r="AD64" s="53">
        <v>12</v>
      </c>
      <c r="AE64" s="53">
        <v>12</v>
      </c>
      <c r="AF64" s="64">
        <v>4.8</v>
      </c>
      <c r="AG64" s="53">
        <v>12</v>
      </c>
      <c r="AH64" s="64">
        <v>4.8</v>
      </c>
      <c r="AI64" s="53">
        <v>12</v>
      </c>
      <c r="AJ64" s="67"/>
      <c r="AK64" s="67"/>
      <c r="AL64" s="66"/>
      <c r="AM64" s="62"/>
      <c r="AN64" s="64"/>
      <c r="AO64" s="64"/>
      <c r="AP64" s="62" t="s">
        <v>101</v>
      </c>
    </row>
    <row r="65" spans="1:42" ht="27" customHeight="1">
      <c r="A65" s="50">
        <f>A64+0.003</f>
        <v>122.06200000000027</v>
      </c>
      <c r="B65" s="71" t="s">
        <v>60</v>
      </c>
      <c r="C65" s="72" t="s">
        <v>61</v>
      </c>
      <c r="D65" s="64" t="s">
        <v>106</v>
      </c>
      <c r="E65" s="64" t="s">
        <v>110</v>
      </c>
      <c r="F65" s="53" t="s">
        <v>51</v>
      </c>
      <c r="G65" s="54" t="s">
        <v>56</v>
      </c>
      <c r="H65" s="55">
        <v>43891</v>
      </c>
      <c r="I65" s="55">
        <v>43921</v>
      </c>
      <c r="J65" s="56" t="str">
        <f>IFERROR(TEXT(H65,"DD.MM.YY")&amp;" - "&amp;TEXT(I65,"DD.MM.YY")&amp;" ("&amp;DATEDIF(H65,I65+1,"m")&amp;" months)","Tender End Date is Before Start Date")</f>
        <v>01.03.20 - 31.03.20 (1 months)</v>
      </c>
      <c r="K65" s="57" t="s">
        <v>49</v>
      </c>
      <c r="L65" s="58">
        <v>700</v>
      </c>
      <c r="M65" s="58">
        <v>1500</v>
      </c>
      <c r="N65" s="59">
        <f t="shared" si="23"/>
        <v>8</v>
      </c>
      <c r="O65" s="58">
        <v>700</v>
      </c>
      <c r="P65" s="58">
        <v>1500</v>
      </c>
      <c r="Q65" s="59">
        <f t="shared" si="24"/>
        <v>8</v>
      </c>
      <c r="R65" s="58">
        <v>700</v>
      </c>
      <c r="S65" s="58">
        <v>1500</v>
      </c>
      <c r="T65" s="65">
        <f t="shared" si="25"/>
        <v>8</v>
      </c>
      <c r="U65" s="53">
        <v>149.4</v>
      </c>
      <c r="V65" s="64"/>
      <c r="W65" s="64"/>
      <c r="X65" s="69"/>
      <c r="Y65" s="64"/>
      <c r="Z65" s="64"/>
      <c r="AA65" s="64"/>
      <c r="AB65" s="64"/>
      <c r="AC65" s="53">
        <v>8</v>
      </c>
      <c r="AD65" s="53">
        <v>20</v>
      </c>
      <c r="AE65" s="53">
        <v>20</v>
      </c>
      <c r="AF65" s="53">
        <v>8</v>
      </c>
      <c r="AG65" s="53">
        <v>20</v>
      </c>
      <c r="AH65" s="53">
        <v>8</v>
      </c>
      <c r="AI65" s="53">
        <v>20</v>
      </c>
      <c r="AJ65" s="64"/>
      <c r="AK65" s="67"/>
      <c r="AL65" s="66"/>
      <c r="AM65" s="63"/>
      <c r="AN65" s="64"/>
      <c r="AO65" s="64"/>
      <c r="AP65" s="62" t="s">
        <v>101</v>
      </c>
    </row>
    <row r="66" spans="1:42" ht="27" customHeight="1">
      <c r="A66" s="50">
        <f t="shared" ref="A66:A129" si="26">A65+0.001</f>
        <v>122.06300000000027</v>
      </c>
      <c r="B66" s="71" t="s">
        <v>60</v>
      </c>
      <c r="C66" s="72" t="s">
        <v>61</v>
      </c>
      <c r="D66" s="64" t="s">
        <v>106</v>
      </c>
      <c r="E66" s="64" t="s">
        <v>110</v>
      </c>
      <c r="F66" s="53" t="s">
        <v>51</v>
      </c>
      <c r="G66" s="54" t="s">
        <v>56</v>
      </c>
      <c r="H66" s="55">
        <v>43891</v>
      </c>
      <c r="I66" s="55">
        <v>43921</v>
      </c>
      <c r="J66" s="56" t="str">
        <f>IFERROR(TEXT(H66,"DD.MM.YY")&amp;" - "&amp;TEXT(I66,"DD.MM.YY")&amp;" ("&amp;DATEDIF(H66,I66+1,"m")&amp;" months)","Tender End Date is Before Start Date")</f>
        <v>01.03.20 - 31.03.20 (1 months)</v>
      </c>
      <c r="K66" s="57" t="s">
        <v>49</v>
      </c>
      <c r="L66" s="58">
        <v>1500</v>
      </c>
      <c r="M66" s="58">
        <v>1900</v>
      </c>
      <c r="N66" s="59">
        <f t="shared" si="23"/>
        <v>4</v>
      </c>
      <c r="O66" s="58">
        <v>1500</v>
      </c>
      <c r="P66" s="58">
        <v>1900</v>
      </c>
      <c r="Q66" s="59">
        <f t="shared" si="24"/>
        <v>4</v>
      </c>
      <c r="R66" s="58">
        <v>1500</v>
      </c>
      <c r="S66" s="58">
        <v>1900</v>
      </c>
      <c r="T66" s="65">
        <f t="shared" si="25"/>
        <v>4</v>
      </c>
      <c r="U66" s="53">
        <v>179.8</v>
      </c>
      <c r="V66" s="64"/>
      <c r="W66" s="64"/>
      <c r="X66" s="69"/>
      <c r="Y66" s="64"/>
      <c r="Z66" s="64"/>
      <c r="AA66" s="64"/>
      <c r="AB66" s="64"/>
      <c r="AC66" s="53">
        <v>8</v>
      </c>
      <c r="AD66" s="53">
        <v>20</v>
      </c>
      <c r="AE66" s="53">
        <v>20</v>
      </c>
      <c r="AF66" s="53">
        <v>8</v>
      </c>
      <c r="AG66" s="53">
        <v>20</v>
      </c>
      <c r="AH66" s="53">
        <v>8</v>
      </c>
      <c r="AI66" s="53">
        <v>20</v>
      </c>
      <c r="AJ66" s="64"/>
      <c r="AK66" s="67"/>
      <c r="AL66" s="66"/>
      <c r="AM66" s="66"/>
      <c r="AN66" s="64"/>
      <c r="AO66" s="64"/>
      <c r="AP66" s="62" t="s">
        <v>101</v>
      </c>
    </row>
    <row r="67" spans="1:42" ht="27" customHeight="1">
      <c r="A67" s="50">
        <f>A66+0.003</f>
        <v>122.06600000000027</v>
      </c>
      <c r="B67" s="51" t="s">
        <v>53</v>
      </c>
      <c r="C67" s="86">
        <v>2</v>
      </c>
      <c r="D67" s="64" t="s">
        <v>106</v>
      </c>
      <c r="E67" s="64" t="s">
        <v>110</v>
      </c>
      <c r="F67" s="53" t="s">
        <v>51</v>
      </c>
      <c r="G67" s="54" t="s">
        <v>56</v>
      </c>
      <c r="H67" s="55">
        <v>43891</v>
      </c>
      <c r="I67" s="55">
        <v>43921</v>
      </c>
      <c r="J67" s="56" t="str">
        <f t="shared" ref="J67:J114" si="27">IFERROR(TEXT(H67,"DD.MM.YY")&amp;" - "&amp;TEXT(I67,"DD.MM.YY")&amp;" ("&amp;DATEDIF(H67,I67+1,"m")&amp;" months)","Tender End Date is Before Start Date")</f>
        <v>01.03.20 - 31.03.20 (1 months)</v>
      </c>
      <c r="K67" s="57" t="s">
        <v>49</v>
      </c>
      <c r="L67" s="58">
        <v>1900</v>
      </c>
      <c r="M67" s="58">
        <v>2300</v>
      </c>
      <c r="N67" s="59">
        <f t="shared" si="23"/>
        <v>4</v>
      </c>
      <c r="O67" s="58">
        <v>1900</v>
      </c>
      <c r="P67" s="58">
        <v>2300</v>
      </c>
      <c r="Q67" s="59">
        <f t="shared" si="24"/>
        <v>4</v>
      </c>
      <c r="R67" s="58">
        <v>1900</v>
      </c>
      <c r="S67" s="58">
        <v>2300</v>
      </c>
      <c r="T67" s="65">
        <f t="shared" si="25"/>
        <v>4</v>
      </c>
      <c r="U67" s="53">
        <v>157.79999999999998</v>
      </c>
      <c r="V67" s="64"/>
      <c r="W67" s="64"/>
      <c r="X67" s="69"/>
      <c r="Y67" s="64"/>
      <c r="Z67" s="64"/>
      <c r="AA67" s="64"/>
      <c r="AB67" s="64"/>
      <c r="AC67" s="53">
        <v>8</v>
      </c>
      <c r="AD67" s="53">
        <v>20</v>
      </c>
      <c r="AE67" s="53">
        <v>20</v>
      </c>
      <c r="AF67" s="53">
        <v>8</v>
      </c>
      <c r="AG67" s="53">
        <v>20</v>
      </c>
      <c r="AH67" s="53">
        <v>8</v>
      </c>
      <c r="AI67" s="53">
        <v>20</v>
      </c>
      <c r="AJ67" s="64"/>
      <c r="AK67" s="67"/>
      <c r="AL67" s="66"/>
      <c r="AM67" s="66"/>
      <c r="AN67" s="64"/>
      <c r="AO67" s="64"/>
      <c r="AP67" s="62" t="s">
        <v>101</v>
      </c>
    </row>
    <row r="68" spans="1:42" ht="27" customHeight="1">
      <c r="A68" s="50">
        <f t="shared" si="26"/>
        <v>122.06700000000028</v>
      </c>
      <c r="B68" s="51" t="s">
        <v>53</v>
      </c>
      <c r="C68" s="86">
        <v>1.2</v>
      </c>
      <c r="D68" s="64" t="s">
        <v>106</v>
      </c>
      <c r="E68" s="64" t="s">
        <v>111</v>
      </c>
      <c r="F68" s="53" t="s">
        <v>51</v>
      </c>
      <c r="G68" s="54" t="s">
        <v>56</v>
      </c>
      <c r="H68" s="55">
        <v>43891</v>
      </c>
      <c r="I68" s="55">
        <v>43921</v>
      </c>
      <c r="J68" s="56" t="str">
        <f t="shared" si="27"/>
        <v>01.03.20 - 31.03.20 (1 months)</v>
      </c>
      <c r="K68" s="57" t="s">
        <v>49</v>
      </c>
      <c r="L68" s="58">
        <v>700</v>
      </c>
      <c r="M68" s="58">
        <v>1500</v>
      </c>
      <c r="N68" s="59">
        <f t="shared" si="23"/>
        <v>8</v>
      </c>
      <c r="O68" s="58">
        <v>700</v>
      </c>
      <c r="P68" s="58">
        <v>1500</v>
      </c>
      <c r="Q68" s="59">
        <f t="shared" si="24"/>
        <v>8</v>
      </c>
      <c r="R68" s="58">
        <v>700</v>
      </c>
      <c r="S68" s="58">
        <v>1500</v>
      </c>
      <c r="T68" s="65">
        <f t="shared" si="25"/>
        <v>8</v>
      </c>
      <c r="U68" s="53">
        <v>28.5</v>
      </c>
      <c r="V68" s="64"/>
      <c r="W68" s="64"/>
      <c r="X68" s="69"/>
      <c r="Y68" s="64"/>
      <c r="Z68" s="64"/>
      <c r="AA68" s="64"/>
      <c r="AB68" s="64"/>
      <c r="AC68" s="53">
        <v>1</v>
      </c>
      <c r="AD68" s="53">
        <v>3</v>
      </c>
      <c r="AE68" s="53">
        <v>3</v>
      </c>
      <c r="AF68" s="53">
        <v>1</v>
      </c>
      <c r="AG68" s="53">
        <v>3</v>
      </c>
      <c r="AH68" s="53">
        <v>1</v>
      </c>
      <c r="AI68" s="53">
        <v>3</v>
      </c>
      <c r="AJ68" s="64"/>
      <c r="AK68" s="67"/>
      <c r="AL68" s="66"/>
      <c r="AM68" s="66"/>
      <c r="AN68" s="64"/>
      <c r="AO68" s="64"/>
      <c r="AP68" s="62" t="s">
        <v>101</v>
      </c>
    </row>
    <row r="69" spans="1:42" ht="27" customHeight="1">
      <c r="A69" s="50">
        <f t="shared" si="26"/>
        <v>122.06800000000028</v>
      </c>
      <c r="B69" s="71" t="s">
        <v>60</v>
      </c>
      <c r="C69" s="72" t="s">
        <v>61</v>
      </c>
      <c r="D69" s="64" t="s">
        <v>106</v>
      </c>
      <c r="E69" s="64" t="s">
        <v>111</v>
      </c>
      <c r="F69" s="53" t="s">
        <v>51</v>
      </c>
      <c r="G69" s="54" t="s">
        <v>56</v>
      </c>
      <c r="H69" s="55">
        <v>43891</v>
      </c>
      <c r="I69" s="55">
        <v>43921</v>
      </c>
      <c r="J69" s="56" t="str">
        <f t="shared" si="27"/>
        <v>01.03.20 - 31.03.20 (1 months)</v>
      </c>
      <c r="K69" s="57" t="s">
        <v>49</v>
      </c>
      <c r="L69" s="58">
        <v>1500</v>
      </c>
      <c r="M69" s="58">
        <v>1900</v>
      </c>
      <c r="N69" s="59">
        <f t="shared" si="23"/>
        <v>4</v>
      </c>
      <c r="O69" s="58">
        <v>1500</v>
      </c>
      <c r="P69" s="58">
        <v>1900</v>
      </c>
      <c r="Q69" s="59">
        <f t="shared" si="24"/>
        <v>4</v>
      </c>
      <c r="R69" s="58">
        <v>1500</v>
      </c>
      <c r="S69" s="58">
        <v>1900</v>
      </c>
      <c r="T69" s="65">
        <f t="shared" si="25"/>
        <v>4</v>
      </c>
      <c r="U69" s="53">
        <v>28.5</v>
      </c>
      <c r="V69" s="64"/>
      <c r="W69" s="64"/>
      <c r="X69" s="69"/>
      <c r="Y69" s="64"/>
      <c r="Z69" s="64"/>
      <c r="AA69" s="64"/>
      <c r="AB69" s="64"/>
      <c r="AC69" s="53">
        <v>1</v>
      </c>
      <c r="AD69" s="53">
        <v>3</v>
      </c>
      <c r="AE69" s="53">
        <v>3</v>
      </c>
      <c r="AF69" s="53">
        <v>1</v>
      </c>
      <c r="AG69" s="53">
        <v>3</v>
      </c>
      <c r="AH69" s="53">
        <v>1</v>
      </c>
      <c r="AI69" s="53">
        <v>3</v>
      </c>
      <c r="AJ69" s="64"/>
      <c r="AK69" s="67"/>
      <c r="AL69" s="66"/>
      <c r="AM69" s="66"/>
      <c r="AN69" s="64"/>
      <c r="AO69" s="64"/>
      <c r="AP69" s="62" t="s">
        <v>101</v>
      </c>
    </row>
    <row r="70" spans="1:42" ht="27" customHeight="1">
      <c r="A70" s="50">
        <f t="shared" si="26"/>
        <v>122.06900000000029</v>
      </c>
      <c r="B70" s="51" t="s">
        <v>53</v>
      </c>
      <c r="C70" s="86">
        <v>2</v>
      </c>
      <c r="D70" s="64" t="s">
        <v>106</v>
      </c>
      <c r="E70" s="64" t="s">
        <v>111</v>
      </c>
      <c r="F70" s="53" t="s">
        <v>51</v>
      </c>
      <c r="G70" s="54" t="s">
        <v>56</v>
      </c>
      <c r="H70" s="55">
        <v>43891</v>
      </c>
      <c r="I70" s="55">
        <v>43921</v>
      </c>
      <c r="J70" s="56" t="str">
        <f t="shared" si="27"/>
        <v>01.03.20 - 31.03.20 (1 months)</v>
      </c>
      <c r="K70" s="57" t="s">
        <v>49</v>
      </c>
      <c r="L70" s="58">
        <v>1900</v>
      </c>
      <c r="M70" s="58">
        <v>2300</v>
      </c>
      <c r="N70" s="59">
        <f t="shared" si="23"/>
        <v>4</v>
      </c>
      <c r="O70" s="58">
        <v>1900</v>
      </c>
      <c r="P70" s="58">
        <v>2300</v>
      </c>
      <c r="Q70" s="59">
        <f t="shared" si="24"/>
        <v>4</v>
      </c>
      <c r="R70" s="58">
        <v>1900</v>
      </c>
      <c r="S70" s="58">
        <v>2300</v>
      </c>
      <c r="T70" s="65">
        <f t="shared" si="25"/>
        <v>4</v>
      </c>
      <c r="U70" s="53">
        <v>25.23</v>
      </c>
      <c r="V70" s="64"/>
      <c r="W70" s="64"/>
      <c r="X70" s="69"/>
      <c r="Y70" s="64"/>
      <c r="Z70" s="64"/>
      <c r="AA70" s="64"/>
      <c r="AB70" s="64"/>
      <c r="AC70" s="53">
        <v>1</v>
      </c>
      <c r="AD70" s="53">
        <v>3</v>
      </c>
      <c r="AE70" s="53">
        <v>3</v>
      </c>
      <c r="AF70" s="53">
        <v>1</v>
      </c>
      <c r="AG70" s="53">
        <v>3</v>
      </c>
      <c r="AH70" s="53">
        <v>1</v>
      </c>
      <c r="AI70" s="53">
        <v>3</v>
      </c>
      <c r="AJ70" s="64"/>
      <c r="AK70" s="67"/>
      <c r="AL70" s="66"/>
      <c r="AM70" s="66"/>
      <c r="AN70" s="64"/>
      <c r="AO70" s="64"/>
      <c r="AP70" s="62" t="s">
        <v>101</v>
      </c>
    </row>
    <row r="71" spans="1:42" ht="27" customHeight="1">
      <c r="A71" s="50">
        <f t="shared" si="26"/>
        <v>122.07000000000029</v>
      </c>
      <c r="B71" s="51" t="s">
        <v>53</v>
      </c>
      <c r="C71" s="86">
        <v>2</v>
      </c>
      <c r="D71" s="64" t="s">
        <v>106</v>
      </c>
      <c r="E71" s="64" t="s">
        <v>112</v>
      </c>
      <c r="F71" s="53" t="s">
        <v>51</v>
      </c>
      <c r="G71" s="54" t="s">
        <v>113</v>
      </c>
      <c r="H71" s="55">
        <v>43891</v>
      </c>
      <c r="I71" s="55">
        <v>43921</v>
      </c>
      <c r="J71" s="56" t="str">
        <f t="shared" si="27"/>
        <v>01.03.20 - 31.03.20 (1 months)</v>
      </c>
      <c r="K71" s="57" t="s">
        <v>49</v>
      </c>
      <c r="L71" s="58"/>
      <c r="M71" s="58"/>
      <c r="N71" s="59" t="str">
        <f t="shared" si="23"/>
        <v/>
      </c>
      <c r="O71" s="58">
        <v>1900</v>
      </c>
      <c r="P71" s="58">
        <v>2300</v>
      </c>
      <c r="Q71" s="59">
        <f t="shared" si="24"/>
        <v>4</v>
      </c>
      <c r="R71" s="58">
        <v>1900</v>
      </c>
      <c r="S71" s="58">
        <v>2300</v>
      </c>
      <c r="T71" s="65">
        <f t="shared" si="25"/>
        <v>4</v>
      </c>
      <c r="U71" s="89">
        <v>27</v>
      </c>
      <c r="V71" s="89"/>
      <c r="W71" s="64"/>
      <c r="X71" s="69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7"/>
      <c r="AL71" s="66"/>
      <c r="AM71" s="62"/>
      <c r="AN71" s="64"/>
      <c r="AO71" s="64">
        <v>9</v>
      </c>
      <c r="AP71" s="67"/>
    </row>
    <row r="72" spans="1:42" ht="27" customHeight="1">
      <c r="A72" s="50">
        <f t="shared" si="26"/>
        <v>122.0710000000003</v>
      </c>
      <c r="B72" s="71" t="s">
        <v>60</v>
      </c>
      <c r="C72" s="72" t="s">
        <v>61</v>
      </c>
      <c r="D72" s="64" t="s">
        <v>106</v>
      </c>
      <c r="E72" s="64" t="s">
        <v>112</v>
      </c>
      <c r="F72" s="53" t="s">
        <v>51</v>
      </c>
      <c r="G72" s="54" t="s">
        <v>113</v>
      </c>
      <c r="H72" s="55">
        <v>43891</v>
      </c>
      <c r="I72" s="55">
        <v>43921</v>
      </c>
      <c r="J72" s="56" t="str">
        <f t="shared" si="27"/>
        <v>01.03.20 - 31.03.20 (1 months)</v>
      </c>
      <c r="K72" s="57" t="s">
        <v>49</v>
      </c>
      <c r="L72" s="58">
        <v>700</v>
      </c>
      <c r="M72" s="58">
        <v>1500</v>
      </c>
      <c r="N72" s="59">
        <f t="shared" si="23"/>
        <v>8</v>
      </c>
      <c r="O72" s="58">
        <v>700</v>
      </c>
      <c r="P72" s="58">
        <v>1500</v>
      </c>
      <c r="Q72" s="59">
        <f t="shared" si="24"/>
        <v>8</v>
      </c>
      <c r="R72" s="58">
        <v>700</v>
      </c>
      <c r="S72" s="58">
        <v>1500</v>
      </c>
      <c r="T72" s="65">
        <f t="shared" si="25"/>
        <v>8</v>
      </c>
      <c r="U72" s="89">
        <v>29</v>
      </c>
      <c r="V72" s="89"/>
      <c r="W72" s="64"/>
      <c r="X72" s="69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7"/>
      <c r="AL72" s="66"/>
      <c r="AM72" s="62"/>
      <c r="AN72" s="64"/>
      <c r="AO72" s="64">
        <v>9</v>
      </c>
      <c r="AP72" s="67"/>
    </row>
    <row r="73" spans="1:42" ht="27" customHeight="1">
      <c r="A73" s="50">
        <f t="shared" si="26"/>
        <v>122.0720000000003</v>
      </c>
      <c r="B73" s="71" t="s">
        <v>60</v>
      </c>
      <c r="C73" s="72" t="s">
        <v>61</v>
      </c>
      <c r="D73" s="64" t="s">
        <v>106</v>
      </c>
      <c r="E73" s="64" t="s">
        <v>112</v>
      </c>
      <c r="F73" s="53" t="s">
        <v>51</v>
      </c>
      <c r="G73" s="54" t="s">
        <v>113</v>
      </c>
      <c r="H73" s="55">
        <v>43891</v>
      </c>
      <c r="I73" s="55">
        <v>43921</v>
      </c>
      <c r="J73" s="56" t="str">
        <f t="shared" si="27"/>
        <v>01.03.20 - 31.03.20 (1 months)</v>
      </c>
      <c r="K73" s="57" t="s">
        <v>49</v>
      </c>
      <c r="L73" s="58">
        <v>1500</v>
      </c>
      <c r="M73" s="58">
        <v>1900</v>
      </c>
      <c r="N73" s="59">
        <f t="shared" si="23"/>
        <v>4</v>
      </c>
      <c r="O73" s="58">
        <v>1500</v>
      </c>
      <c r="P73" s="58">
        <v>1900</v>
      </c>
      <c r="Q73" s="59">
        <f t="shared" si="24"/>
        <v>4</v>
      </c>
      <c r="R73" s="58">
        <v>1500</v>
      </c>
      <c r="S73" s="58">
        <v>1900</v>
      </c>
      <c r="T73" s="65">
        <f t="shared" si="25"/>
        <v>4</v>
      </c>
      <c r="U73" s="89">
        <v>31</v>
      </c>
      <c r="V73" s="89"/>
      <c r="W73" s="64"/>
      <c r="X73" s="69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7"/>
      <c r="AK73" s="67"/>
      <c r="AL73" s="66"/>
      <c r="AM73" s="62"/>
      <c r="AN73" s="64"/>
      <c r="AO73" s="64">
        <v>9</v>
      </c>
      <c r="AP73" s="67"/>
    </row>
    <row r="74" spans="1:42" ht="27" customHeight="1">
      <c r="A74" s="50">
        <f t="shared" si="26"/>
        <v>122.07300000000031</v>
      </c>
      <c r="B74" s="51" t="s">
        <v>53</v>
      </c>
      <c r="C74" s="52">
        <v>2</v>
      </c>
      <c r="D74" s="53" t="s">
        <v>114</v>
      </c>
      <c r="E74" s="53" t="s">
        <v>115</v>
      </c>
      <c r="F74" s="53" t="s">
        <v>51</v>
      </c>
      <c r="G74" s="54" t="s">
        <v>87</v>
      </c>
      <c r="H74" s="55">
        <v>43891</v>
      </c>
      <c r="I74" s="55">
        <v>43921</v>
      </c>
      <c r="J74" s="56" t="str">
        <f t="shared" si="27"/>
        <v>01.03.20 - 31.03.20 (1 months)</v>
      </c>
      <c r="K74" s="57" t="s">
        <v>49</v>
      </c>
      <c r="L74" s="58">
        <v>2300</v>
      </c>
      <c r="M74" s="58">
        <v>700</v>
      </c>
      <c r="N74" s="59">
        <f>IF(L74&gt;M74, (2400-L74+M74)/100, IF(AND(L74="",M74="",L74=M74), "", IF(L74=M74,24,(M74-L74)/100)))</f>
        <v>8</v>
      </c>
      <c r="O74" s="58">
        <v>2300</v>
      </c>
      <c r="P74" s="58">
        <v>700</v>
      </c>
      <c r="Q74" s="59">
        <f>IF(O74&gt;P74, (2400-O74+P74)/100, IF(AND(O74="",P74="",O74=P74), "", IF(O74=P74,24,(P74-O74)/100)))</f>
        <v>8</v>
      </c>
      <c r="R74" s="58">
        <v>2300</v>
      </c>
      <c r="S74" s="58">
        <v>700</v>
      </c>
      <c r="T74" s="59">
        <f>IF(R74&gt;S74, (2400-R74+S74)/100, IF(AND(R74="",S74="",R74=S74), "", IF(R74=S74,24,(S74-R74)/100)))</f>
        <v>8</v>
      </c>
      <c r="U74" s="53">
        <f>6.99*4</f>
        <v>27.96</v>
      </c>
      <c r="V74" s="53"/>
      <c r="W74" s="60"/>
      <c r="X74" s="61"/>
      <c r="Y74" s="53"/>
      <c r="Z74" s="53"/>
      <c r="AA74" s="53"/>
      <c r="AB74" s="53"/>
      <c r="AC74" s="53">
        <v>1.6</v>
      </c>
      <c r="AD74" s="53">
        <v>4</v>
      </c>
      <c r="AE74" s="53">
        <v>4</v>
      </c>
      <c r="AF74" s="53">
        <v>1.6</v>
      </c>
      <c r="AG74" s="53">
        <v>4</v>
      </c>
      <c r="AH74" s="53">
        <v>1.6</v>
      </c>
      <c r="AI74" s="53">
        <v>4</v>
      </c>
      <c r="AJ74" s="62"/>
      <c r="AK74" s="62"/>
      <c r="AL74" s="63"/>
      <c r="AM74" s="62"/>
      <c r="AN74" s="53"/>
      <c r="AO74" s="53"/>
      <c r="AP74" s="62"/>
    </row>
    <row r="75" spans="1:42" ht="27" customHeight="1">
      <c r="A75" s="50">
        <f t="shared" si="26"/>
        <v>122.07400000000031</v>
      </c>
      <c r="B75" s="71" t="s">
        <v>60</v>
      </c>
      <c r="C75" s="72" t="s">
        <v>61</v>
      </c>
      <c r="D75" s="53" t="s">
        <v>114</v>
      </c>
      <c r="E75" s="53" t="s">
        <v>115</v>
      </c>
      <c r="F75" s="53" t="s">
        <v>51</v>
      </c>
      <c r="G75" s="54" t="s">
        <v>87</v>
      </c>
      <c r="H75" s="55">
        <v>43891</v>
      </c>
      <c r="I75" s="55">
        <v>43921</v>
      </c>
      <c r="J75" s="56" t="str">
        <f t="shared" si="27"/>
        <v>01.03.20 - 31.03.20 (1 months)</v>
      </c>
      <c r="K75" s="57" t="s">
        <v>49</v>
      </c>
      <c r="L75" s="58">
        <v>700</v>
      </c>
      <c r="M75" s="58">
        <v>1500</v>
      </c>
      <c r="N75" s="59">
        <f t="shared" ref="N75:N76" si="28">IF(L75&gt;M75, (2400-L75+M75)/100, IF(AND(L75="",M75="",L75=M75), "", IF(L75=M75,24,(M75-L75)/100)))</f>
        <v>8</v>
      </c>
      <c r="O75" s="58">
        <v>700</v>
      </c>
      <c r="P75" s="58">
        <v>1500</v>
      </c>
      <c r="Q75" s="59">
        <f t="shared" ref="Q75:Q76" si="29">IF(O75&gt;P75, (2400-O75+P75)/100, IF(AND(O75="",P75="",O75=P75), "", IF(O75=P75,24,(P75-O75)/100)))</f>
        <v>8</v>
      </c>
      <c r="R75" s="58">
        <v>700</v>
      </c>
      <c r="S75" s="58">
        <v>1500</v>
      </c>
      <c r="T75" s="65">
        <f t="shared" ref="T75:T76" si="30">IF(R75&gt;S75, (2400-R75+S75)/100, IF(AND(R75="",S75="",R75=S75), "", IF(R75=S75,24,(S75-R75)/100)))</f>
        <v>8</v>
      </c>
      <c r="U75" s="53">
        <f>7.5*4</f>
        <v>30</v>
      </c>
      <c r="V75" s="53"/>
      <c r="W75" s="60"/>
      <c r="X75" s="61"/>
      <c r="Y75" s="53"/>
      <c r="Z75" s="53"/>
      <c r="AA75" s="53"/>
      <c r="AB75" s="53"/>
      <c r="AC75" s="53">
        <v>1.6</v>
      </c>
      <c r="AD75" s="53">
        <v>4</v>
      </c>
      <c r="AE75" s="53">
        <v>4</v>
      </c>
      <c r="AF75" s="53">
        <v>1.6</v>
      </c>
      <c r="AG75" s="53">
        <v>4</v>
      </c>
      <c r="AH75" s="53">
        <v>1.6</v>
      </c>
      <c r="AI75" s="53">
        <v>4</v>
      </c>
      <c r="AJ75" s="62"/>
      <c r="AK75" s="62"/>
      <c r="AL75" s="66"/>
      <c r="AM75" s="62" t="s">
        <v>58</v>
      </c>
      <c r="AN75" s="64"/>
      <c r="AO75" s="64"/>
      <c r="AP75" s="67"/>
    </row>
    <row r="76" spans="1:42" ht="27" customHeight="1">
      <c r="A76" s="70">
        <f t="shared" si="26"/>
        <v>122.07500000000032</v>
      </c>
      <c r="B76" s="71" t="s">
        <v>60</v>
      </c>
      <c r="C76" s="72" t="s">
        <v>61</v>
      </c>
      <c r="D76" s="53" t="s">
        <v>114</v>
      </c>
      <c r="E76" s="53" t="s">
        <v>115</v>
      </c>
      <c r="F76" s="53" t="s">
        <v>51</v>
      </c>
      <c r="G76" s="54" t="s">
        <v>87</v>
      </c>
      <c r="H76" s="55">
        <v>43891</v>
      </c>
      <c r="I76" s="55">
        <v>43921</v>
      </c>
      <c r="J76" s="56" t="str">
        <f t="shared" si="27"/>
        <v>01.03.20 - 31.03.20 (1 months)</v>
      </c>
      <c r="K76" s="57" t="s">
        <v>49</v>
      </c>
      <c r="L76" s="58">
        <v>1500</v>
      </c>
      <c r="M76" s="58">
        <v>2300</v>
      </c>
      <c r="N76" s="59">
        <f t="shared" si="28"/>
        <v>8</v>
      </c>
      <c r="O76" s="58">
        <v>1500</v>
      </c>
      <c r="P76" s="58">
        <v>2300</v>
      </c>
      <c r="Q76" s="59">
        <f t="shared" si="29"/>
        <v>8</v>
      </c>
      <c r="R76" s="58">
        <v>1500</v>
      </c>
      <c r="S76" s="58">
        <v>2300</v>
      </c>
      <c r="T76" s="65">
        <f t="shared" si="30"/>
        <v>8</v>
      </c>
      <c r="U76" s="53">
        <v>34</v>
      </c>
      <c r="V76" s="53"/>
      <c r="W76" s="60"/>
      <c r="X76" s="61"/>
      <c r="Y76" s="53"/>
      <c r="Z76" s="53"/>
      <c r="AA76" s="53"/>
      <c r="AB76" s="53"/>
      <c r="AC76" s="53">
        <v>1.6</v>
      </c>
      <c r="AD76" s="53">
        <v>4</v>
      </c>
      <c r="AE76" s="53">
        <v>4</v>
      </c>
      <c r="AF76" s="53">
        <v>1.6</v>
      </c>
      <c r="AG76" s="53">
        <v>4</v>
      </c>
      <c r="AH76" s="53">
        <v>1.6</v>
      </c>
      <c r="AI76" s="53">
        <v>4</v>
      </c>
      <c r="AJ76" s="62"/>
      <c r="AK76" s="62"/>
      <c r="AL76" s="66"/>
      <c r="AM76" s="62"/>
      <c r="AN76" s="64"/>
      <c r="AO76" s="64"/>
      <c r="AP76" s="67"/>
    </row>
    <row r="77" spans="1:42" ht="27" customHeight="1">
      <c r="A77" s="70">
        <f t="shared" si="26"/>
        <v>122.07600000000032</v>
      </c>
      <c r="B77" s="71" t="s">
        <v>60</v>
      </c>
      <c r="C77" s="72" t="s">
        <v>61</v>
      </c>
      <c r="D77" s="53" t="s">
        <v>116</v>
      </c>
      <c r="E77" s="53" t="s">
        <v>117</v>
      </c>
      <c r="F77" s="53" t="s">
        <v>51</v>
      </c>
      <c r="G77" s="54" t="s">
        <v>56</v>
      </c>
      <c r="H77" s="55">
        <v>43890</v>
      </c>
      <c r="I77" s="55">
        <v>43921</v>
      </c>
      <c r="J77" s="56" t="str">
        <f t="shared" si="27"/>
        <v>29.02.20 - 31.03.20 (1 months)</v>
      </c>
      <c r="K77" s="57" t="s">
        <v>49</v>
      </c>
      <c r="L77" s="58">
        <v>2300</v>
      </c>
      <c r="M77" s="58">
        <v>700</v>
      </c>
      <c r="N77" s="59">
        <f>IF(L77&gt;M77, (2400-L77+M77)/100, IF(AND(L77="",M77="",L77=M77), "", IF(L77=M77,24,(M77-L77)/100)))</f>
        <v>8</v>
      </c>
      <c r="O77" s="58">
        <v>2300</v>
      </c>
      <c r="P77" s="58">
        <v>700</v>
      </c>
      <c r="Q77" s="59">
        <f>IF(O77&gt;P77, (2400-O77+P77)/100, IF(AND(O77="",P77="",O77=P77), "", IF(O77=P77,24,(P77-O77)/100)))</f>
        <v>8</v>
      </c>
      <c r="R77" s="58">
        <v>2300</v>
      </c>
      <c r="S77" s="58">
        <v>700</v>
      </c>
      <c r="T77" s="59">
        <f>IF(R77&gt;S77, (2400-R77+S77)/100, IF(AND(R77="",S77="",R77=S77), "", IF(R77=S77,24,(S77-R77)/100)))</f>
        <v>8</v>
      </c>
      <c r="U77" s="53">
        <v>25.99</v>
      </c>
      <c r="V77" s="53"/>
      <c r="W77" s="60"/>
      <c r="X77" s="61"/>
      <c r="Y77" s="53"/>
      <c r="Z77" s="53"/>
      <c r="AA77" s="53"/>
      <c r="AB77" s="53"/>
      <c r="AC77" s="53">
        <v>1.6</v>
      </c>
      <c r="AD77" s="53">
        <v>4</v>
      </c>
      <c r="AE77" s="53">
        <v>4</v>
      </c>
      <c r="AF77" s="53">
        <v>1.6</v>
      </c>
      <c r="AG77" s="53">
        <v>4</v>
      </c>
      <c r="AH77" s="53">
        <v>1.6</v>
      </c>
      <c r="AI77" s="53">
        <v>4</v>
      </c>
      <c r="AJ77" s="62"/>
      <c r="AK77" s="62"/>
      <c r="AL77" s="63"/>
      <c r="AM77" s="62"/>
      <c r="AN77" s="53"/>
      <c r="AO77" s="53"/>
      <c r="AP77" s="62"/>
    </row>
    <row r="78" spans="1:42" ht="27" customHeight="1">
      <c r="A78" s="70">
        <f t="shared" si="26"/>
        <v>122.07700000000033</v>
      </c>
      <c r="B78" s="51" t="s">
        <v>53</v>
      </c>
      <c r="C78" s="90">
        <v>1.2</v>
      </c>
      <c r="D78" s="64" t="s">
        <v>116</v>
      </c>
      <c r="E78" s="64" t="s">
        <v>117</v>
      </c>
      <c r="F78" s="53" t="s">
        <v>51</v>
      </c>
      <c r="G78" s="54" t="s">
        <v>56</v>
      </c>
      <c r="H78" s="55">
        <v>43891</v>
      </c>
      <c r="I78" s="55">
        <v>43921</v>
      </c>
      <c r="J78" s="56" t="str">
        <f t="shared" si="27"/>
        <v>01.03.20 - 31.03.20 (1 months)</v>
      </c>
      <c r="K78" s="57" t="s">
        <v>49</v>
      </c>
      <c r="L78" s="58">
        <v>700</v>
      </c>
      <c r="M78" s="58">
        <v>1500</v>
      </c>
      <c r="N78" s="59">
        <f t="shared" ref="N78:N82" si="31">IF(L78&gt;M78, (2400-L78+M78)/100, IF(AND(L78="",M78="",L78=M78), "", IF(L78=M78,24,(M78-L78)/100)))</f>
        <v>8</v>
      </c>
      <c r="O78" s="58">
        <v>700</v>
      </c>
      <c r="P78" s="58">
        <v>1500</v>
      </c>
      <c r="Q78" s="59">
        <f t="shared" ref="Q78:Q82" si="32">IF(O78&gt;P78, (2400-O78+P78)/100, IF(AND(O78="",P78="",O78=P78), "", IF(O78=P78,24,(P78-O78)/100)))</f>
        <v>8</v>
      </c>
      <c r="R78" s="58">
        <v>700</v>
      </c>
      <c r="S78" s="58">
        <v>1500</v>
      </c>
      <c r="T78" s="65">
        <f t="shared" ref="T78:T82" si="33">IF(R78&gt;S78, (2400-R78+S78)/100, IF(AND(R78="",S78="",R78=S78), "", IF(R78=S78,24,(S78-R78)/100)))</f>
        <v>8</v>
      </c>
      <c r="U78" s="53">
        <v>35.979999999999997</v>
      </c>
      <c r="V78" s="53"/>
      <c r="W78" s="60"/>
      <c r="X78" s="61"/>
      <c r="Y78" s="53"/>
      <c r="Z78" s="53"/>
      <c r="AA78" s="53"/>
      <c r="AB78" s="53"/>
      <c r="AC78" s="53">
        <v>1.6</v>
      </c>
      <c r="AD78" s="53">
        <v>4</v>
      </c>
      <c r="AE78" s="53">
        <v>4</v>
      </c>
      <c r="AF78" s="53">
        <v>1.6</v>
      </c>
      <c r="AG78" s="53">
        <v>4</v>
      </c>
      <c r="AH78" s="53">
        <v>1.6</v>
      </c>
      <c r="AI78" s="53">
        <v>4</v>
      </c>
      <c r="AJ78" s="62"/>
      <c r="AK78" s="62"/>
      <c r="AL78" s="66"/>
      <c r="AM78" s="62" t="s">
        <v>58</v>
      </c>
      <c r="AN78" s="64"/>
      <c r="AO78" s="64"/>
      <c r="AP78" s="67"/>
    </row>
    <row r="79" spans="1:42" ht="27" customHeight="1">
      <c r="A79" s="70">
        <f t="shared" si="26"/>
        <v>122.07800000000033</v>
      </c>
      <c r="B79" s="71" t="s">
        <v>60</v>
      </c>
      <c r="C79" s="72" t="s">
        <v>61</v>
      </c>
      <c r="D79" s="64" t="s">
        <v>116</v>
      </c>
      <c r="E79" s="64" t="s">
        <v>117</v>
      </c>
      <c r="F79" s="53" t="s">
        <v>51</v>
      </c>
      <c r="G79" s="54" t="s">
        <v>56</v>
      </c>
      <c r="H79" s="55">
        <v>43891</v>
      </c>
      <c r="I79" s="55">
        <v>43921</v>
      </c>
      <c r="J79" s="56" t="str">
        <f t="shared" si="27"/>
        <v>01.03.20 - 31.03.20 (1 months)</v>
      </c>
      <c r="K79" s="57" t="s">
        <v>49</v>
      </c>
      <c r="L79" s="58">
        <v>1500</v>
      </c>
      <c r="M79" s="58">
        <v>2300</v>
      </c>
      <c r="N79" s="59">
        <f t="shared" si="31"/>
        <v>8</v>
      </c>
      <c r="O79" s="58">
        <v>1500</v>
      </c>
      <c r="P79" s="58">
        <v>2300</v>
      </c>
      <c r="Q79" s="59">
        <f t="shared" si="32"/>
        <v>8</v>
      </c>
      <c r="R79" s="58">
        <v>1500</v>
      </c>
      <c r="S79" s="58">
        <v>2300</v>
      </c>
      <c r="T79" s="65">
        <f t="shared" si="33"/>
        <v>8</v>
      </c>
      <c r="U79" s="53">
        <v>39.97</v>
      </c>
      <c r="V79" s="53"/>
      <c r="W79" s="60"/>
      <c r="X79" s="61"/>
      <c r="Y79" s="53"/>
      <c r="Z79" s="53"/>
      <c r="AA79" s="53"/>
      <c r="AB79" s="53"/>
      <c r="AC79" s="53">
        <v>1.6</v>
      </c>
      <c r="AD79" s="53">
        <v>4</v>
      </c>
      <c r="AE79" s="53">
        <v>4</v>
      </c>
      <c r="AF79" s="53">
        <v>1.6</v>
      </c>
      <c r="AG79" s="53">
        <v>4</v>
      </c>
      <c r="AH79" s="53">
        <v>1.6</v>
      </c>
      <c r="AI79" s="53">
        <v>4</v>
      </c>
      <c r="AJ79" s="62"/>
      <c r="AK79" s="62"/>
      <c r="AL79" s="66"/>
      <c r="AM79" s="62"/>
      <c r="AN79" s="64"/>
      <c r="AO79" s="64"/>
      <c r="AP79" s="67"/>
    </row>
    <row r="80" spans="1:42" ht="27" customHeight="1">
      <c r="A80" s="70">
        <f t="shared" si="26"/>
        <v>122.07900000000033</v>
      </c>
      <c r="B80" s="51" t="s">
        <v>53</v>
      </c>
      <c r="C80" s="90">
        <v>2</v>
      </c>
      <c r="D80" s="64" t="s">
        <v>116</v>
      </c>
      <c r="E80" s="64" t="s">
        <v>118</v>
      </c>
      <c r="F80" s="53" t="s">
        <v>51</v>
      </c>
      <c r="G80" s="54" t="s">
        <v>113</v>
      </c>
      <c r="H80" s="55">
        <v>43891</v>
      </c>
      <c r="I80" s="55">
        <v>43921</v>
      </c>
      <c r="J80" s="56" t="str">
        <f t="shared" si="27"/>
        <v>01.03.20 - 31.03.20 (1 months)</v>
      </c>
      <c r="K80" s="57" t="s">
        <v>49</v>
      </c>
      <c r="L80" s="58">
        <v>1500</v>
      </c>
      <c r="M80" s="58">
        <v>2300</v>
      </c>
      <c r="N80" s="59">
        <f t="shared" si="31"/>
        <v>8</v>
      </c>
      <c r="O80" s="58">
        <v>1500</v>
      </c>
      <c r="P80" s="58">
        <v>2300</v>
      </c>
      <c r="Q80" s="59">
        <f t="shared" si="32"/>
        <v>8</v>
      </c>
      <c r="R80" s="58">
        <v>1500</v>
      </c>
      <c r="S80" s="58">
        <v>2300</v>
      </c>
      <c r="T80" s="65">
        <f t="shared" si="33"/>
        <v>8</v>
      </c>
      <c r="U80" s="53">
        <v>39.97</v>
      </c>
      <c r="V80" s="53"/>
      <c r="W80" s="60"/>
      <c r="X80" s="61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62"/>
      <c r="AK80" s="62"/>
      <c r="AL80" s="66"/>
      <c r="AM80" s="62"/>
      <c r="AN80" s="62"/>
      <c r="AO80" s="64">
        <v>20</v>
      </c>
      <c r="AP80" s="67"/>
    </row>
    <row r="81" spans="1:42" ht="27" customHeight="1">
      <c r="A81" s="70">
        <f t="shared" si="26"/>
        <v>122.08000000000034</v>
      </c>
      <c r="B81" s="71" t="s">
        <v>60</v>
      </c>
      <c r="C81" s="72" t="s">
        <v>61</v>
      </c>
      <c r="D81" s="64" t="s">
        <v>116</v>
      </c>
      <c r="E81" s="64" t="s">
        <v>119</v>
      </c>
      <c r="F81" s="53" t="s">
        <v>51</v>
      </c>
      <c r="G81" s="54" t="s">
        <v>113</v>
      </c>
      <c r="H81" s="55">
        <v>43891</v>
      </c>
      <c r="I81" s="55">
        <v>43921</v>
      </c>
      <c r="J81" s="56" t="str">
        <f t="shared" si="27"/>
        <v>01.03.20 - 31.03.20 (1 months)</v>
      </c>
      <c r="K81" s="68" t="s">
        <v>49</v>
      </c>
      <c r="L81" s="58">
        <v>1500</v>
      </c>
      <c r="M81" s="58">
        <v>1900</v>
      </c>
      <c r="N81" s="59">
        <f t="shared" si="31"/>
        <v>4</v>
      </c>
      <c r="O81" s="58">
        <v>1500</v>
      </c>
      <c r="P81" s="58">
        <v>1900</v>
      </c>
      <c r="Q81" s="59">
        <f t="shared" si="32"/>
        <v>4</v>
      </c>
      <c r="R81" s="58">
        <v>1500</v>
      </c>
      <c r="S81" s="58">
        <v>1900</v>
      </c>
      <c r="T81" s="65">
        <f t="shared" si="33"/>
        <v>4</v>
      </c>
      <c r="U81" s="64">
        <v>27.99</v>
      </c>
      <c r="V81" s="64"/>
      <c r="W81" s="64"/>
      <c r="X81" s="69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7"/>
      <c r="AK81" s="67"/>
      <c r="AL81" s="66"/>
      <c r="AM81" s="62"/>
      <c r="AN81" s="62"/>
      <c r="AO81" s="64">
        <v>16</v>
      </c>
      <c r="AP81" s="67"/>
    </row>
    <row r="82" spans="1:42" ht="27" customHeight="1">
      <c r="A82" s="70">
        <f t="shared" si="26"/>
        <v>122.08100000000034</v>
      </c>
      <c r="B82" s="51" t="s">
        <v>53</v>
      </c>
      <c r="C82" s="90">
        <v>2</v>
      </c>
      <c r="D82" s="64" t="s">
        <v>116</v>
      </c>
      <c r="E82" s="64" t="s">
        <v>119</v>
      </c>
      <c r="F82" s="53" t="s">
        <v>51</v>
      </c>
      <c r="G82" s="54" t="s">
        <v>113</v>
      </c>
      <c r="H82" s="55">
        <v>43891</v>
      </c>
      <c r="I82" s="55">
        <v>43921</v>
      </c>
      <c r="J82" s="56" t="str">
        <f t="shared" si="27"/>
        <v>01.03.20 - 31.03.20 (1 months)</v>
      </c>
      <c r="K82" s="57" t="s">
        <v>49</v>
      </c>
      <c r="L82" s="58">
        <v>1900</v>
      </c>
      <c r="M82" s="58">
        <v>2300</v>
      </c>
      <c r="N82" s="59">
        <f t="shared" si="31"/>
        <v>4</v>
      </c>
      <c r="O82" s="58">
        <v>1900</v>
      </c>
      <c r="P82" s="58">
        <v>2300</v>
      </c>
      <c r="Q82" s="59">
        <f t="shared" si="32"/>
        <v>4</v>
      </c>
      <c r="R82" s="58">
        <v>1900</v>
      </c>
      <c r="S82" s="58">
        <v>2300</v>
      </c>
      <c r="T82" s="65">
        <f t="shared" si="33"/>
        <v>4</v>
      </c>
      <c r="U82" s="53">
        <v>34.99</v>
      </c>
      <c r="V82" s="64"/>
      <c r="W82" s="64"/>
      <c r="X82" s="69"/>
      <c r="Y82" s="64"/>
      <c r="Z82" s="64"/>
      <c r="AA82" s="64"/>
      <c r="AB82" s="64"/>
      <c r="AC82" s="53"/>
      <c r="AD82" s="53"/>
      <c r="AE82" s="53"/>
      <c r="AF82" s="53"/>
      <c r="AG82" s="53"/>
      <c r="AH82" s="53"/>
      <c r="AI82" s="53"/>
      <c r="AJ82" s="62"/>
      <c r="AK82" s="62"/>
      <c r="AL82" s="66"/>
      <c r="AM82" s="62"/>
      <c r="AN82" s="62"/>
      <c r="AO82" s="64">
        <v>20</v>
      </c>
      <c r="AP82" s="67"/>
    </row>
    <row r="83" spans="1:42" ht="27" customHeight="1">
      <c r="A83" s="70">
        <f t="shared" si="26"/>
        <v>122.08200000000035</v>
      </c>
      <c r="B83" s="51" t="s">
        <v>53</v>
      </c>
      <c r="C83" s="72">
        <v>2</v>
      </c>
      <c r="D83" s="54" t="s">
        <v>120</v>
      </c>
      <c r="E83" s="64" t="s">
        <v>121</v>
      </c>
      <c r="F83" s="53" t="s">
        <v>51</v>
      </c>
      <c r="G83" s="54" t="s">
        <v>56</v>
      </c>
      <c r="H83" s="55">
        <v>43890</v>
      </c>
      <c r="I83" s="55">
        <v>43921</v>
      </c>
      <c r="J83" s="56" t="str">
        <f t="shared" si="27"/>
        <v>29.02.20 - 31.03.20 (1 months)</v>
      </c>
      <c r="K83" s="57" t="s">
        <v>49</v>
      </c>
      <c r="L83" s="58">
        <v>2300</v>
      </c>
      <c r="M83" s="58">
        <v>700</v>
      </c>
      <c r="N83" s="59">
        <f>IF(L83&gt;M83, (2400-L83+M83)/100, IF(AND(L83="",M83="",L83=M83), "", IF(L83=M83,24,(M83-L83)/100)))</f>
        <v>8</v>
      </c>
      <c r="O83" s="58">
        <v>2300</v>
      </c>
      <c r="P83" s="58">
        <v>700</v>
      </c>
      <c r="Q83" s="59">
        <f>IF(O83&gt;P83, (2400-O83+P83)/100, IF(AND(O83="",P83="",O83=P83), "", IF(O83=P83,24,(P83-O83)/100)))</f>
        <v>8</v>
      </c>
      <c r="R83" s="58">
        <v>2300</v>
      </c>
      <c r="S83" s="58">
        <v>700</v>
      </c>
      <c r="T83" s="59">
        <f>IF(R83&gt;S83, (2400-R83+S83)/100, IF(AND(R83="",S83="",R83=S83), "", IF(R83=S83,24,(S83-R83)/100)))</f>
        <v>8</v>
      </c>
      <c r="U83" s="53">
        <v>43.8</v>
      </c>
      <c r="V83" s="91"/>
      <c r="W83" s="60"/>
      <c r="X83" s="61"/>
      <c r="Y83" s="53"/>
      <c r="Z83" s="53"/>
      <c r="AA83" s="53"/>
      <c r="AB83" s="53"/>
      <c r="AC83" s="53">
        <v>2.4</v>
      </c>
      <c r="AD83" s="53">
        <v>6</v>
      </c>
      <c r="AE83" s="53">
        <v>6</v>
      </c>
      <c r="AF83" s="53">
        <v>2.4</v>
      </c>
      <c r="AG83" s="53">
        <v>6</v>
      </c>
      <c r="AH83" s="53">
        <v>0</v>
      </c>
      <c r="AI83" s="53">
        <v>0</v>
      </c>
      <c r="AJ83" s="62"/>
      <c r="AK83" s="62"/>
      <c r="AL83" s="63" t="s">
        <v>70</v>
      </c>
      <c r="AM83" s="62"/>
      <c r="AN83" s="53"/>
      <c r="AO83" s="53"/>
      <c r="AP83" s="62"/>
    </row>
    <row r="84" spans="1:42" ht="27" customHeight="1">
      <c r="A84" s="70">
        <f t="shared" si="26"/>
        <v>122.08300000000035</v>
      </c>
      <c r="B84" s="51" t="s">
        <v>53</v>
      </c>
      <c r="C84" s="90">
        <v>2</v>
      </c>
      <c r="D84" s="64" t="s">
        <v>120</v>
      </c>
      <c r="E84" s="64" t="s">
        <v>121</v>
      </c>
      <c r="F84" s="53" t="s">
        <v>51</v>
      </c>
      <c r="G84" s="54" t="s">
        <v>56</v>
      </c>
      <c r="H84" s="55">
        <v>43890</v>
      </c>
      <c r="I84" s="55">
        <v>43921</v>
      </c>
      <c r="J84" s="56" t="str">
        <f t="shared" si="27"/>
        <v>29.02.20 - 31.03.20 (1 months)</v>
      </c>
      <c r="K84" s="57" t="s">
        <v>122</v>
      </c>
      <c r="L84" s="58">
        <v>2300</v>
      </c>
      <c r="M84" s="58">
        <v>700</v>
      </c>
      <c r="N84" s="59">
        <f t="shared" ref="N84:N106" si="34">IF(L84&gt;M84, (2400-L84+M84)/100, IF(AND(L84="",M84="",L84=M84), "", IF(L84=M84,24,(M84-L84)/100)))</f>
        <v>8</v>
      </c>
      <c r="O84" s="58">
        <v>2300</v>
      </c>
      <c r="P84" s="58">
        <v>700</v>
      </c>
      <c r="Q84" s="59">
        <f t="shared" ref="Q84:Q106" si="35">IF(O84&gt;P84, (2400-O84+P84)/100, IF(AND(O84="",P84="",O84=P84), "", IF(O84=P84,24,(P84-O84)/100)))</f>
        <v>8</v>
      </c>
      <c r="R84" s="58">
        <v>2300</v>
      </c>
      <c r="S84" s="58">
        <v>700</v>
      </c>
      <c r="T84" s="65">
        <f t="shared" ref="T84:T106" si="36">IF(R84&gt;S84, (2400-R84+S84)/100, IF(AND(R84="",S84="",R84=S84), "", IF(R84=S84,24,(S84-R84)/100)))</f>
        <v>8</v>
      </c>
      <c r="U84" s="53">
        <v>0</v>
      </c>
      <c r="V84" s="91"/>
      <c r="W84" s="60"/>
      <c r="X84" s="61"/>
      <c r="Y84" s="53"/>
      <c r="Z84" s="53"/>
      <c r="AA84" s="53"/>
      <c r="AB84" s="53"/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2.4</v>
      </c>
      <c r="AI84" s="53">
        <v>6</v>
      </c>
      <c r="AJ84" s="62"/>
      <c r="AK84" s="62"/>
      <c r="AL84" s="66" t="s">
        <v>70</v>
      </c>
      <c r="AM84" s="62" t="s">
        <v>58</v>
      </c>
      <c r="AN84" s="64"/>
      <c r="AO84" s="64"/>
      <c r="AP84" s="67"/>
    </row>
    <row r="85" spans="1:42" ht="27" customHeight="1">
      <c r="A85" s="70">
        <f t="shared" si="26"/>
        <v>122.08400000000036</v>
      </c>
      <c r="B85" s="51" t="s">
        <v>53</v>
      </c>
      <c r="C85" s="90">
        <v>1.2</v>
      </c>
      <c r="D85" s="64" t="s">
        <v>120</v>
      </c>
      <c r="E85" s="64" t="s">
        <v>121</v>
      </c>
      <c r="F85" s="53" t="s">
        <v>51</v>
      </c>
      <c r="G85" s="54" t="s">
        <v>56</v>
      </c>
      <c r="H85" s="55">
        <v>43891</v>
      </c>
      <c r="I85" s="55">
        <v>43921</v>
      </c>
      <c r="J85" s="56" t="str">
        <f t="shared" si="27"/>
        <v>01.03.20 - 31.03.20 (1 months)</v>
      </c>
      <c r="K85" s="57" t="s">
        <v>49</v>
      </c>
      <c r="L85" s="58">
        <v>700</v>
      </c>
      <c r="M85" s="58">
        <v>1500</v>
      </c>
      <c r="N85" s="59">
        <f t="shared" si="34"/>
        <v>8</v>
      </c>
      <c r="O85" s="58">
        <v>700</v>
      </c>
      <c r="P85" s="58">
        <v>1500</v>
      </c>
      <c r="Q85" s="59">
        <f t="shared" si="35"/>
        <v>8</v>
      </c>
      <c r="R85" s="58">
        <v>700</v>
      </c>
      <c r="S85" s="58">
        <v>1500</v>
      </c>
      <c r="T85" s="65">
        <f t="shared" si="36"/>
        <v>8</v>
      </c>
      <c r="U85" s="53">
        <v>71.94</v>
      </c>
      <c r="V85" s="91"/>
      <c r="W85" s="60"/>
      <c r="X85" s="61"/>
      <c r="Y85" s="53"/>
      <c r="Z85" s="53"/>
      <c r="AA85" s="53"/>
      <c r="AB85" s="53"/>
      <c r="AC85" s="53">
        <v>2.4</v>
      </c>
      <c r="AD85" s="53">
        <v>6</v>
      </c>
      <c r="AE85" s="53">
        <v>6</v>
      </c>
      <c r="AF85" s="53">
        <v>2.4</v>
      </c>
      <c r="AG85" s="53">
        <v>6</v>
      </c>
      <c r="AH85" s="53">
        <v>0</v>
      </c>
      <c r="AI85" s="53">
        <v>0</v>
      </c>
      <c r="AJ85" s="62"/>
      <c r="AK85" s="62"/>
      <c r="AL85" s="66" t="s">
        <v>72</v>
      </c>
      <c r="AM85" s="62"/>
      <c r="AN85" s="64"/>
      <c r="AO85" s="64"/>
      <c r="AP85" s="67"/>
    </row>
    <row r="86" spans="1:42" ht="27" customHeight="1">
      <c r="A86" s="87">
        <f t="shared" si="26"/>
        <v>122.08500000000036</v>
      </c>
      <c r="B86" s="51" t="s">
        <v>53</v>
      </c>
      <c r="C86" s="88">
        <v>1.2</v>
      </c>
      <c r="D86" s="64" t="s">
        <v>120</v>
      </c>
      <c r="E86" s="64" t="s">
        <v>121</v>
      </c>
      <c r="F86" s="53" t="s">
        <v>51</v>
      </c>
      <c r="G86" s="54" t="s">
        <v>56</v>
      </c>
      <c r="H86" s="55">
        <v>43891</v>
      </c>
      <c r="I86" s="55">
        <v>43921</v>
      </c>
      <c r="J86" s="56" t="str">
        <f t="shared" si="27"/>
        <v>01.03.20 - 31.03.20 (1 months)</v>
      </c>
      <c r="K86" s="57" t="s">
        <v>122</v>
      </c>
      <c r="L86" s="58">
        <v>700</v>
      </c>
      <c r="M86" s="58">
        <v>1500</v>
      </c>
      <c r="N86" s="59">
        <f t="shared" si="34"/>
        <v>8</v>
      </c>
      <c r="O86" s="58">
        <v>700</v>
      </c>
      <c r="P86" s="58">
        <v>1500</v>
      </c>
      <c r="Q86" s="59">
        <f t="shared" si="35"/>
        <v>8</v>
      </c>
      <c r="R86" s="58">
        <v>700</v>
      </c>
      <c r="S86" s="58">
        <v>1500</v>
      </c>
      <c r="T86" s="65">
        <f t="shared" si="36"/>
        <v>8</v>
      </c>
      <c r="U86" s="53">
        <v>0</v>
      </c>
      <c r="V86" s="91"/>
      <c r="W86" s="60"/>
      <c r="X86" s="61"/>
      <c r="Y86" s="53"/>
      <c r="Z86" s="53"/>
      <c r="AA86" s="53"/>
      <c r="AB86" s="53"/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2.4</v>
      </c>
      <c r="AI86" s="53">
        <v>6</v>
      </c>
      <c r="AJ86" s="62"/>
      <c r="AK86" s="62"/>
      <c r="AL86" s="66" t="s">
        <v>72</v>
      </c>
      <c r="AM86" s="62"/>
      <c r="AN86" s="64"/>
      <c r="AO86" s="64"/>
      <c r="AP86" s="67"/>
    </row>
    <row r="87" spans="1:42" ht="27" customHeight="1">
      <c r="A87" s="87">
        <f t="shared" si="26"/>
        <v>122.08600000000037</v>
      </c>
      <c r="B87" s="71" t="s">
        <v>60</v>
      </c>
      <c r="C87" s="72" t="s">
        <v>61</v>
      </c>
      <c r="D87" s="64" t="s">
        <v>120</v>
      </c>
      <c r="E87" s="64" t="s">
        <v>121</v>
      </c>
      <c r="F87" s="53" t="s">
        <v>51</v>
      </c>
      <c r="G87" s="54" t="s">
        <v>56</v>
      </c>
      <c r="H87" s="55">
        <v>43891</v>
      </c>
      <c r="I87" s="55">
        <v>43921</v>
      </c>
      <c r="J87" s="56" t="str">
        <f t="shared" si="27"/>
        <v>01.03.20 - 31.03.20 (1 months)</v>
      </c>
      <c r="K87" s="57" t="s">
        <v>49</v>
      </c>
      <c r="L87" s="58">
        <v>1500</v>
      </c>
      <c r="M87" s="58">
        <v>2300</v>
      </c>
      <c r="N87" s="59">
        <f t="shared" si="34"/>
        <v>8</v>
      </c>
      <c r="O87" s="58">
        <v>1500</v>
      </c>
      <c r="P87" s="58">
        <v>2300</v>
      </c>
      <c r="Q87" s="59">
        <f t="shared" si="35"/>
        <v>8</v>
      </c>
      <c r="R87" s="58">
        <v>1500</v>
      </c>
      <c r="S87" s="58">
        <v>2300</v>
      </c>
      <c r="T87" s="65">
        <f t="shared" si="36"/>
        <v>8</v>
      </c>
      <c r="U87" s="64">
        <v>71.94</v>
      </c>
      <c r="V87" s="91"/>
      <c r="W87" s="64"/>
      <c r="X87" s="69"/>
      <c r="Y87" s="64"/>
      <c r="Z87" s="64"/>
      <c r="AA87" s="64"/>
      <c r="AB87" s="64"/>
      <c r="AC87" s="53">
        <v>2.4</v>
      </c>
      <c r="AD87" s="53">
        <v>6</v>
      </c>
      <c r="AE87" s="53">
        <v>6</v>
      </c>
      <c r="AF87" s="53">
        <v>2.4</v>
      </c>
      <c r="AG87" s="53">
        <v>6</v>
      </c>
      <c r="AH87" s="53">
        <v>0</v>
      </c>
      <c r="AI87" s="53">
        <v>0</v>
      </c>
      <c r="AJ87" s="67"/>
      <c r="AK87" s="67"/>
      <c r="AL87" s="66" t="s">
        <v>73</v>
      </c>
      <c r="AM87" s="62"/>
      <c r="AN87" s="64"/>
      <c r="AO87" s="64"/>
      <c r="AP87" s="67"/>
    </row>
    <row r="88" spans="1:42" ht="27" customHeight="1">
      <c r="A88" s="87">
        <f>A87+0.001</f>
        <v>122.08700000000037</v>
      </c>
      <c r="B88" s="71" t="s">
        <v>60</v>
      </c>
      <c r="C88" s="72" t="s">
        <v>61</v>
      </c>
      <c r="D88" s="64" t="s">
        <v>120</v>
      </c>
      <c r="E88" s="64" t="s">
        <v>121</v>
      </c>
      <c r="F88" s="53" t="s">
        <v>51</v>
      </c>
      <c r="G88" s="54" t="s">
        <v>56</v>
      </c>
      <c r="H88" s="55">
        <v>43891</v>
      </c>
      <c r="I88" s="55">
        <v>43921</v>
      </c>
      <c r="J88" s="56" t="str">
        <f t="shared" si="27"/>
        <v>01.03.20 - 31.03.20 (1 months)</v>
      </c>
      <c r="K88" s="57" t="s">
        <v>122</v>
      </c>
      <c r="L88" s="58">
        <v>1500</v>
      </c>
      <c r="M88" s="58">
        <v>2300</v>
      </c>
      <c r="N88" s="59">
        <f t="shared" si="34"/>
        <v>8</v>
      </c>
      <c r="O88" s="58">
        <v>1500</v>
      </c>
      <c r="P88" s="58">
        <v>2300</v>
      </c>
      <c r="Q88" s="59">
        <f t="shared" si="35"/>
        <v>8</v>
      </c>
      <c r="R88" s="58">
        <v>1500</v>
      </c>
      <c r="S88" s="58">
        <v>2300</v>
      </c>
      <c r="T88" s="65">
        <f t="shared" si="36"/>
        <v>8</v>
      </c>
      <c r="U88" s="53">
        <v>0</v>
      </c>
      <c r="V88" s="91"/>
      <c r="W88" s="64"/>
      <c r="X88" s="69"/>
      <c r="Y88" s="64"/>
      <c r="Z88" s="64"/>
      <c r="AA88" s="64"/>
      <c r="AB88" s="64"/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2.4</v>
      </c>
      <c r="AI88" s="53">
        <v>6</v>
      </c>
      <c r="AJ88" s="62"/>
      <c r="AK88" s="62"/>
      <c r="AL88" s="66" t="s">
        <v>73</v>
      </c>
      <c r="AM88" s="62"/>
      <c r="AN88" s="64"/>
      <c r="AO88" s="64"/>
      <c r="AP88" s="67"/>
    </row>
    <row r="89" spans="1:42" ht="27" customHeight="1">
      <c r="A89" s="87">
        <f t="shared" si="26"/>
        <v>122.08800000000038</v>
      </c>
      <c r="B89" s="71" t="s">
        <v>60</v>
      </c>
      <c r="C89" s="72" t="s">
        <v>61</v>
      </c>
      <c r="D89" s="64" t="s">
        <v>120</v>
      </c>
      <c r="E89" s="64" t="s">
        <v>123</v>
      </c>
      <c r="F89" s="53" t="s">
        <v>51</v>
      </c>
      <c r="G89" s="54" t="s">
        <v>56</v>
      </c>
      <c r="H89" s="55">
        <v>43890</v>
      </c>
      <c r="I89" s="55">
        <v>43921</v>
      </c>
      <c r="J89" s="56" t="str">
        <f t="shared" si="27"/>
        <v>29.02.20 - 31.03.20 (1 months)</v>
      </c>
      <c r="K89" s="57" t="s">
        <v>49</v>
      </c>
      <c r="L89" s="58">
        <v>2300</v>
      </c>
      <c r="M89" s="58">
        <v>700</v>
      </c>
      <c r="N89" s="59">
        <f t="shared" si="34"/>
        <v>8</v>
      </c>
      <c r="O89" s="58">
        <v>2300</v>
      </c>
      <c r="P89" s="58">
        <v>700</v>
      </c>
      <c r="Q89" s="59">
        <f t="shared" si="35"/>
        <v>8</v>
      </c>
      <c r="R89" s="58">
        <v>2300</v>
      </c>
      <c r="S89" s="58">
        <v>700</v>
      </c>
      <c r="T89" s="65">
        <f t="shared" si="36"/>
        <v>8</v>
      </c>
      <c r="U89" s="53">
        <v>129.80000000000001</v>
      </c>
      <c r="V89" s="91"/>
      <c r="W89" s="53"/>
      <c r="X89" s="61"/>
      <c r="Y89" s="53"/>
      <c r="Z89" s="53"/>
      <c r="AA89" s="53"/>
      <c r="AB89" s="53"/>
      <c r="AC89" s="53">
        <v>8</v>
      </c>
      <c r="AD89" s="53">
        <v>20</v>
      </c>
      <c r="AE89" s="53">
        <v>20</v>
      </c>
      <c r="AF89" s="53">
        <v>8</v>
      </c>
      <c r="AG89" s="53">
        <v>20</v>
      </c>
      <c r="AH89" s="53">
        <v>0</v>
      </c>
      <c r="AI89" s="53">
        <v>0</v>
      </c>
      <c r="AJ89" s="62"/>
      <c r="AK89" s="62"/>
      <c r="AL89" s="66" t="s">
        <v>70</v>
      </c>
      <c r="AM89" s="62"/>
      <c r="AN89" s="64"/>
      <c r="AO89" s="64"/>
      <c r="AP89" s="67"/>
    </row>
    <row r="90" spans="1:42" ht="27" customHeight="1">
      <c r="A90" s="87">
        <f t="shared" si="26"/>
        <v>122.08900000000038</v>
      </c>
      <c r="B90" s="71" t="s">
        <v>60</v>
      </c>
      <c r="C90" s="72" t="s">
        <v>61</v>
      </c>
      <c r="D90" s="64" t="s">
        <v>120</v>
      </c>
      <c r="E90" s="64" t="s">
        <v>123</v>
      </c>
      <c r="F90" s="53" t="s">
        <v>51</v>
      </c>
      <c r="G90" s="54" t="s">
        <v>56</v>
      </c>
      <c r="H90" s="55">
        <v>43890</v>
      </c>
      <c r="I90" s="55">
        <v>43921</v>
      </c>
      <c r="J90" s="56" t="str">
        <f t="shared" si="27"/>
        <v>29.02.20 - 31.03.20 (1 months)</v>
      </c>
      <c r="K90" s="57" t="s">
        <v>122</v>
      </c>
      <c r="L90" s="58">
        <v>2300</v>
      </c>
      <c r="M90" s="58">
        <v>700</v>
      </c>
      <c r="N90" s="59">
        <f t="shared" si="34"/>
        <v>8</v>
      </c>
      <c r="O90" s="58">
        <v>2300</v>
      </c>
      <c r="P90" s="58">
        <v>700</v>
      </c>
      <c r="Q90" s="59">
        <f t="shared" si="35"/>
        <v>8</v>
      </c>
      <c r="R90" s="58">
        <v>2300</v>
      </c>
      <c r="S90" s="58">
        <v>700</v>
      </c>
      <c r="T90" s="65">
        <f t="shared" si="36"/>
        <v>8</v>
      </c>
      <c r="U90" s="53">
        <v>0</v>
      </c>
      <c r="V90" s="91"/>
      <c r="W90" s="53"/>
      <c r="X90" s="61"/>
      <c r="Y90" s="53"/>
      <c r="Z90" s="53"/>
      <c r="AA90" s="53"/>
      <c r="AB90" s="53"/>
      <c r="AC90" s="53">
        <v>0</v>
      </c>
      <c r="AD90" s="53">
        <v>0</v>
      </c>
      <c r="AE90" s="53">
        <v>0</v>
      </c>
      <c r="AF90" s="53">
        <v>0</v>
      </c>
      <c r="AG90" s="53">
        <v>0</v>
      </c>
      <c r="AH90" s="53">
        <v>8</v>
      </c>
      <c r="AI90" s="53">
        <v>20</v>
      </c>
      <c r="AJ90" s="62"/>
      <c r="AK90" s="62"/>
      <c r="AL90" s="66" t="s">
        <v>70</v>
      </c>
      <c r="AM90" s="62"/>
      <c r="AN90" s="64"/>
      <c r="AO90" s="64"/>
      <c r="AP90" s="67"/>
    </row>
    <row r="91" spans="1:42" ht="27" customHeight="1">
      <c r="A91" s="87">
        <f t="shared" si="26"/>
        <v>122.09000000000039</v>
      </c>
      <c r="B91" s="71" t="s">
        <v>60</v>
      </c>
      <c r="C91" s="72" t="s">
        <v>61</v>
      </c>
      <c r="D91" s="64" t="s">
        <v>120</v>
      </c>
      <c r="E91" s="64" t="s">
        <v>124</v>
      </c>
      <c r="F91" s="53" t="s">
        <v>51</v>
      </c>
      <c r="G91" s="54" t="s">
        <v>56</v>
      </c>
      <c r="H91" s="55">
        <v>43891</v>
      </c>
      <c r="I91" s="55">
        <v>43921</v>
      </c>
      <c r="J91" s="56" t="str">
        <f t="shared" si="27"/>
        <v>01.03.20 - 31.03.20 (1 months)</v>
      </c>
      <c r="K91" s="57" t="s">
        <v>49</v>
      </c>
      <c r="L91" s="58">
        <v>700</v>
      </c>
      <c r="M91" s="58">
        <v>1500</v>
      </c>
      <c r="N91" s="59">
        <f t="shared" si="34"/>
        <v>8</v>
      </c>
      <c r="O91" s="58">
        <v>700</v>
      </c>
      <c r="P91" s="58">
        <v>1500</v>
      </c>
      <c r="Q91" s="59">
        <f t="shared" si="35"/>
        <v>8</v>
      </c>
      <c r="R91" s="58">
        <v>700</v>
      </c>
      <c r="S91" s="58">
        <v>1500</v>
      </c>
      <c r="T91" s="65">
        <f t="shared" si="36"/>
        <v>8</v>
      </c>
      <c r="U91" s="53">
        <v>140.19999999999999</v>
      </c>
      <c r="V91" s="91"/>
      <c r="W91" s="53"/>
      <c r="X91" s="61"/>
      <c r="Y91" s="53"/>
      <c r="Z91" s="53"/>
      <c r="AA91" s="53"/>
      <c r="AB91" s="53"/>
      <c r="AC91" s="53">
        <v>8</v>
      </c>
      <c r="AD91" s="53">
        <v>20</v>
      </c>
      <c r="AE91" s="53">
        <v>20</v>
      </c>
      <c r="AF91" s="53">
        <v>8</v>
      </c>
      <c r="AG91" s="53">
        <v>20</v>
      </c>
      <c r="AH91" s="53">
        <v>0</v>
      </c>
      <c r="AI91" s="53">
        <v>0</v>
      </c>
      <c r="AJ91" s="62"/>
      <c r="AK91" s="62"/>
      <c r="AL91" s="66" t="s">
        <v>72</v>
      </c>
      <c r="AM91" s="62"/>
      <c r="AN91" s="64"/>
      <c r="AO91" s="64"/>
      <c r="AP91" s="67"/>
    </row>
    <row r="92" spans="1:42" ht="27" customHeight="1">
      <c r="A92" s="87">
        <f t="shared" si="26"/>
        <v>122.09100000000039</v>
      </c>
      <c r="B92" s="71" t="s">
        <v>60</v>
      </c>
      <c r="C92" s="72" t="s">
        <v>61</v>
      </c>
      <c r="D92" s="64" t="s">
        <v>120</v>
      </c>
      <c r="E92" s="64" t="s">
        <v>124</v>
      </c>
      <c r="F92" s="53" t="s">
        <v>51</v>
      </c>
      <c r="G92" s="54" t="s">
        <v>56</v>
      </c>
      <c r="H92" s="55">
        <v>43891</v>
      </c>
      <c r="I92" s="55">
        <v>43921</v>
      </c>
      <c r="J92" s="56" t="str">
        <f t="shared" si="27"/>
        <v>01.03.20 - 31.03.20 (1 months)</v>
      </c>
      <c r="K92" s="57" t="s">
        <v>122</v>
      </c>
      <c r="L92" s="58">
        <v>700</v>
      </c>
      <c r="M92" s="58">
        <v>1500</v>
      </c>
      <c r="N92" s="59">
        <f t="shared" si="34"/>
        <v>8</v>
      </c>
      <c r="O92" s="58">
        <v>700</v>
      </c>
      <c r="P92" s="58">
        <v>1500</v>
      </c>
      <c r="Q92" s="59">
        <f t="shared" si="35"/>
        <v>8</v>
      </c>
      <c r="R92" s="58">
        <v>700</v>
      </c>
      <c r="S92" s="58">
        <v>1500</v>
      </c>
      <c r="T92" s="65">
        <f t="shared" si="36"/>
        <v>8</v>
      </c>
      <c r="U92" s="64">
        <v>0</v>
      </c>
      <c r="V92" s="91"/>
      <c r="W92" s="64"/>
      <c r="X92" s="69"/>
      <c r="Y92" s="64"/>
      <c r="Z92" s="64"/>
      <c r="AA92" s="64"/>
      <c r="AB92" s="64"/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8</v>
      </c>
      <c r="AI92" s="53">
        <v>20</v>
      </c>
      <c r="AJ92" s="67"/>
      <c r="AK92" s="67"/>
      <c r="AL92" s="66" t="s">
        <v>72</v>
      </c>
      <c r="AM92" s="62"/>
      <c r="AN92" s="64"/>
      <c r="AO92" s="64"/>
      <c r="AP92" s="67"/>
    </row>
    <row r="93" spans="1:42" ht="27" customHeight="1">
      <c r="A93" s="87">
        <f t="shared" si="26"/>
        <v>122.0920000000004</v>
      </c>
      <c r="B93" s="71" t="s">
        <v>60</v>
      </c>
      <c r="C93" s="72" t="s">
        <v>61</v>
      </c>
      <c r="D93" s="64" t="s">
        <v>120</v>
      </c>
      <c r="E93" s="64" t="s">
        <v>124</v>
      </c>
      <c r="F93" s="53" t="s">
        <v>51</v>
      </c>
      <c r="G93" s="54" t="s">
        <v>56</v>
      </c>
      <c r="H93" s="55">
        <v>43891</v>
      </c>
      <c r="I93" s="55">
        <v>43921</v>
      </c>
      <c r="J93" s="56" t="str">
        <f t="shared" si="27"/>
        <v>01.03.20 - 31.03.20 (1 months)</v>
      </c>
      <c r="K93" s="57" t="s">
        <v>49</v>
      </c>
      <c r="L93" s="58">
        <v>1500</v>
      </c>
      <c r="M93" s="58">
        <v>2300</v>
      </c>
      <c r="N93" s="59">
        <f t="shared" si="34"/>
        <v>8</v>
      </c>
      <c r="O93" s="58">
        <v>1500</v>
      </c>
      <c r="P93" s="58">
        <v>2300</v>
      </c>
      <c r="Q93" s="59">
        <f t="shared" si="35"/>
        <v>8</v>
      </c>
      <c r="R93" s="58">
        <v>1500</v>
      </c>
      <c r="S93" s="58">
        <v>2300</v>
      </c>
      <c r="T93" s="65">
        <f t="shared" si="36"/>
        <v>8</v>
      </c>
      <c r="U93" s="64">
        <v>149.80000000000001</v>
      </c>
      <c r="V93" s="91"/>
      <c r="W93" s="64"/>
      <c r="X93" s="69"/>
      <c r="Y93" s="64"/>
      <c r="Z93" s="64"/>
      <c r="AA93" s="64"/>
      <c r="AB93" s="64"/>
      <c r="AC93" s="53">
        <v>8</v>
      </c>
      <c r="AD93" s="53">
        <v>20</v>
      </c>
      <c r="AE93" s="53">
        <v>20</v>
      </c>
      <c r="AF93" s="53">
        <v>8</v>
      </c>
      <c r="AG93" s="53">
        <v>20</v>
      </c>
      <c r="AH93" s="53">
        <v>0</v>
      </c>
      <c r="AI93" s="53">
        <v>0</v>
      </c>
      <c r="AJ93" s="67"/>
      <c r="AK93" s="67"/>
      <c r="AL93" s="66" t="s">
        <v>73</v>
      </c>
      <c r="AM93" s="62"/>
      <c r="AN93" s="64"/>
      <c r="AO93" s="64"/>
      <c r="AP93" s="67"/>
    </row>
    <row r="94" spans="1:42" ht="27" customHeight="1">
      <c r="A94" s="87">
        <f t="shared" si="26"/>
        <v>122.0930000000004</v>
      </c>
      <c r="B94" s="71" t="s">
        <v>60</v>
      </c>
      <c r="C94" s="72" t="s">
        <v>61</v>
      </c>
      <c r="D94" s="64" t="s">
        <v>120</v>
      </c>
      <c r="E94" s="64" t="s">
        <v>124</v>
      </c>
      <c r="F94" s="53" t="s">
        <v>51</v>
      </c>
      <c r="G94" s="54" t="s">
        <v>56</v>
      </c>
      <c r="H94" s="55">
        <v>43891</v>
      </c>
      <c r="I94" s="55">
        <v>43921</v>
      </c>
      <c r="J94" s="56" t="str">
        <f t="shared" si="27"/>
        <v>01.03.20 - 31.03.20 (1 months)</v>
      </c>
      <c r="K94" s="57" t="s">
        <v>122</v>
      </c>
      <c r="L94" s="58">
        <v>1500</v>
      </c>
      <c r="M94" s="58">
        <v>2300</v>
      </c>
      <c r="N94" s="59">
        <f t="shared" si="34"/>
        <v>8</v>
      </c>
      <c r="O94" s="58">
        <v>1500</v>
      </c>
      <c r="P94" s="58">
        <v>2300</v>
      </c>
      <c r="Q94" s="59">
        <f t="shared" si="35"/>
        <v>8</v>
      </c>
      <c r="R94" s="58">
        <v>1500</v>
      </c>
      <c r="S94" s="58">
        <v>2300</v>
      </c>
      <c r="T94" s="65">
        <f t="shared" si="36"/>
        <v>8</v>
      </c>
      <c r="U94" s="64">
        <v>0</v>
      </c>
      <c r="V94" s="91"/>
      <c r="W94" s="64"/>
      <c r="X94" s="69"/>
      <c r="Y94" s="64"/>
      <c r="Z94" s="64"/>
      <c r="AA94" s="64"/>
      <c r="AB94" s="64"/>
      <c r="AC94" s="53">
        <v>0</v>
      </c>
      <c r="AD94" s="53">
        <v>0</v>
      </c>
      <c r="AE94" s="53">
        <v>0</v>
      </c>
      <c r="AF94" s="53">
        <v>0</v>
      </c>
      <c r="AG94" s="53">
        <v>0</v>
      </c>
      <c r="AH94" s="53">
        <v>8</v>
      </c>
      <c r="AI94" s="53">
        <v>20</v>
      </c>
      <c r="AJ94" s="67"/>
      <c r="AK94" s="67"/>
      <c r="AL94" s="66" t="s">
        <v>73</v>
      </c>
      <c r="AM94" s="62"/>
      <c r="AN94" s="64"/>
      <c r="AO94" s="64"/>
      <c r="AP94" s="67"/>
    </row>
    <row r="95" spans="1:42" ht="27" customHeight="1">
      <c r="A95" s="87">
        <f t="shared" si="26"/>
        <v>122.09400000000041</v>
      </c>
      <c r="B95" s="71" t="s">
        <v>60</v>
      </c>
      <c r="C95" s="72" t="s">
        <v>61</v>
      </c>
      <c r="D95" s="64" t="s">
        <v>120</v>
      </c>
      <c r="E95" s="64" t="s">
        <v>125</v>
      </c>
      <c r="F95" s="53" t="s">
        <v>51</v>
      </c>
      <c r="G95" s="54" t="s">
        <v>56</v>
      </c>
      <c r="H95" s="55">
        <v>43890</v>
      </c>
      <c r="I95" s="55">
        <v>43921</v>
      </c>
      <c r="J95" s="56" t="str">
        <f t="shared" si="27"/>
        <v>29.02.20 - 31.03.20 (1 months)</v>
      </c>
      <c r="K95" s="57" t="s">
        <v>49</v>
      </c>
      <c r="L95" s="58">
        <v>2300</v>
      </c>
      <c r="M95" s="58">
        <v>700</v>
      </c>
      <c r="N95" s="59">
        <f t="shared" si="34"/>
        <v>8</v>
      </c>
      <c r="O95" s="58">
        <v>2300</v>
      </c>
      <c r="P95" s="58">
        <v>700</v>
      </c>
      <c r="Q95" s="59">
        <f t="shared" si="35"/>
        <v>8</v>
      </c>
      <c r="R95" s="58">
        <v>2300</v>
      </c>
      <c r="S95" s="58">
        <v>700</v>
      </c>
      <c r="T95" s="65">
        <f t="shared" si="36"/>
        <v>8</v>
      </c>
      <c r="U95" s="64">
        <v>129.6</v>
      </c>
      <c r="V95" s="91"/>
      <c r="W95" s="64"/>
      <c r="X95" s="69"/>
      <c r="Y95" s="64"/>
      <c r="Z95" s="64"/>
      <c r="AA95" s="64"/>
      <c r="AB95" s="64"/>
      <c r="AC95" s="53">
        <v>8</v>
      </c>
      <c r="AD95" s="53">
        <v>20</v>
      </c>
      <c r="AE95" s="53">
        <v>20</v>
      </c>
      <c r="AF95" s="53">
        <v>8</v>
      </c>
      <c r="AG95" s="53">
        <v>20</v>
      </c>
      <c r="AH95" s="53">
        <v>0</v>
      </c>
      <c r="AI95" s="53">
        <v>0</v>
      </c>
      <c r="AJ95" s="67"/>
      <c r="AK95" s="67"/>
      <c r="AL95" s="66" t="s">
        <v>70</v>
      </c>
      <c r="AM95" s="62"/>
      <c r="AN95" s="64"/>
      <c r="AO95" s="64"/>
      <c r="AP95" s="67"/>
    </row>
    <row r="96" spans="1:42" ht="27" customHeight="1">
      <c r="A96" s="87">
        <f t="shared" si="26"/>
        <v>122.09500000000041</v>
      </c>
      <c r="B96" s="71" t="s">
        <v>60</v>
      </c>
      <c r="C96" s="72" t="s">
        <v>61</v>
      </c>
      <c r="D96" s="64" t="s">
        <v>120</v>
      </c>
      <c r="E96" s="64" t="s">
        <v>125</v>
      </c>
      <c r="F96" s="53" t="s">
        <v>51</v>
      </c>
      <c r="G96" s="54" t="s">
        <v>56</v>
      </c>
      <c r="H96" s="55">
        <v>43890</v>
      </c>
      <c r="I96" s="55">
        <v>43921</v>
      </c>
      <c r="J96" s="56" t="str">
        <f t="shared" si="27"/>
        <v>29.02.20 - 31.03.20 (1 months)</v>
      </c>
      <c r="K96" s="57" t="s">
        <v>122</v>
      </c>
      <c r="L96" s="58">
        <v>2300</v>
      </c>
      <c r="M96" s="58">
        <v>700</v>
      </c>
      <c r="N96" s="59">
        <f t="shared" si="34"/>
        <v>8</v>
      </c>
      <c r="O96" s="58">
        <v>2300</v>
      </c>
      <c r="P96" s="58">
        <v>700</v>
      </c>
      <c r="Q96" s="59">
        <f t="shared" si="35"/>
        <v>8</v>
      </c>
      <c r="R96" s="58">
        <v>2300</v>
      </c>
      <c r="S96" s="58">
        <v>700</v>
      </c>
      <c r="T96" s="65">
        <f t="shared" si="36"/>
        <v>8</v>
      </c>
      <c r="U96" s="64">
        <v>0</v>
      </c>
      <c r="V96" s="91"/>
      <c r="W96" s="64"/>
      <c r="X96" s="69"/>
      <c r="Y96" s="64"/>
      <c r="Z96" s="64"/>
      <c r="AA96" s="64"/>
      <c r="AB96" s="64"/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8</v>
      </c>
      <c r="AI96" s="53">
        <v>20</v>
      </c>
      <c r="AJ96" s="67"/>
      <c r="AK96" s="67"/>
      <c r="AL96" s="66" t="s">
        <v>70</v>
      </c>
      <c r="AM96" s="62"/>
      <c r="AN96" s="64"/>
      <c r="AO96" s="64"/>
      <c r="AP96" s="67"/>
    </row>
    <row r="97" spans="1:42" ht="27" customHeight="1">
      <c r="A97" s="87">
        <f t="shared" si="26"/>
        <v>122.09600000000042</v>
      </c>
      <c r="B97" s="71" t="s">
        <v>60</v>
      </c>
      <c r="C97" s="72" t="s">
        <v>61</v>
      </c>
      <c r="D97" s="64" t="s">
        <v>120</v>
      </c>
      <c r="E97" s="64" t="s">
        <v>125</v>
      </c>
      <c r="F97" s="53" t="s">
        <v>51</v>
      </c>
      <c r="G97" s="54" t="s">
        <v>56</v>
      </c>
      <c r="H97" s="55">
        <v>43891</v>
      </c>
      <c r="I97" s="55">
        <v>43921</v>
      </c>
      <c r="J97" s="56" t="str">
        <f t="shared" si="27"/>
        <v>01.03.20 - 31.03.20 (1 months)</v>
      </c>
      <c r="K97" s="57" t="s">
        <v>49</v>
      </c>
      <c r="L97" s="58">
        <v>700</v>
      </c>
      <c r="M97" s="58">
        <v>1500</v>
      </c>
      <c r="N97" s="59">
        <f t="shared" si="34"/>
        <v>8</v>
      </c>
      <c r="O97" s="58">
        <v>700</v>
      </c>
      <c r="P97" s="58">
        <v>1500</v>
      </c>
      <c r="Q97" s="59">
        <f t="shared" si="35"/>
        <v>8</v>
      </c>
      <c r="R97" s="58">
        <v>700</v>
      </c>
      <c r="S97" s="58">
        <v>1500</v>
      </c>
      <c r="T97" s="65">
        <f t="shared" si="36"/>
        <v>8</v>
      </c>
      <c r="U97" s="64">
        <v>140</v>
      </c>
      <c r="V97" s="91"/>
      <c r="W97" s="64"/>
      <c r="X97" s="69"/>
      <c r="Y97" s="64"/>
      <c r="Z97" s="64"/>
      <c r="AA97" s="64"/>
      <c r="AB97" s="64"/>
      <c r="AC97" s="53">
        <v>8</v>
      </c>
      <c r="AD97" s="53">
        <v>20</v>
      </c>
      <c r="AE97" s="53">
        <v>20</v>
      </c>
      <c r="AF97" s="53">
        <v>8</v>
      </c>
      <c r="AG97" s="53">
        <v>20</v>
      </c>
      <c r="AH97" s="53">
        <v>0</v>
      </c>
      <c r="AI97" s="53">
        <v>0</v>
      </c>
      <c r="AJ97" s="67"/>
      <c r="AK97" s="67"/>
      <c r="AL97" s="66" t="s">
        <v>72</v>
      </c>
      <c r="AM97" s="62"/>
      <c r="AN97" s="64"/>
      <c r="AO97" s="64"/>
      <c r="AP97" s="67"/>
    </row>
    <row r="98" spans="1:42" ht="27" customHeight="1">
      <c r="A98" s="87">
        <f t="shared" si="26"/>
        <v>122.09700000000042</v>
      </c>
      <c r="B98" s="71" t="s">
        <v>60</v>
      </c>
      <c r="C98" s="72" t="s">
        <v>61</v>
      </c>
      <c r="D98" s="64" t="s">
        <v>120</v>
      </c>
      <c r="E98" s="64" t="s">
        <v>125</v>
      </c>
      <c r="F98" s="53" t="s">
        <v>51</v>
      </c>
      <c r="G98" s="54" t="s">
        <v>56</v>
      </c>
      <c r="H98" s="55">
        <v>43891</v>
      </c>
      <c r="I98" s="55">
        <v>43921</v>
      </c>
      <c r="J98" s="56" t="str">
        <f t="shared" si="27"/>
        <v>01.03.20 - 31.03.20 (1 months)</v>
      </c>
      <c r="K98" s="57" t="s">
        <v>122</v>
      </c>
      <c r="L98" s="58">
        <v>700</v>
      </c>
      <c r="M98" s="58">
        <v>1500</v>
      </c>
      <c r="N98" s="59">
        <f t="shared" si="34"/>
        <v>8</v>
      </c>
      <c r="O98" s="58">
        <v>700</v>
      </c>
      <c r="P98" s="58">
        <v>1500</v>
      </c>
      <c r="Q98" s="59">
        <f t="shared" si="35"/>
        <v>8</v>
      </c>
      <c r="R98" s="58">
        <v>700</v>
      </c>
      <c r="S98" s="58">
        <v>1500</v>
      </c>
      <c r="T98" s="65">
        <f t="shared" si="36"/>
        <v>8</v>
      </c>
      <c r="U98" s="64">
        <v>0</v>
      </c>
      <c r="V98" s="91"/>
      <c r="W98" s="64"/>
      <c r="X98" s="69"/>
      <c r="Y98" s="64"/>
      <c r="Z98" s="64"/>
      <c r="AA98" s="64"/>
      <c r="AB98" s="64"/>
      <c r="AC98" s="64">
        <v>0</v>
      </c>
      <c r="AD98" s="64">
        <v>0</v>
      </c>
      <c r="AE98" s="64">
        <v>0</v>
      </c>
      <c r="AF98" s="64">
        <v>0</v>
      </c>
      <c r="AG98" s="64">
        <v>0</v>
      </c>
      <c r="AH98" s="64">
        <v>8</v>
      </c>
      <c r="AI98" s="64">
        <v>20</v>
      </c>
      <c r="AJ98" s="67"/>
      <c r="AK98" s="67"/>
      <c r="AL98" s="66" t="s">
        <v>72</v>
      </c>
      <c r="AM98" s="62"/>
      <c r="AN98" s="64"/>
      <c r="AO98" s="64"/>
      <c r="AP98" s="67"/>
    </row>
    <row r="99" spans="1:42" ht="27" customHeight="1">
      <c r="A99" s="87">
        <f t="shared" si="26"/>
        <v>122.09800000000043</v>
      </c>
      <c r="B99" s="71" t="s">
        <v>60</v>
      </c>
      <c r="C99" s="72" t="s">
        <v>61</v>
      </c>
      <c r="D99" s="64" t="s">
        <v>120</v>
      </c>
      <c r="E99" s="64" t="s">
        <v>125</v>
      </c>
      <c r="F99" s="53" t="s">
        <v>51</v>
      </c>
      <c r="G99" s="54" t="s">
        <v>56</v>
      </c>
      <c r="H99" s="55">
        <v>43891</v>
      </c>
      <c r="I99" s="55">
        <v>43921</v>
      </c>
      <c r="J99" s="56" t="str">
        <f t="shared" si="27"/>
        <v>01.03.20 - 31.03.20 (1 months)</v>
      </c>
      <c r="K99" s="57" t="s">
        <v>49</v>
      </c>
      <c r="L99" s="58">
        <v>1500</v>
      </c>
      <c r="M99" s="58">
        <v>2300</v>
      </c>
      <c r="N99" s="59">
        <f t="shared" si="34"/>
        <v>8</v>
      </c>
      <c r="O99" s="58">
        <v>1500</v>
      </c>
      <c r="P99" s="58">
        <v>2300</v>
      </c>
      <c r="Q99" s="59">
        <f t="shared" si="35"/>
        <v>8</v>
      </c>
      <c r="R99" s="58">
        <v>1500</v>
      </c>
      <c r="S99" s="58">
        <v>2300</v>
      </c>
      <c r="T99" s="65">
        <f t="shared" si="36"/>
        <v>8</v>
      </c>
      <c r="U99" s="64">
        <v>149.6</v>
      </c>
      <c r="V99" s="91"/>
      <c r="W99" s="64"/>
      <c r="X99" s="69"/>
      <c r="Y99" s="64"/>
      <c r="Z99" s="64"/>
      <c r="AA99" s="64"/>
      <c r="AB99" s="64"/>
      <c r="AC99" s="64">
        <v>8</v>
      </c>
      <c r="AD99" s="64">
        <v>20</v>
      </c>
      <c r="AE99" s="64">
        <v>20</v>
      </c>
      <c r="AF99" s="64">
        <v>8</v>
      </c>
      <c r="AG99" s="64">
        <v>20</v>
      </c>
      <c r="AH99" s="64">
        <v>0</v>
      </c>
      <c r="AI99" s="64">
        <v>0</v>
      </c>
      <c r="AJ99" s="67"/>
      <c r="AK99" s="67"/>
      <c r="AL99" s="66" t="s">
        <v>73</v>
      </c>
      <c r="AM99" s="62"/>
      <c r="AN99" s="64"/>
      <c r="AO99" s="64"/>
      <c r="AP99" s="67"/>
    </row>
    <row r="100" spans="1:42" ht="27" customHeight="1">
      <c r="A100" s="87">
        <f t="shared" si="26"/>
        <v>122.09900000000043</v>
      </c>
      <c r="B100" s="71" t="s">
        <v>60</v>
      </c>
      <c r="C100" s="72" t="s">
        <v>61</v>
      </c>
      <c r="D100" s="64" t="s">
        <v>120</v>
      </c>
      <c r="E100" s="64" t="s">
        <v>125</v>
      </c>
      <c r="F100" s="53" t="s">
        <v>51</v>
      </c>
      <c r="G100" s="54" t="s">
        <v>56</v>
      </c>
      <c r="H100" s="55">
        <v>43891</v>
      </c>
      <c r="I100" s="55">
        <v>43921</v>
      </c>
      <c r="J100" s="56" t="str">
        <f t="shared" si="27"/>
        <v>01.03.20 - 31.03.20 (1 months)</v>
      </c>
      <c r="K100" s="57" t="s">
        <v>122</v>
      </c>
      <c r="L100" s="58">
        <v>1500</v>
      </c>
      <c r="M100" s="58">
        <v>2300</v>
      </c>
      <c r="N100" s="59">
        <f t="shared" si="34"/>
        <v>8</v>
      </c>
      <c r="O100" s="58">
        <v>1500</v>
      </c>
      <c r="P100" s="58">
        <v>2300</v>
      </c>
      <c r="Q100" s="59">
        <f t="shared" si="35"/>
        <v>8</v>
      </c>
      <c r="R100" s="58">
        <v>1500</v>
      </c>
      <c r="S100" s="58">
        <v>2300</v>
      </c>
      <c r="T100" s="65">
        <f t="shared" si="36"/>
        <v>8</v>
      </c>
      <c r="U100" s="64">
        <v>0</v>
      </c>
      <c r="V100" s="91"/>
      <c r="W100" s="64"/>
      <c r="X100" s="69"/>
      <c r="Y100" s="64"/>
      <c r="Z100" s="64"/>
      <c r="AA100" s="64"/>
      <c r="AB100" s="64"/>
      <c r="AC100" s="64">
        <v>0</v>
      </c>
      <c r="AD100" s="64">
        <v>0</v>
      </c>
      <c r="AE100" s="64">
        <v>0</v>
      </c>
      <c r="AF100" s="64">
        <v>0</v>
      </c>
      <c r="AG100" s="64">
        <v>0</v>
      </c>
      <c r="AH100" s="64">
        <v>8</v>
      </c>
      <c r="AI100" s="64">
        <v>20</v>
      </c>
      <c r="AJ100" s="67"/>
      <c r="AK100" s="67"/>
      <c r="AL100" s="66" t="s">
        <v>73</v>
      </c>
      <c r="AM100" s="62"/>
      <c r="AN100" s="64"/>
      <c r="AO100" s="64"/>
      <c r="AP100" s="67"/>
    </row>
    <row r="101" spans="1:42" ht="27" customHeight="1">
      <c r="A101" s="87">
        <f t="shared" si="26"/>
        <v>122.10000000000043</v>
      </c>
      <c r="B101" s="51" t="s">
        <v>53</v>
      </c>
      <c r="C101" s="88">
        <v>2</v>
      </c>
      <c r="D101" s="64" t="s">
        <v>120</v>
      </c>
      <c r="E101" s="64" t="s">
        <v>126</v>
      </c>
      <c r="F101" s="53" t="s">
        <v>51</v>
      </c>
      <c r="G101" s="54" t="s">
        <v>56</v>
      </c>
      <c r="H101" s="55">
        <v>43890</v>
      </c>
      <c r="I101" s="55">
        <v>43921</v>
      </c>
      <c r="J101" s="56" t="str">
        <f t="shared" si="27"/>
        <v>29.02.20 - 31.03.20 (1 months)</v>
      </c>
      <c r="K101" s="57" t="s">
        <v>49</v>
      </c>
      <c r="L101" s="58">
        <v>2300</v>
      </c>
      <c r="M101" s="58">
        <v>700</v>
      </c>
      <c r="N101" s="59">
        <f t="shared" si="34"/>
        <v>8</v>
      </c>
      <c r="O101" s="58">
        <v>2300</v>
      </c>
      <c r="P101" s="58">
        <v>700</v>
      </c>
      <c r="Q101" s="59">
        <f t="shared" si="35"/>
        <v>8</v>
      </c>
      <c r="R101" s="58">
        <v>2300</v>
      </c>
      <c r="S101" s="58">
        <v>700</v>
      </c>
      <c r="T101" s="65">
        <f t="shared" si="36"/>
        <v>8</v>
      </c>
      <c r="U101" s="64">
        <f>6.97*15</f>
        <v>104.55</v>
      </c>
      <c r="V101" s="85"/>
      <c r="W101" s="64"/>
      <c r="X101" s="69"/>
      <c r="Y101" s="64"/>
      <c r="Z101" s="64"/>
      <c r="AA101" s="64"/>
      <c r="AB101" s="64"/>
      <c r="AC101" s="64">
        <v>6</v>
      </c>
      <c r="AD101" s="64">
        <v>15</v>
      </c>
      <c r="AE101" s="64">
        <v>15</v>
      </c>
      <c r="AF101" s="64">
        <v>6</v>
      </c>
      <c r="AG101" s="64">
        <v>15</v>
      </c>
      <c r="AH101" s="64">
        <v>0</v>
      </c>
      <c r="AI101" s="64">
        <v>0</v>
      </c>
      <c r="AJ101" s="67"/>
      <c r="AK101" s="67"/>
      <c r="AL101" s="66" t="s">
        <v>70</v>
      </c>
      <c r="AM101" s="62"/>
      <c r="AN101" s="64"/>
      <c r="AO101" s="64"/>
      <c r="AP101" s="67"/>
    </row>
    <row r="102" spans="1:42" ht="27" customHeight="1">
      <c r="A102" s="87">
        <f t="shared" si="26"/>
        <v>122.10100000000044</v>
      </c>
      <c r="B102" s="51" t="s">
        <v>53</v>
      </c>
      <c r="C102" s="88">
        <v>2</v>
      </c>
      <c r="D102" s="64" t="s">
        <v>120</v>
      </c>
      <c r="E102" s="64" t="s">
        <v>126</v>
      </c>
      <c r="F102" s="53" t="s">
        <v>51</v>
      </c>
      <c r="G102" s="54" t="s">
        <v>56</v>
      </c>
      <c r="H102" s="55">
        <v>43890</v>
      </c>
      <c r="I102" s="55">
        <v>43921</v>
      </c>
      <c r="J102" s="56" t="str">
        <f t="shared" si="27"/>
        <v>29.02.20 - 31.03.20 (1 months)</v>
      </c>
      <c r="K102" s="57" t="s">
        <v>122</v>
      </c>
      <c r="L102" s="58">
        <v>2300</v>
      </c>
      <c r="M102" s="58">
        <v>700</v>
      </c>
      <c r="N102" s="59">
        <f t="shared" si="34"/>
        <v>8</v>
      </c>
      <c r="O102" s="58">
        <v>2300</v>
      </c>
      <c r="P102" s="58">
        <v>700</v>
      </c>
      <c r="Q102" s="59">
        <f t="shared" si="35"/>
        <v>8</v>
      </c>
      <c r="R102" s="58">
        <v>2300</v>
      </c>
      <c r="S102" s="58">
        <v>700</v>
      </c>
      <c r="T102" s="65">
        <f t="shared" si="36"/>
        <v>8</v>
      </c>
      <c r="U102" s="64">
        <v>0</v>
      </c>
      <c r="V102" s="85"/>
      <c r="W102" s="64"/>
      <c r="X102" s="69"/>
      <c r="Y102" s="64"/>
      <c r="Z102" s="64"/>
      <c r="AA102" s="64"/>
      <c r="AB102" s="64"/>
      <c r="AC102" s="64">
        <v>0</v>
      </c>
      <c r="AD102" s="64">
        <v>0</v>
      </c>
      <c r="AE102" s="64">
        <v>0</v>
      </c>
      <c r="AF102" s="64">
        <v>0</v>
      </c>
      <c r="AG102" s="64">
        <v>0</v>
      </c>
      <c r="AH102" s="64">
        <v>6</v>
      </c>
      <c r="AI102" s="64">
        <v>15</v>
      </c>
      <c r="AJ102" s="67"/>
      <c r="AK102" s="67"/>
      <c r="AL102" s="66" t="s">
        <v>70</v>
      </c>
      <c r="AM102" s="62"/>
      <c r="AN102" s="64"/>
      <c r="AO102" s="64"/>
      <c r="AP102" s="67"/>
    </row>
    <row r="103" spans="1:42" ht="27" customHeight="1">
      <c r="A103" s="87">
        <f t="shared" si="26"/>
        <v>122.10200000000044</v>
      </c>
      <c r="B103" s="51" t="s">
        <v>53</v>
      </c>
      <c r="C103" s="88">
        <v>1.2</v>
      </c>
      <c r="D103" s="64" t="s">
        <v>120</v>
      </c>
      <c r="E103" s="64" t="s">
        <v>126</v>
      </c>
      <c r="F103" s="53" t="s">
        <v>51</v>
      </c>
      <c r="G103" s="54" t="s">
        <v>56</v>
      </c>
      <c r="H103" s="55">
        <v>43891</v>
      </c>
      <c r="I103" s="55">
        <v>43921</v>
      </c>
      <c r="J103" s="56" t="str">
        <f t="shared" si="27"/>
        <v>01.03.20 - 31.03.20 (1 months)</v>
      </c>
      <c r="K103" s="57" t="s">
        <v>49</v>
      </c>
      <c r="L103" s="58">
        <v>700</v>
      </c>
      <c r="M103" s="58">
        <v>1500</v>
      </c>
      <c r="N103" s="59">
        <f t="shared" si="34"/>
        <v>8</v>
      </c>
      <c r="O103" s="58">
        <v>700</v>
      </c>
      <c r="P103" s="58">
        <v>1500</v>
      </c>
      <c r="Q103" s="59">
        <f t="shared" si="35"/>
        <v>8</v>
      </c>
      <c r="R103" s="58">
        <v>700</v>
      </c>
      <c r="S103" s="58">
        <v>1500</v>
      </c>
      <c r="T103" s="65">
        <f t="shared" si="36"/>
        <v>8</v>
      </c>
      <c r="U103" s="64">
        <f>10.9*15</f>
        <v>163.5</v>
      </c>
      <c r="V103" s="85"/>
      <c r="W103" s="64"/>
      <c r="X103" s="69"/>
      <c r="Y103" s="64"/>
      <c r="Z103" s="64"/>
      <c r="AA103" s="64"/>
      <c r="AB103" s="64"/>
      <c r="AC103" s="64">
        <v>6</v>
      </c>
      <c r="AD103" s="64">
        <v>15</v>
      </c>
      <c r="AE103" s="64">
        <v>15</v>
      </c>
      <c r="AF103" s="64">
        <v>6</v>
      </c>
      <c r="AG103" s="64">
        <v>15</v>
      </c>
      <c r="AH103" s="64">
        <v>0</v>
      </c>
      <c r="AI103" s="64">
        <v>0</v>
      </c>
      <c r="AJ103" s="67"/>
      <c r="AK103" s="67"/>
      <c r="AL103" s="66" t="s">
        <v>72</v>
      </c>
      <c r="AM103" s="62"/>
      <c r="AN103" s="64"/>
      <c r="AO103" s="64"/>
      <c r="AP103" s="67"/>
    </row>
    <row r="104" spans="1:42" ht="27" customHeight="1">
      <c r="A104" s="87">
        <f t="shared" si="26"/>
        <v>122.10300000000045</v>
      </c>
      <c r="B104" s="51" t="s">
        <v>53</v>
      </c>
      <c r="C104" s="88">
        <v>1.2</v>
      </c>
      <c r="D104" s="64" t="s">
        <v>120</v>
      </c>
      <c r="E104" s="64" t="s">
        <v>126</v>
      </c>
      <c r="F104" s="53" t="s">
        <v>51</v>
      </c>
      <c r="G104" s="54" t="s">
        <v>56</v>
      </c>
      <c r="H104" s="55">
        <v>43891</v>
      </c>
      <c r="I104" s="55">
        <v>43921</v>
      </c>
      <c r="J104" s="56" t="str">
        <f t="shared" si="27"/>
        <v>01.03.20 - 31.03.20 (1 months)</v>
      </c>
      <c r="K104" s="57" t="s">
        <v>122</v>
      </c>
      <c r="L104" s="58">
        <v>700</v>
      </c>
      <c r="M104" s="58">
        <v>1500</v>
      </c>
      <c r="N104" s="59">
        <f t="shared" si="34"/>
        <v>8</v>
      </c>
      <c r="O104" s="58">
        <v>700</v>
      </c>
      <c r="P104" s="58">
        <v>1500</v>
      </c>
      <c r="Q104" s="59">
        <f t="shared" si="35"/>
        <v>8</v>
      </c>
      <c r="R104" s="58">
        <v>700</v>
      </c>
      <c r="S104" s="58">
        <v>1500</v>
      </c>
      <c r="T104" s="65">
        <f t="shared" si="36"/>
        <v>8</v>
      </c>
      <c r="U104" s="64">
        <v>0</v>
      </c>
      <c r="V104" s="85"/>
      <c r="W104" s="64"/>
      <c r="X104" s="69"/>
      <c r="Y104" s="64"/>
      <c r="Z104" s="64"/>
      <c r="AA104" s="64"/>
      <c r="AB104" s="64"/>
      <c r="AC104" s="64">
        <v>0</v>
      </c>
      <c r="AD104" s="64">
        <v>0</v>
      </c>
      <c r="AE104" s="64">
        <v>0</v>
      </c>
      <c r="AF104" s="64">
        <v>0</v>
      </c>
      <c r="AG104" s="64">
        <v>0</v>
      </c>
      <c r="AH104" s="64">
        <v>6</v>
      </c>
      <c r="AI104" s="64">
        <v>15</v>
      </c>
      <c r="AJ104" s="67"/>
      <c r="AK104" s="67"/>
      <c r="AL104" s="66" t="s">
        <v>72</v>
      </c>
      <c r="AM104" s="62"/>
      <c r="AN104" s="64"/>
      <c r="AO104" s="64"/>
      <c r="AP104" s="67"/>
    </row>
    <row r="105" spans="1:42" ht="27" customHeight="1">
      <c r="A105" s="87">
        <f t="shared" si="26"/>
        <v>122.10400000000045</v>
      </c>
      <c r="B105" s="71" t="s">
        <v>60</v>
      </c>
      <c r="C105" s="72" t="s">
        <v>61</v>
      </c>
      <c r="D105" s="64" t="s">
        <v>120</v>
      </c>
      <c r="E105" s="64" t="s">
        <v>126</v>
      </c>
      <c r="F105" s="53" t="s">
        <v>51</v>
      </c>
      <c r="G105" s="54" t="s">
        <v>56</v>
      </c>
      <c r="H105" s="55">
        <v>43891</v>
      </c>
      <c r="I105" s="55">
        <v>43921</v>
      </c>
      <c r="J105" s="56" t="str">
        <f t="shared" si="27"/>
        <v>01.03.20 - 31.03.20 (1 months)</v>
      </c>
      <c r="K105" s="57" t="s">
        <v>49</v>
      </c>
      <c r="L105" s="58">
        <v>1500</v>
      </c>
      <c r="M105" s="58">
        <v>2300</v>
      </c>
      <c r="N105" s="59">
        <f t="shared" si="34"/>
        <v>8</v>
      </c>
      <c r="O105" s="58">
        <v>1500</v>
      </c>
      <c r="P105" s="58">
        <v>2300</v>
      </c>
      <c r="Q105" s="59">
        <f t="shared" si="35"/>
        <v>8</v>
      </c>
      <c r="R105" s="58">
        <v>1500</v>
      </c>
      <c r="S105" s="58">
        <v>2300</v>
      </c>
      <c r="T105" s="65">
        <f t="shared" si="36"/>
        <v>8</v>
      </c>
      <c r="U105" s="64">
        <f>11.47*15</f>
        <v>172.05</v>
      </c>
      <c r="V105" s="85"/>
      <c r="W105" s="64"/>
      <c r="X105" s="69"/>
      <c r="Y105" s="64"/>
      <c r="Z105" s="64"/>
      <c r="AA105" s="64"/>
      <c r="AB105" s="64"/>
      <c r="AC105" s="64">
        <v>6</v>
      </c>
      <c r="AD105" s="64">
        <v>15</v>
      </c>
      <c r="AE105" s="64">
        <v>15</v>
      </c>
      <c r="AF105" s="64">
        <v>6</v>
      </c>
      <c r="AG105" s="64">
        <v>15</v>
      </c>
      <c r="AH105" s="64">
        <v>0</v>
      </c>
      <c r="AI105" s="64">
        <v>0</v>
      </c>
      <c r="AJ105" s="67"/>
      <c r="AK105" s="67"/>
      <c r="AL105" s="66" t="s">
        <v>73</v>
      </c>
      <c r="AM105" s="62"/>
      <c r="AN105" s="64"/>
      <c r="AO105" s="64"/>
      <c r="AP105" s="67"/>
    </row>
    <row r="106" spans="1:42" ht="27" customHeight="1">
      <c r="A106" s="87">
        <f t="shared" si="26"/>
        <v>122.10500000000046</v>
      </c>
      <c r="B106" s="71" t="s">
        <v>60</v>
      </c>
      <c r="C106" s="72" t="s">
        <v>61</v>
      </c>
      <c r="D106" s="64" t="s">
        <v>120</v>
      </c>
      <c r="E106" s="64" t="s">
        <v>126</v>
      </c>
      <c r="F106" s="53" t="s">
        <v>51</v>
      </c>
      <c r="G106" s="54" t="s">
        <v>56</v>
      </c>
      <c r="H106" s="55">
        <v>43891</v>
      </c>
      <c r="I106" s="55">
        <v>43921</v>
      </c>
      <c r="J106" s="56" t="str">
        <f t="shared" si="27"/>
        <v>01.03.20 - 31.03.20 (1 months)</v>
      </c>
      <c r="K106" s="57" t="s">
        <v>122</v>
      </c>
      <c r="L106" s="58">
        <v>1500</v>
      </c>
      <c r="M106" s="58">
        <v>2300</v>
      </c>
      <c r="N106" s="59">
        <f t="shared" si="34"/>
        <v>8</v>
      </c>
      <c r="O106" s="58">
        <v>1500</v>
      </c>
      <c r="P106" s="58">
        <v>2300</v>
      </c>
      <c r="Q106" s="59">
        <f t="shared" si="35"/>
        <v>8</v>
      </c>
      <c r="R106" s="58">
        <v>1500</v>
      </c>
      <c r="S106" s="58">
        <v>2300</v>
      </c>
      <c r="T106" s="65">
        <f t="shared" si="36"/>
        <v>8</v>
      </c>
      <c r="U106" s="64">
        <v>0</v>
      </c>
      <c r="V106" s="85"/>
      <c r="W106" s="64"/>
      <c r="X106" s="69"/>
      <c r="Y106" s="64"/>
      <c r="Z106" s="64"/>
      <c r="AA106" s="64"/>
      <c r="AB106" s="64"/>
      <c r="AC106" s="64">
        <v>0</v>
      </c>
      <c r="AD106" s="64">
        <v>0</v>
      </c>
      <c r="AE106" s="64">
        <v>0</v>
      </c>
      <c r="AF106" s="64">
        <v>0</v>
      </c>
      <c r="AG106" s="64">
        <v>0</v>
      </c>
      <c r="AH106" s="64">
        <v>6</v>
      </c>
      <c r="AI106" s="64">
        <v>15</v>
      </c>
      <c r="AJ106" s="67"/>
      <c r="AK106" s="67"/>
      <c r="AL106" s="66" t="s">
        <v>73</v>
      </c>
      <c r="AM106" s="62"/>
      <c r="AN106" s="64"/>
      <c r="AO106" s="64"/>
      <c r="AP106" s="67"/>
    </row>
    <row r="107" spans="1:42" ht="27" customHeight="1">
      <c r="A107" s="87">
        <f t="shared" si="26"/>
        <v>122.10600000000046</v>
      </c>
      <c r="B107" s="71" t="s">
        <v>60</v>
      </c>
      <c r="C107" s="72" t="s">
        <v>61</v>
      </c>
      <c r="D107" s="53" t="s">
        <v>127</v>
      </c>
      <c r="E107" s="53" t="s">
        <v>128</v>
      </c>
      <c r="F107" s="53" t="s">
        <v>51</v>
      </c>
      <c r="G107" s="54" t="s">
        <v>129</v>
      </c>
      <c r="H107" s="55">
        <v>43891</v>
      </c>
      <c r="I107" s="55">
        <v>43921</v>
      </c>
      <c r="J107" s="56" t="str">
        <f t="shared" si="27"/>
        <v>01.03.20 - 31.03.20 (1 months)</v>
      </c>
      <c r="K107" s="57" t="s">
        <v>49</v>
      </c>
      <c r="L107" s="58">
        <v>700</v>
      </c>
      <c r="M107" s="58">
        <v>1500</v>
      </c>
      <c r="N107" s="59">
        <f>IF(L107&gt;M107, (2400-L107+M107)/100, IF(AND(L107="",M107="",L107=M107), "", IF(L107=M107,24,(M107-L107)/100)))</f>
        <v>8</v>
      </c>
      <c r="O107" s="58">
        <v>700</v>
      </c>
      <c r="P107" s="58">
        <v>1500</v>
      </c>
      <c r="Q107" s="59">
        <f>IF(O107&gt;P107, (2400-O107+P107)/100, IF(AND(O107="",P107="",O107=P107), "", IF(O107=P107,24,(P107-O107)/100)))</f>
        <v>8</v>
      </c>
      <c r="R107" s="58">
        <v>700</v>
      </c>
      <c r="S107" s="58">
        <v>1500</v>
      </c>
      <c r="T107" s="59">
        <f>IF(R107&gt;S107, (2400-R107+S107)/100, IF(AND(R107="",S107="",R107=S107), "", IF(R107=S107,24,(S107-R107)/100)))</f>
        <v>8</v>
      </c>
      <c r="U107" s="53">
        <v>3.49</v>
      </c>
      <c r="V107" s="53"/>
      <c r="W107" s="60"/>
      <c r="X107" s="61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62"/>
      <c r="AK107" s="62"/>
      <c r="AL107" s="63"/>
      <c r="AM107" s="62"/>
      <c r="AN107" s="53"/>
      <c r="AO107" s="53">
        <v>1</v>
      </c>
      <c r="AP107" s="62"/>
    </row>
    <row r="108" spans="1:42" ht="27" customHeight="1">
      <c r="A108" s="87">
        <f t="shared" si="26"/>
        <v>122.10700000000047</v>
      </c>
      <c r="B108" s="71" t="s">
        <v>60</v>
      </c>
      <c r="C108" s="72" t="s">
        <v>61</v>
      </c>
      <c r="D108" s="64" t="s">
        <v>127</v>
      </c>
      <c r="E108" s="64" t="s">
        <v>130</v>
      </c>
      <c r="F108" s="53" t="s">
        <v>51</v>
      </c>
      <c r="G108" s="54" t="s">
        <v>129</v>
      </c>
      <c r="H108" s="55">
        <v>43891</v>
      </c>
      <c r="I108" s="55">
        <v>43921</v>
      </c>
      <c r="J108" s="56" t="str">
        <f t="shared" si="27"/>
        <v>01.03.20 - 31.03.20 (1 months)</v>
      </c>
      <c r="K108" s="57" t="s">
        <v>49</v>
      </c>
      <c r="L108" s="58">
        <v>1100</v>
      </c>
      <c r="M108" s="58">
        <v>1500</v>
      </c>
      <c r="N108" s="59">
        <f t="shared" ref="N108:N112" si="37">IF(L108&gt;M108, (2400-L108+M108)/100, IF(AND(L108="",M108="",L108=M108), "", IF(L108=M108,24,(M108-L108)/100)))</f>
        <v>4</v>
      </c>
      <c r="O108" s="58">
        <v>1100</v>
      </c>
      <c r="P108" s="58">
        <v>1500</v>
      </c>
      <c r="Q108" s="59">
        <f t="shared" ref="Q108:Q112" si="38">IF(O108&gt;P108, (2400-O108+P108)/100, IF(AND(O108="",P108="",O108=P108), "", IF(O108=P108,24,(P108-O108)/100)))</f>
        <v>4</v>
      </c>
      <c r="R108" s="58">
        <v>1100</v>
      </c>
      <c r="S108" s="58">
        <v>1500</v>
      </c>
      <c r="T108" s="65">
        <f t="shared" ref="T108:T112" si="39">IF(R108&gt;S108, (2400-R108+S108)/100, IF(AND(R108="",S108="",R108=S108), "", IF(R108=S108,24,(S108-R108)/100)))</f>
        <v>4</v>
      </c>
      <c r="U108" s="53">
        <v>3.49</v>
      </c>
      <c r="V108" s="53"/>
      <c r="W108" s="60"/>
      <c r="X108" s="61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62"/>
      <c r="AK108" s="62"/>
      <c r="AL108" s="66"/>
      <c r="AM108" s="62" t="s">
        <v>58</v>
      </c>
      <c r="AN108" s="64"/>
      <c r="AO108" s="64">
        <v>1</v>
      </c>
      <c r="AP108" s="67"/>
    </row>
    <row r="109" spans="1:42" ht="27" customHeight="1">
      <c r="A109" s="87">
        <f t="shared" si="26"/>
        <v>122.10800000000047</v>
      </c>
      <c r="B109" s="71" t="s">
        <v>60</v>
      </c>
      <c r="C109" s="72" t="s">
        <v>61</v>
      </c>
      <c r="D109" s="64" t="s">
        <v>127</v>
      </c>
      <c r="E109" s="64" t="s">
        <v>128</v>
      </c>
      <c r="F109" s="53" t="s">
        <v>51</v>
      </c>
      <c r="G109" s="54" t="s">
        <v>129</v>
      </c>
      <c r="H109" s="55">
        <v>43891</v>
      </c>
      <c r="I109" s="55">
        <v>43921</v>
      </c>
      <c r="J109" s="56" t="str">
        <f t="shared" si="27"/>
        <v>01.03.20 - 31.03.20 (1 months)</v>
      </c>
      <c r="K109" s="57" t="s">
        <v>49</v>
      </c>
      <c r="L109" s="58">
        <v>1900</v>
      </c>
      <c r="M109" s="58">
        <v>2300</v>
      </c>
      <c r="N109" s="59">
        <f t="shared" si="37"/>
        <v>4</v>
      </c>
      <c r="O109" s="58">
        <v>1900</v>
      </c>
      <c r="P109" s="58">
        <v>2300</v>
      </c>
      <c r="Q109" s="59">
        <f t="shared" si="38"/>
        <v>4</v>
      </c>
      <c r="R109" s="58">
        <v>1900</v>
      </c>
      <c r="S109" s="58">
        <v>2300</v>
      </c>
      <c r="T109" s="65">
        <f t="shared" si="39"/>
        <v>4</v>
      </c>
      <c r="U109" s="53">
        <v>3.49</v>
      </c>
      <c r="V109" s="53"/>
      <c r="W109" s="60"/>
      <c r="X109" s="61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62"/>
      <c r="AK109" s="62"/>
      <c r="AL109" s="66"/>
      <c r="AM109" s="62"/>
      <c r="AN109" s="64"/>
      <c r="AO109" s="64">
        <v>1</v>
      </c>
      <c r="AP109" s="67"/>
    </row>
    <row r="110" spans="1:42" ht="27" customHeight="1">
      <c r="A110" s="50">
        <f t="shared" si="26"/>
        <v>122.10900000000048</v>
      </c>
      <c r="B110" s="71" t="s">
        <v>60</v>
      </c>
      <c r="C110" s="72" t="s">
        <v>61</v>
      </c>
      <c r="D110" s="64" t="s">
        <v>127</v>
      </c>
      <c r="E110" s="64" t="s">
        <v>130</v>
      </c>
      <c r="F110" s="53" t="s">
        <v>51</v>
      </c>
      <c r="G110" s="54" t="s">
        <v>129</v>
      </c>
      <c r="H110" s="55">
        <v>43891</v>
      </c>
      <c r="I110" s="55">
        <v>43921</v>
      </c>
      <c r="J110" s="56" t="str">
        <f t="shared" si="27"/>
        <v>01.03.20 - 31.03.20 (1 months)</v>
      </c>
      <c r="K110" s="57" t="s">
        <v>49</v>
      </c>
      <c r="L110" s="58">
        <v>1900</v>
      </c>
      <c r="M110" s="58">
        <v>2300</v>
      </c>
      <c r="N110" s="59">
        <f t="shared" si="37"/>
        <v>4</v>
      </c>
      <c r="O110" s="58">
        <v>1900</v>
      </c>
      <c r="P110" s="58">
        <v>2300</v>
      </c>
      <c r="Q110" s="59">
        <f t="shared" si="38"/>
        <v>4</v>
      </c>
      <c r="R110" s="58">
        <v>1900</v>
      </c>
      <c r="S110" s="58">
        <v>2300</v>
      </c>
      <c r="T110" s="65">
        <f t="shared" si="39"/>
        <v>4</v>
      </c>
      <c r="U110" s="53">
        <v>3.49</v>
      </c>
      <c r="V110" s="53"/>
      <c r="W110" s="60"/>
      <c r="X110" s="61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62"/>
      <c r="AK110" s="62"/>
      <c r="AL110" s="66"/>
      <c r="AM110" s="62"/>
      <c r="AN110" s="64"/>
      <c r="AO110" s="64">
        <v>1</v>
      </c>
      <c r="AP110" s="67"/>
    </row>
    <row r="111" spans="1:42" ht="27" customHeight="1">
      <c r="A111" s="50">
        <f t="shared" si="26"/>
        <v>122.11000000000048</v>
      </c>
      <c r="B111" s="51" t="s">
        <v>53</v>
      </c>
      <c r="C111" s="86">
        <v>2</v>
      </c>
      <c r="D111" s="64" t="s">
        <v>127</v>
      </c>
      <c r="E111" s="64" t="s">
        <v>128</v>
      </c>
      <c r="F111" s="53" t="s">
        <v>51</v>
      </c>
      <c r="G111" s="54" t="s">
        <v>129</v>
      </c>
      <c r="H111" s="55">
        <v>43891</v>
      </c>
      <c r="I111" s="55">
        <v>43921</v>
      </c>
      <c r="J111" s="56" t="str">
        <f t="shared" si="27"/>
        <v>01.03.20 - 31.03.20 (1 months)</v>
      </c>
      <c r="K111" s="68" t="s">
        <v>49</v>
      </c>
      <c r="L111" s="58"/>
      <c r="M111" s="58"/>
      <c r="N111" s="59" t="str">
        <f t="shared" si="37"/>
        <v/>
      </c>
      <c r="O111" s="58">
        <v>1500</v>
      </c>
      <c r="P111" s="58">
        <v>1900</v>
      </c>
      <c r="Q111" s="59">
        <f t="shared" si="38"/>
        <v>4</v>
      </c>
      <c r="R111" s="58">
        <v>1500</v>
      </c>
      <c r="S111" s="58">
        <v>1900</v>
      </c>
      <c r="T111" s="65">
        <f t="shared" si="39"/>
        <v>4</v>
      </c>
      <c r="U111" s="53">
        <v>3.89</v>
      </c>
      <c r="V111" s="64"/>
      <c r="W111" s="64"/>
      <c r="X111" s="69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7"/>
      <c r="AK111" s="67"/>
      <c r="AL111" s="66"/>
      <c r="AM111" s="62"/>
      <c r="AN111" s="64"/>
      <c r="AO111" s="64">
        <v>1</v>
      </c>
      <c r="AP111" s="67"/>
    </row>
    <row r="112" spans="1:42" ht="27" customHeight="1">
      <c r="A112" s="50">
        <f t="shared" si="26"/>
        <v>122.11100000000049</v>
      </c>
      <c r="B112" s="51" t="s">
        <v>53</v>
      </c>
      <c r="C112" s="86">
        <v>2</v>
      </c>
      <c r="D112" s="64" t="s">
        <v>127</v>
      </c>
      <c r="E112" s="64" t="s">
        <v>130</v>
      </c>
      <c r="F112" s="53" t="s">
        <v>51</v>
      </c>
      <c r="G112" s="54" t="s">
        <v>129</v>
      </c>
      <c r="H112" s="55">
        <v>43891</v>
      </c>
      <c r="I112" s="55">
        <v>43921</v>
      </c>
      <c r="J112" s="56" t="str">
        <f t="shared" si="27"/>
        <v>01.03.20 - 31.03.20 (1 months)</v>
      </c>
      <c r="K112" s="57" t="s">
        <v>49</v>
      </c>
      <c r="L112" s="58"/>
      <c r="M112" s="58"/>
      <c r="N112" s="59" t="str">
        <f t="shared" si="37"/>
        <v/>
      </c>
      <c r="O112" s="58">
        <v>1500</v>
      </c>
      <c r="P112" s="58">
        <v>1900</v>
      </c>
      <c r="Q112" s="59">
        <f t="shared" si="38"/>
        <v>4</v>
      </c>
      <c r="R112" s="58">
        <v>1500</v>
      </c>
      <c r="S112" s="58">
        <v>1900</v>
      </c>
      <c r="T112" s="65">
        <f t="shared" si="39"/>
        <v>4</v>
      </c>
      <c r="U112" s="53">
        <v>3.89</v>
      </c>
      <c r="V112" s="64"/>
      <c r="W112" s="64"/>
      <c r="X112" s="69"/>
      <c r="Y112" s="64"/>
      <c r="Z112" s="64"/>
      <c r="AA112" s="64"/>
      <c r="AB112" s="64"/>
      <c r="AC112" s="53"/>
      <c r="AD112" s="53"/>
      <c r="AE112" s="53"/>
      <c r="AF112" s="53"/>
      <c r="AG112" s="53"/>
      <c r="AH112" s="53"/>
      <c r="AI112" s="53"/>
      <c r="AJ112" s="62"/>
      <c r="AK112" s="62"/>
      <c r="AL112" s="66"/>
      <c r="AM112" s="62"/>
      <c r="AN112" s="64"/>
      <c r="AO112" s="64">
        <v>1</v>
      </c>
      <c r="AP112" s="67"/>
    </row>
    <row r="113" spans="1:42" ht="27" customHeight="1">
      <c r="A113" s="50">
        <f t="shared" si="26"/>
        <v>122.11200000000049</v>
      </c>
      <c r="B113" s="51" t="s">
        <v>53</v>
      </c>
      <c r="C113" s="52">
        <v>4</v>
      </c>
      <c r="D113" s="53" t="s">
        <v>131</v>
      </c>
      <c r="E113" s="53" t="s">
        <v>132</v>
      </c>
      <c r="F113" s="53" t="s">
        <v>51</v>
      </c>
      <c r="G113" s="54" t="s">
        <v>87</v>
      </c>
      <c r="H113" s="55">
        <v>43890</v>
      </c>
      <c r="I113" s="55">
        <v>43921</v>
      </c>
      <c r="J113" s="56" t="str">
        <f t="shared" si="27"/>
        <v>29.02.20 - 31.03.20 (1 months)</v>
      </c>
      <c r="K113" s="57" t="s">
        <v>133</v>
      </c>
      <c r="L113" s="58">
        <v>2300</v>
      </c>
      <c r="M113" s="58">
        <v>1500</v>
      </c>
      <c r="N113" s="59">
        <f>IF(L113&gt;M113, (2400-L113+M113)/100, IF(AND(L113="",M113="",L113=M113), "", IF(L113=M113,24,(M113-L113)/100)))</f>
        <v>16</v>
      </c>
      <c r="O113" s="58">
        <v>2300</v>
      </c>
      <c r="P113" s="58">
        <v>1500</v>
      </c>
      <c r="Q113" s="59">
        <f>IF(O113&gt;P113, (2400-O113+P113)/100, IF(AND(O113="",P113="",O113=P113), "", IF(O113=P113,24,(P113-O113)/100)))</f>
        <v>16</v>
      </c>
      <c r="R113" s="58">
        <v>2300</v>
      </c>
      <c r="S113" s="58">
        <v>1500</v>
      </c>
      <c r="T113" s="59">
        <f>IF(R113&gt;S113, (2400-R113+S113)/100, IF(AND(R113="",S113="",R113=S113), "", IF(R113=S113,24,(S113-R113)/100)))</f>
        <v>16</v>
      </c>
      <c r="U113" s="92">
        <v>326.25</v>
      </c>
      <c r="V113" s="58">
        <v>0</v>
      </c>
      <c r="W113" s="60">
        <v>0</v>
      </c>
      <c r="X113" s="61" t="s">
        <v>134</v>
      </c>
      <c r="Y113" s="53">
        <v>4</v>
      </c>
      <c r="Z113" s="53">
        <v>0</v>
      </c>
      <c r="AA113" s="53">
        <v>45</v>
      </c>
      <c r="AB113" s="53">
        <v>4</v>
      </c>
      <c r="AC113" s="53">
        <v>18</v>
      </c>
      <c r="AD113" s="53">
        <v>45</v>
      </c>
      <c r="AE113" s="53">
        <v>45</v>
      </c>
      <c r="AF113" s="53">
        <v>18</v>
      </c>
      <c r="AG113" s="53">
        <v>45</v>
      </c>
      <c r="AH113" s="53">
        <v>18</v>
      </c>
      <c r="AI113" s="53">
        <v>45</v>
      </c>
      <c r="AJ113" s="62"/>
      <c r="AK113" s="62"/>
      <c r="AL113" s="63" t="s">
        <v>70</v>
      </c>
      <c r="AM113" s="62" t="s">
        <v>135</v>
      </c>
      <c r="AN113" s="53"/>
      <c r="AO113" s="53"/>
      <c r="AP113" s="62"/>
    </row>
    <row r="114" spans="1:42" ht="27" customHeight="1">
      <c r="A114" s="50">
        <f t="shared" si="26"/>
        <v>122.1130000000005</v>
      </c>
      <c r="B114" s="51" t="s">
        <v>53</v>
      </c>
      <c r="C114" s="86">
        <v>4</v>
      </c>
      <c r="D114" s="64" t="s">
        <v>131</v>
      </c>
      <c r="E114" s="64" t="s">
        <v>132</v>
      </c>
      <c r="F114" s="53" t="s">
        <v>51</v>
      </c>
      <c r="G114" s="54" t="s">
        <v>87</v>
      </c>
      <c r="H114" s="55">
        <v>43891</v>
      </c>
      <c r="I114" s="55">
        <v>43921</v>
      </c>
      <c r="J114" s="56" t="str">
        <f t="shared" si="27"/>
        <v>01.03.20 - 31.03.20 (1 months)</v>
      </c>
      <c r="K114" s="57" t="s">
        <v>49</v>
      </c>
      <c r="L114" s="58">
        <v>1900</v>
      </c>
      <c r="M114" s="58">
        <v>2300</v>
      </c>
      <c r="N114" s="59">
        <f t="shared" ref="N114:N116" si="40">IF(L114&gt;M114, (2400-L114+M114)/100, IF(AND(L114="",M114="",L114=M114), "", IF(L114=M114,24,(M114-L114)/100)))</f>
        <v>4</v>
      </c>
      <c r="O114" s="58">
        <v>1900</v>
      </c>
      <c r="P114" s="58">
        <v>2300</v>
      </c>
      <c r="Q114" s="59">
        <f t="shared" ref="Q114:Q116" si="41">IF(O114&gt;P114, (2400-O114+P114)/100, IF(AND(O114="",P114="",O114=P114), "", IF(O114=P114,24,(P114-O114)/100)))</f>
        <v>4</v>
      </c>
      <c r="R114" s="58">
        <v>1900</v>
      </c>
      <c r="S114" s="58">
        <v>2300</v>
      </c>
      <c r="T114" s="65">
        <f t="shared" ref="T114:T116" si="42">IF(R114&gt;S114, (2400-R114+S114)/100, IF(AND(R114="",S114="",R114=S114), "", IF(R114=S114,24,(S114-R114)/100)))</f>
        <v>4</v>
      </c>
      <c r="U114" s="92">
        <v>326.25</v>
      </c>
      <c r="V114" s="58">
        <v>0</v>
      </c>
      <c r="W114" s="60">
        <v>0</v>
      </c>
      <c r="X114" s="61" t="s">
        <v>134</v>
      </c>
      <c r="Y114" s="53">
        <v>4</v>
      </c>
      <c r="Z114" s="53">
        <v>0</v>
      </c>
      <c r="AA114" s="53">
        <v>45</v>
      </c>
      <c r="AB114" s="53">
        <v>4</v>
      </c>
      <c r="AC114" s="53">
        <v>18</v>
      </c>
      <c r="AD114" s="53">
        <v>45</v>
      </c>
      <c r="AE114" s="53">
        <v>45</v>
      </c>
      <c r="AF114" s="53">
        <v>18</v>
      </c>
      <c r="AG114" s="53">
        <v>45</v>
      </c>
      <c r="AH114" s="53">
        <v>18</v>
      </c>
      <c r="AI114" s="53">
        <v>45</v>
      </c>
      <c r="AJ114" s="62"/>
      <c r="AK114" s="62"/>
      <c r="AL114" s="66" t="s">
        <v>70</v>
      </c>
      <c r="AM114" s="62" t="s">
        <v>135</v>
      </c>
      <c r="AN114" s="64"/>
      <c r="AO114" s="64"/>
      <c r="AP114" s="67"/>
    </row>
    <row r="115" spans="1:42" ht="27" customHeight="1">
      <c r="A115" s="50">
        <f t="shared" si="26"/>
        <v>122.1140000000005</v>
      </c>
      <c r="B115" s="71" t="s">
        <v>60</v>
      </c>
      <c r="C115" s="72" t="s">
        <v>61</v>
      </c>
      <c r="D115" s="64" t="s">
        <v>131</v>
      </c>
      <c r="E115" s="64" t="s">
        <v>132</v>
      </c>
      <c r="F115" s="53" t="s">
        <v>51</v>
      </c>
      <c r="G115" s="54" t="s">
        <v>87</v>
      </c>
      <c r="H115" s="55">
        <v>43890</v>
      </c>
      <c r="I115" s="55">
        <v>43921</v>
      </c>
      <c r="J115" s="56" t="str">
        <f>IFERROR(TEXT(H115,"DD.MM.YY")&amp;" - "&amp;TEXT(I115,"DD.MM.YY")&amp;" ("&amp;DATEDIF(H115,I115+1,"m")&amp;" months)","Tender End Date is Before Start Date")</f>
        <v>29.02.20 - 31.03.20 (1 months)</v>
      </c>
      <c r="K115" s="57" t="s">
        <v>49</v>
      </c>
      <c r="L115" s="58">
        <v>2300</v>
      </c>
      <c r="M115" s="58">
        <v>2300</v>
      </c>
      <c r="N115" s="59">
        <f t="shared" si="40"/>
        <v>24</v>
      </c>
      <c r="O115" s="58">
        <v>2300</v>
      </c>
      <c r="P115" s="58">
        <v>2300</v>
      </c>
      <c r="Q115" s="59">
        <f t="shared" si="41"/>
        <v>24</v>
      </c>
      <c r="R115" s="58">
        <v>2300</v>
      </c>
      <c r="S115" s="58">
        <v>2300</v>
      </c>
      <c r="T115" s="65">
        <f t="shared" si="42"/>
        <v>24</v>
      </c>
      <c r="U115" s="92">
        <v>360.45</v>
      </c>
      <c r="V115" s="58">
        <v>0</v>
      </c>
      <c r="W115" s="60">
        <v>0</v>
      </c>
      <c r="X115" s="61" t="s">
        <v>134</v>
      </c>
      <c r="Y115" s="53">
        <v>4</v>
      </c>
      <c r="Z115" s="53">
        <v>0</v>
      </c>
      <c r="AA115" s="53">
        <v>45</v>
      </c>
      <c r="AB115" s="53">
        <v>4</v>
      </c>
      <c r="AC115" s="53">
        <v>18</v>
      </c>
      <c r="AD115" s="53">
        <v>45</v>
      </c>
      <c r="AE115" s="53">
        <v>45</v>
      </c>
      <c r="AF115" s="53">
        <v>18</v>
      </c>
      <c r="AG115" s="53">
        <v>45</v>
      </c>
      <c r="AH115" s="53">
        <v>18</v>
      </c>
      <c r="AI115" s="53">
        <v>45</v>
      </c>
      <c r="AJ115" s="62"/>
      <c r="AK115" s="62"/>
      <c r="AL115" s="66" t="s">
        <v>72</v>
      </c>
      <c r="AM115" s="62" t="s">
        <v>136</v>
      </c>
      <c r="AN115" s="64"/>
      <c r="AO115" s="64"/>
      <c r="AP115" s="67"/>
    </row>
    <row r="116" spans="1:42" ht="27" customHeight="1">
      <c r="A116" s="50">
        <f t="shared" si="26"/>
        <v>122.11500000000051</v>
      </c>
      <c r="B116" s="51" t="s">
        <v>53</v>
      </c>
      <c r="C116" s="86">
        <v>4</v>
      </c>
      <c r="D116" s="64" t="s">
        <v>131</v>
      </c>
      <c r="E116" s="64" t="s">
        <v>132</v>
      </c>
      <c r="F116" s="53" t="s">
        <v>51</v>
      </c>
      <c r="G116" s="54" t="s">
        <v>87</v>
      </c>
      <c r="H116" s="55">
        <v>43891</v>
      </c>
      <c r="I116" s="55">
        <v>43921</v>
      </c>
      <c r="J116" s="56" t="str">
        <f t="shared" ref="J116:J165" si="43">IFERROR(TEXT(H116,"DD.MM.YY")&amp;" - "&amp;TEXT(I116,"DD.MM.YY")&amp;" ("&amp;DATEDIF(H116,I116+1,"m")&amp;" months)","Tender End Date is Before Start Date")</f>
        <v>01.03.20 - 31.03.20 (1 months)</v>
      </c>
      <c r="K116" s="57" t="s">
        <v>49</v>
      </c>
      <c r="L116" s="58">
        <v>1500</v>
      </c>
      <c r="M116" s="58">
        <v>1900</v>
      </c>
      <c r="N116" s="59">
        <f t="shared" si="40"/>
        <v>4</v>
      </c>
      <c r="O116" s="58">
        <v>1500</v>
      </c>
      <c r="P116" s="58">
        <v>1900</v>
      </c>
      <c r="Q116" s="59">
        <f t="shared" si="41"/>
        <v>4</v>
      </c>
      <c r="R116" s="58">
        <v>1500</v>
      </c>
      <c r="S116" s="58">
        <v>1900</v>
      </c>
      <c r="T116" s="65">
        <f t="shared" si="42"/>
        <v>4</v>
      </c>
      <c r="U116" s="92">
        <v>539.54999999999995</v>
      </c>
      <c r="V116" s="58">
        <v>0</v>
      </c>
      <c r="W116" s="60">
        <v>0</v>
      </c>
      <c r="X116" s="61" t="s">
        <v>134</v>
      </c>
      <c r="Y116" s="53">
        <v>4</v>
      </c>
      <c r="Z116" s="53">
        <v>0</v>
      </c>
      <c r="AA116" s="53">
        <v>45</v>
      </c>
      <c r="AB116" s="53">
        <v>4</v>
      </c>
      <c r="AC116" s="53">
        <v>18</v>
      </c>
      <c r="AD116" s="53">
        <v>45</v>
      </c>
      <c r="AE116" s="53">
        <v>45</v>
      </c>
      <c r="AF116" s="53">
        <v>18</v>
      </c>
      <c r="AG116" s="53">
        <v>45</v>
      </c>
      <c r="AH116" s="53">
        <v>18</v>
      </c>
      <c r="AI116" s="53">
        <v>45</v>
      </c>
      <c r="AJ116" s="62"/>
      <c r="AK116" s="62"/>
      <c r="AL116" s="66" t="s">
        <v>73</v>
      </c>
      <c r="AM116" s="62" t="s">
        <v>135</v>
      </c>
      <c r="AN116" s="64"/>
      <c r="AO116" s="64"/>
      <c r="AP116" s="67"/>
    </row>
    <row r="117" spans="1:42" ht="27" customHeight="1">
      <c r="A117" s="50">
        <f t="shared" si="26"/>
        <v>122.11600000000051</v>
      </c>
      <c r="B117" s="51" t="s">
        <v>53</v>
      </c>
      <c r="C117" s="52">
        <v>4</v>
      </c>
      <c r="D117" s="53" t="s">
        <v>137</v>
      </c>
      <c r="E117" s="53" t="s">
        <v>138</v>
      </c>
      <c r="F117" s="53" t="s">
        <v>51</v>
      </c>
      <c r="G117" s="54" t="s">
        <v>129</v>
      </c>
      <c r="H117" s="55">
        <v>43890</v>
      </c>
      <c r="I117" s="55">
        <v>43921</v>
      </c>
      <c r="J117" s="56" t="str">
        <f t="shared" si="43"/>
        <v>29.02.20 - 31.03.20 (1 months)</v>
      </c>
      <c r="K117" s="57" t="s">
        <v>49</v>
      </c>
      <c r="L117" s="58">
        <v>2300</v>
      </c>
      <c r="M117" s="58">
        <v>700</v>
      </c>
      <c r="N117" s="59">
        <f>IF(L117&gt;M117, (2400-L117+M117)/100, IF(AND(L117="",M117="",L117=M117), "", IF(L117=M117,24,(M117-L117)/100)))</f>
        <v>8</v>
      </c>
      <c r="O117" s="58">
        <v>2300</v>
      </c>
      <c r="P117" s="58">
        <v>700</v>
      </c>
      <c r="Q117" s="59">
        <f>IF(O117&gt;P117, (2400-O117+P117)/100, IF(AND(O117="",P117="",O117=P117), "", IF(O117=P117,24,(P117-O117)/100)))</f>
        <v>8</v>
      </c>
      <c r="R117" s="58">
        <v>2300</v>
      </c>
      <c r="S117" s="58">
        <v>700</v>
      </c>
      <c r="T117" s="59">
        <f>IF(R117&gt;S117, (2400-R117+S117)/100, IF(AND(R117="",S117="",R117=S117), "", IF(R117=S117,24,(S117-R117)/100)))</f>
        <v>8</v>
      </c>
      <c r="U117" s="53">
        <v>20.7</v>
      </c>
      <c r="V117" s="53"/>
      <c r="W117" s="60"/>
      <c r="X117" s="61"/>
      <c r="Y117" s="53"/>
      <c r="Z117" s="53"/>
      <c r="AA117" s="53"/>
      <c r="AB117" s="53"/>
      <c r="AC117" s="53">
        <v>1.2000000000000002</v>
      </c>
      <c r="AD117" s="53">
        <v>3</v>
      </c>
      <c r="AE117" s="53">
        <v>3</v>
      </c>
      <c r="AF117" s="53">
        <v>1.2000000000000002</v>
      </c>
      <c r="AG117" s="53">
        <v>3</v>
      </c>
      <c r="AH117" s="53">
        <v>1.2000000000000002</v>
      </c>
      <c r="AI117" s="53">
        <v>3</v>
      </c>
      <c r="AJ117" s="62"/>
      <c r="AK117" s="62"/>
      <c r="AL117" s="63"/>
      <c r="AM117" s="62"/>
      <c r="AN117" s="53"/>
      <c r="AO117" s="53"/>
      <c r="AP117" s="62"/>
    </row>
    <row r="118" spans="1:42" ht="27" customHeight="1">
      <c r="A118" s="50">
        <f t="shared" si="26"/>
        <v>122.11700000000052</v>
      </c>
      <c r="B118" s="71" t="s">
        <v>60</v>
      </c>
      <c r="C118" s="72" t="s">
        <v>61</v>
      </c>
      <c r="D118" s="53" t="s">
        <v>137</v>
      </c>
      <c r="E118" s="53" t="s">
        <v>138</v>
      </c>
      <c r="F118" s="53" t="s">
        <v>51</v>
      </c>
      <c r="G118" s="54" t="s">
        <v>129</v>
      </c>
      <c r="H118" s="55">
        <v>43891</v>
      </c>
      <c r="I118" s="55">
        <v>43921</v>
      </c>
      <c r="J118" s="56" t="str">
        <f t="shared" si="43"/>
        <v>01.03.20 - 31.03.20 (1 months)</v>
      </c>
      <c r="K118" s="57" t="s">
        <v>49</v>
      </c>
      <c r="L118" s="58">
        <v>700</v>
      </c>
      <c r="M118" s="58">
        <v>1500</v>
      </c>
      <c r="N118" s="59">
        <f t="shared" ref="N118:N134" si="44">IF(L118&gt;M118, (2400-L118+M118)/100, IF(AND(L118="",M118="",L118=M118), "", IF(L118=M118,24,(M118-L118)/100)))</f>
        <v>8</v>
      </c>
      <c r="O118" s="58">
        <v>700</v>
      </c>
      <c r="P118" s="58">
        <v>1500</v>
      </c>
      <c r="Q118" s="59">
        <f t="shared" ref="Q118:Q134" si="45">IF(O118&gt;P118, (2400-O118+P118)/100, IF(AND(O118="",P118="",O118=P118), "", IF(O118=P118,24,(P118-O118)/100)))</f>
        <v>8</v>
      </c>
      <c r="R118" s="58">
        <v>700</v>
      </c>
      <c r="S118" s="58">
        <v>1500</v>
      </c>
      <c r="T118" s="65">
        <f t="shared" ref="T118:T134" si="46">IF(R118&gt;S118, (2400-R118+S118)/100, IF(AND(R118="",S118="",R118=S118), "", IF(R118=S118,24,(S118-R118)/100)))</f>
        <v>8</v>
      </c>
      <c r="U118" s="53">
        <v>21.78</v>
      </c>
      <c r="V118" s="53"/>
      <c r="W118" s="60"/>
      <c r="X118" s="61"/>
      <c r="Y118" s="53"/>
      <c r="Z118" s="53"/>
      <c r="AA118" s="53"/>
      <c r="AB118" s="53"/>
      <c r="AC118" s="53">
        <v>1.2000000000000002</v>
      </c>
      <c r="AD118" s="53">
        <v>3</v>
      </c>
      <c r="AE118" s="53">
        <v>3</v>
      </c>
      <c r="AF118" s="53">
        <v>1.2000000000000002</v>
      </c>
      <c r="AG118" s="53">
        <v>3</v>
      </c>
      <c r="AH118" s="53">
        <v>1.2000000000000002</v>
      </c>
      <c r="AI118" s="53">
        <v>3</v>
      </c>
      <c r="AJ118" s="62"/>
      <c r="AK118" s="62"/>
      <c r="AL118" s="66"/>
      <c r="AM118" s="62" t="s">
        <v>58</v>
      </c>
      <c r="AN118" s="64"/>
      <c r="AO118" s="64"/>
      <c r="AP118" s="67"/>
    </row>
    <row r="119" spans="1:42" ht="27" customHeight="1">
      <c r="A119" s="50">
        <f t="shared" si="26"/>
        <v>122.11800000000052</v>
      </c>
      <c r="B119" s="71" t="s">
        <v>60</v>
      </c>
      <c r="C119" s="72" t="s">
        <v>61</v>
      </c>
      <c r="D119" s="53" t="s">
        <v>137</v>
      </c>
      <c r="E119" s="53" t="s">
        <v>138</v>
      </c>
      <c r="F119" s="53" t="s">
        <v>51</v>
      </c>
      <c r="G119" s="54" t="s">
        <v>129</v>
      </c>
      <c r="H119" s="55">
        <v>43891</v>
      </c>
      <c r="I119" s="55">
        <v>43921</v>
      </c>
      <c r="J119" s="56" t="str">
        <f t="shared" si="43"/>
        <v>01.03.20 - 31.03.20 (1 months)</v>
      </c>
      <c r="K119" s="57" t="s">
        <v>49</v>
      </c>
      <c r="L119" s="58">
        <v>1500</v>
      </c>
      <c r="M119" s="58">
        <v>2300</v>
      </c>
      <c r="N119" s="59">
        <f t="shared" si="44"/>
        <v>8</v>
      </c>
      <c r="O119" s="58">
        <v>1500</v>
      </c>
      <c r="P119" s="58">
        <v>2300</v>
      </c>
      <c r="Q119" s="59">
        <f t="shared" si="45"/>
        <v>8</v>
      </c>
      <c r="R119" s="58">
        <v>1500</v>
      </c>
      <c r="S119" s="58">
        <v>2300</v>
      </c>
      <c r="T119" s="65">
        <f t="shared" si="46"/>
        <v>8</v>
      </c>
      <c r="U119" s="53">
        <v>21.78</v>
      </c>
      <c r="V119" s="53"/>
      <c r="W119" s="60"/>
      <c r="X119" s="61"/>
      <c r="Y119" s="53"/>
      <c r="Z119" s="53"/>
      <c r="AA119" s="53"/>
      <c r="AB119" s="53"/>
      <c r="AC119" s="53">
        <v>1.2000000000000002</v>
      </c>
      <c r="AD119" s="53">
        <v>3</v>
      </c>
      <c r="AE119" s="53">
        <v>3</v>
      </c>
      <c r="AF119" s="53">
        <v>1.2000000000000002</v>
      </c>
      <c r="AG119" s="53">
        <v>3</v>
      </c>
      <c r="AH119" s="53">
        <v>1.2000000000000002</v>
      </c>
      <c r="AI119" s="53">
        <v>3</v>
      </c>
      <c r="AJ119" s="62"/>
      <c r="AK119" s="62"/>
      <c r="AL119" s="66"/>
      <c r="AM119" s="62"/>
      <c r="AN119" s="64"/>
      <c r="AO119" s="64"/>
      <c r="AP119" s="67"/>
    </row>
    <row r="120" spans="1:42" ht="27" customHeight="1">
      <c r="A120" s="50">
        <f t="shared" si="26"/>
        <v>122.11900000000053</v>
      </c>
      <c r="B120" s="51" t="s">
        <v>53</v>
      </c>
      <c r="C120" s="52">
        <v>2</v>
      </c>
      <c r="D120" s="53" t="s">
        <v>137</v>
      </c>
      <c r="E120" s="53" t="s">
        <v>139</v>
      </c>
      <c r="F120" s="53" t="s">
        <v>51</v>
      </c>
      <c r="G120" s="54" t="s">
        <v>129</v>
      </c>
      <c r="H120" s="55">
        <v>43890</v>
      </c>
      <c r="I120" s="55">
        <v>43921</v>
      </c>
      <c r="J120" s="56" t="str">
        <f t="shared" si="43"/>
        <v>29.02.20 - 31.03.20 (1 months)</v>
      </c>
      <c r="K120" s="57" t="s">
        <v>49</v>
      </c>
      <c r="L120" s="58">
        <v>2300</v>
      </c>
      <c r="M120" s="58">
        <v>700</v>
      </c>
      <c r="N120" s="59">
        <f t="shared" si="44"/>
        <v>8</v>
      </c>
      <c r="O120" s="58">
        <v>2300</v>
      </c>
      <c r="P120" s="58">
        <v>700</v>
      </c>
      <c r="Q120" s="59">
        <f t="shared" si="45"/>
        <v>8</v>
      </c>
      <c r="R120" s="58">
        <v>2300</v>
      </c>
      <c r="S120" s="58">
        <v>700</v>
      </c>
      <c r="T120" s="65">
        <f t="shared" si="46"/>
        <v>8</v>
      </c>
      <c r="U120" s="53">
        <v>48.3</v>
      </c>
      <c r="V120" s="53"/>
      <c r="W120" s="60"/>
      <c r="X120" s="61"/>
      <c r="Y120" s="53"/>
      <c r="Z120" s="53"/>
      <c r="AA120" s="53"/>
      <c r="AB120" s="53"/>
      <c r="AC120" s="53">
        <v>2.8000000000000003</v>
      </c>
      <c r="AD120" s="53">
        <v>7</v>
      </c>
      <c r="AE120" s="53">
        <v>7</v>
      </c>
      <c r="AF120" s="53">
        <v>2.8000000000000003</v>
      </c>
      <c r="AG120" s="53">
        <v>7</v>
      </c>
      <c r="AH120" s="53">
        <v>2.8000000000000003</v>
      </c>
      <c r="AI120" s="53">
        <v>7</v>
      </c>
      <c r="AJ120" s="62"/>
      <c r="AK120" s="62"/>
      <c r="AL120" s="66"/>
      <c r="AM120" s="62"/>
      <c r="AN120" s="64"/>
      <c r="AO120" s="64"/>
      <c r="AP120" s="67"/>
    </row>
    <row r="121" spans="1:42" ht="27" customHeight="1">
      <c r="A121" s="50">
        <f t="shared" si="26"/>
        <v>122.12000000000053</v>
      </c>
      <c r="B121" s="71" t="s">
        <v>60</v>
      </c>
      <c r="C121" s="72" t="s">
        <v>61</v>
      </c>
      <c r="D121" s="53" t="s">
        <v>137</v>
      </c>
      <c r="E121" s="53" t="s">
        <v>139</v>
      </c>
      <c r="F121" s="53" t="s">
        <v>51</v>
      </c>
      <c r="G121" s="54" t="s">
        <v>129</v>
      </c>
      <c r="H121" s="55">
        <v>43891</v>
      </c>
      <c r="I121" s="55">
        <v>43921</v>
      </c>
      <c r="J121" s="56" t="str">
        <f t="shared" si="43"/>
        <v>01.03.20 - 31.03.20 (1 months)</v>
      </c>
      <c r="K121" s="57" t="s">
        <v>49</v>
      </c>
      <c r="L121" s="58">
        <v>700</v>
      </c>
      <c r="M121" s="58">
        <v>1500</v>
      </c>
      <c r="N121" s="59">
        <f t="shared" si="44"/>
        <v>8</v>
      </c>
      <c r="O121" s="58">
        <v>700</v>
      </c>
      <c r="P121" s="58">
        <v>1500</v>
      </c>
      <c r="Q121" s="59">
        <f t="shared" si="45"/>
        <v>8</v>
      </c>
      <c r="R121" s="58">
        <v>700</v>
      </c>
      <c r="S121" s="58">
        <v>1500</v>
      </c>
      <c r="T121" s="65">
        <f t="shared" si="46"/>
        <v>8</v>
      </c>
      <c r="U121" s="64">
        <v>50.82</v>
      </c>
      <c r="V121" s="64"/>
      <c r="W121" s="64"/>
      <c r="X121" s="69"/>
      <c r="Y121" s="64"/>
      <c r="Z121" s="64"/>
      <c r="AA121" s="64"/>
      <c r="AB121" s="64"/>
      <c r="AC121" s="64">
        <v>2.8000000000000003</v>
      </c>
      <c r="AD121" s="64">
        <v>7</v>
      </c>
      <c r="AE121" s="64">
        <v>7</v>
      </c>
      <c r="AF121" s="64">
        <v>2.8000000000000003</v>
      </c>
      <c r="AG121" s="64">
        <v>7</v>
      </c>
      <c r="AH121" s="64">
        <v>2.8000000000000003</v>
      </c>
      <c r="AI121" s="64">
        <v>7</v>
      </c>
      <c r="AJ121" s="67"/>
      <c r="AK121" s="67"/>
      <c r="AL121" s="66"/>
      <c r="AM121" s="62"/>
      <c r="AN121" s="64"/>
      <c r="AO121" s="64"/>
      <c r="AP121" s="67"/>
    </row>
    <row r="122" spans="1:42" ht="27" customHeight="1">
      <c r="A122" s="50">
        <f t="shared" si="26"/>
        <v>122.12100000000054</v>
      </c>
      <c r="B122" s="71" t="s">
        <v>60</v>
      </c>
      <c r="C122" s="72" t="s">
        <v>61</v>
      </c>
      <c r="D122" s="53" t="s">
        <v>137</v>
      </c>
      <c r="E122" s="53" t="s">
        <v>139</v>
      </c>
      <c r="F122" s="53" t="s">
        <v>51</v>
      </c>
      <c r="G122" s="54" t="s">
        <v>129</v>
      </c>
      <c r="H122" s="55">
        <v>43891</v>
      </c>
      <c r="I122" s="55">
        <v>43921</v>
      </c>
      <c r="J122" s="56" t="str">
        <f t="shared" si="43"/>
        <v>01.03.20 - 31.03.20 (1 months)</v>
      </c>
      <c r="K122" s="57" t="s">
        <v>49</v>
      </c>
      <c r="L122" s="58">
        <v>1500</v>
      </c>
      <c r="M122" s="58">
        <v>2300</v>
      </c>
      <c r="N122" s="59">
        <f t="shared" si="44"/>
        <v>8</v>
      </c>
      <c r="O122" s="58">
        <v>1500</v>
      </c>
      <c r="P122" s="58">
        <v>2300</v>
      </c>
      <c r="Q122" s="59">
        <f t="shared" si="45"/>
        <v>8</v>
      </c>
      <c r="R122" s="58">
        <v>1500</v>
      </c>
      <c r="S122" s="58">
        <v>2300</v>
      </c>
      <c r="T122" s="65">
        <f t="shared" si="46"/>
        <v>8</v>
      </c>
      <c r="U122" s="53">
        <v>50.82</v>
      </c>
      <c r="V122" s="64"/>
      <c r="W122" s="64"/>
      <c r="X122" s="69"/>
      <c r="Y122" s="64"/>
      <c r="Z122" s="64"/>
      <c r="AA122" s="64"/>
      <c r="AB122" s="64"/>
      <c r="AC122" s="53">
        <v>2.8000000000000003</v>
      </c>
      <c r="AD122" s="53">
        <v>7</v>
      </c>
      <c r="AE122" s="53">
        <v>7</v>
      </c>
      <c r="AF122" s="53">
        <v>2.8000000000000003</v>
      </c>
      <c r="AG122" s="53">
        <v>7</v>
      </c>
      <c r="AH122" s="53">
        <v>2.8000000000000003</v>
      </c>
      <c r="AI122" s="53">
        <v>7</v>
      </c>
      <c r="AJ122" s="62"/>
      <c r="AK122" s="62"/>
      <c r="AL122" s="66"/>
      <c r="AM122" s="62"/>
      <c r="AN122" s="64"/>
      <c r="AO122" s="64"/>
      <c r="AP122" s="67"/>
    </row>
    <row r="123" spans="1:42" ht="27" customHeight="1">
      <c r="A123" s="50">
        <f t="shared" si="26"/>
        <v>122.12200000000054</v>
      </c>
      <c r="B123" s="51" t="s">
        <v>53</v>
      </c>
      <c r="C123" s="52">
        <v>2</v>
      </c>
      <c r="D123" s="53" t="s">
        <v>137</v>
      </c>
      <c r="E123" s="64" t="s">
        <v>140</v>
      </c>
      <c r="F123" s="53" t="s">
        <v>51</v>
      </c>
      <c r="G123" s="54" t="s">
        <v>129</v>
      </c>
      <c r="H123" s="55">
        <v>43891</v>
      </c>
      <c r="I123" s="55">
        <v>43921</v>
      </c>
      <c r="J123" s="56" t="str">
        <f t="shared" si="43"/>
        <v>01.03.20 - 31.03.20 (1 months)</v>
      </c>
      <c r="K123" s="57" t="s">
        <v>49</v>
      </c>
      <c r="L123" s="58">
        <v>700</v>
      </c>
      <c r="M123" s="58">
        <v>1100</v>
      </c>
      <c r="N123" s="59">
        <f t="shared" si="44"/>
        <v>4</v>
      </c>
      <c r="O123" s="58">
        <v>700</v>
      </c>
      <c r="P123" s="58">
        <v>1100</v>
      </c>
      <c r="Q123" s="59">
        <f t="shared" si="45"/>
        <v>4</v>
      </c>
      <c r="R123" s="58">
        <v>700</v>
      </c>
      <c r="S123" s="58">
        <v>1100</v>
      </c>
      <c r="T123" s="65">
        <f t="shared" si="46"/>
        <v>4</v>
      </c>
      <c r="U123" s="53">
        <v>20</v>
      </c>
      <c r="V123" s="53"/>
      <c r="W123" s="53"/>
      <c r="X123" s="61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62"/>
      <c r="AK123" s="62"/>
      <c r="AL123" s="66"/>
      <c r="AM123" s="62"/>
      <c r="AN123" s="64"/>
      <c r="AO123" s="64">
        <v>4</v>
      </c>
      <c r="AP123" s="67"/>
    </row>
    <row r="124" spans="1:42" ht="27" customHeight="1">
      <c r="A124" s="50">
        <f t="shared" si="26"/>
        <v>122.12300000000054</v>
      </c>
      <c r="B124" s="71" t="s">
        <v>60</v>
      </c>
      <c r="C124" s="72" t="s">
        <v>61</v>
      </c>
      <c r="D124" s="53" t="s">
        <v>137</v>
      </c>
      <c r="E124" s="64" t="s">
        <v>140</v>
      </c>
      <c r="F124" s="53" t="s">
        <v>51</v>
      </c>
      <c r="G124" s="54" t="s">
        <v>129</v>
      </c>
      <c r="H124" s="55">
        <v>43891</v>
      </c>
      <c r="I124" s="55">
        <v>43921</v>
      </c>
      <c r="J124" s="56" t="str">
        <f t="shared" si="43"/>
        <v>01.03.20 - 31.03.20 (1 months)</v>
      </c>
      <c r="K124" s="57" t="s">
        <v>49</v>
      </c>
      <c r="L124" s="58">
        <v>1100</v>
      </c>
      <c r="M124" s="58">
        <v>1500</v>
      </c>
      <c r="N124" s="59">
        <f t="shared" si="44"/>
        <v>4</v>
      </c>
      <c r="O124" s="58">
        <v>1100</v>
      </c>
      <c r="P124" s="58">
        <v>1500</v>
      </c>
      <c r="Q124" s="59">
        <f t="shared" si="45"/>
        <v>4</v>
      </c>
      <c r="R124" s="58">
        <v>1100</v>
      </c>
      <c r="S124" s="58">
        <v>1500</v>
      </c>
      <c r="T124" s="65">
        <f t="shared" si="46"/>
        <v>4</v>
      </c>
      <c r="U124" s="53">
        <v>15</v>
      </c>
      <c r="V124" s="53"/>
      <c r="W124" s="53"/>
      <c r="X124" s="61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62"/>
      <c r="AK124" s="62"/>
      <c r="AL124" s="66"/>
      <c r="AM124" s="62"/>
      <c r="AN124" s="64"/>
      <c r="AO124" s="64">
        <v>4</v>
      </c>
      <c r="AP124" s="67"/>
    </row>
    <row r="125" spans="1:42" ht="27" customHeight="1">
      <c r="A125" s="50">
        <f t="shared" si="26"/>
        <v>122.12400000000055</v>
      </c>
      <c r="B125" s="51" t="s">
        <v>53</v>
      </c>
      <c r="C125" s="52">
        <v>2</v>
      </c>
      <c r="D125" s="53" t="s">
        <v>137</v>
      </c>
      <c r="E125" s="64" t="s">
        <v>140</v>
      </c>
      <c r="F125" s="53" t="s">
        <v>51</v>
      </c>
      <c r="G125" s="54" t="s">
        <v>129</v>
      </c>
      <c r="H125" s="55">
        <v>43891</v>
      </c>
      <c r="I125" s="55">
        <v>43921</v>
      </c>
      <c r="J125" s="56" t="str">
        <f t="shared" si="43"/>
        <v>01.03.20 - 31.03.20 (1 months)</v>
      </c>
      <c r="K125" s="57" t="s">
        <v>49</v>
      </c>
      <c r="L125" s="58">
        <v>1500</v>
      </c>
      <c r="M125" s="58">
        <v>2300</v>
      </c>
      <c r="N125" s="59">
        <f t="shared" si="44"/>
        <v>8</v>
      </c>
      <c r="O125" s="58">
        <v>1500</v>
      </c>
      <c r="P125" s="58">
        <v>2300</v>
      </c>
      <c r="Q125" s="59">
        <f t="shared" si="45"/>
        <v>8</v>
      </c>
      <c r="R125" s="58">
        <v>1500</v>
      </c>
      <c r="S125" s="58">
        <v>2300</v>
      </c>
      <c r="T125" s="65">
        <f t="shared" si="46"/>
        <v>8</v>
      </c>
      <c r="U125" s="53">
        <v>20</v>
      </c>
      <c r="V125" s="53"/>
      <c r="W125" s="53"/>
      <c r="X125" s="61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62"/>
      <c r="AK125" s="62"/>
      <c r="AL125" s="66"/>
      <c r="AM125" s="62"/>
      <c r="AN125" s="64"/>
      <c r="AO125" s="64">
        <v>4</v>
      </c>
      <c r="AP125" s="67"/>
    </row>
    <row r="126" spans="1:42" ht="27" customHeight="1">
      <c r="A126" s="50">
        <f t="shared" si="26"/>
        <v>122.12500000000055</v>
      </c>
      <c r="B126" s="51" t="s">
        <v>53</v>
      </c>
      <c r="C126" s="52">
        <v>2</v>
      </c>
      <c r="D126" s="53" t="s">
        <v>137</v>
      </c>
      <c r="E126" s="64" t="s">
        <v>141</v>
      </c>
      <c r="F126" s="53" t="s">
        <v>51</v>
      </c>
      <c r="G126" s="54" t="s">
        <v>129</v>
      </c>
      <c r="H126" s="55">
        <v>43891</v>
      </c>
      <c r="I126" s="55">
        <v>43921</v>
      </c>
      <c r="J126" s="56" t="str">
        <f t="shared" si="43"/>
        <v>01.03.20 - 31.03.20 (1 months)</v>
      </c>
      <c r="K126" s="57" t="s">
        <v>49</v>
      </c>
      <c r="L126" s="58">
        <v>700</v>
      </c>
      <c r="M126" s="58">
        <v>1100</v>
      </c>
      <c r="N126" s="59">
        <f t="shared" si="44"/>
        <v>4</v>
      </c>
      <c r="O126" s="58">
        <v>700</v>
      </c>
      <c r="P126" s="58">
        <v>1100</v>
      </c>
      <c r="Q126" s="59">
        <f t="shared" si="45"/>
        <v>4</v>
      </c>
      <c r="R126" s="58">
        <v>700</v>
      </c>
      <c r="S126" s="58">
        <v>1100</v>
      </c>
      <c r="T126" s="65">
        <f t="shared" si="46"/>
        <v>4</v>
      </c>
      <c r="U126" s="64">
        <v>20</v>
      </c>
      <c r="V126" s="64"/>
      <c r="W126" s="64"/>
      <c r="X126" s="69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7"/>
      <c r="AK126" s="67"/>
      <c r="AL126" s="66"/>
      <c r="AM126" s="62"/>
      <c r="AN126" s="64"/>
      <c r="AO126" s="64">
        <v>4</v>
      </c>
      <c r="AP126" s="67"/>
    </row>
    <row r="127" spans="1:42" ht="27" customHeight="1">
      <c r="A127" s="50">
        <f t="shared" si="26"/>
        <v>122.12600000000056</v>
      </c>
      <c r="B127" s="51" t="s">
        <v>53</v>
      </c>
      <c r="C127" s="52">
        <v>2</v>
      </c>
      <c r="D127" s="53" t="s">
        <v>137</v>
      </c>
      <c r="E127" s="64" t="s">
        <v>141</v>
      </c>
      <c r="F127" s="53" t="s">
        <v>51</v>
      </c>
      <c r="G127" s="54" t="s">
        <v>129</v>
      </c>
      <c r="H127" s="55">
        <v>43891</v>
      </c>
      <c r="I127" s="55">
        <v>43921</v>
      </c>
      <c r="J127" s="56" t="str">
        <f t="shared" si="43"/>
        <v>01.03.20 - 31.03.20 (1 months)</v>
      </c>
      <c r="K127" s="57" t="s">
        <v>49</v>
      </c>
      <c r="L127" s="58">
        <v>1100</v>
      </c>
      <c r="M127" s="58">
        <v>1500</v>
      </c>
      <c r="N127" s="59">
        <f t="shared" si="44"/>
        <v>4</v>
      </c>
      <c r="O127" s="58">
        <v>1100</v>
      </c>
      <c r="P127" s="58">
        <v>1500</v>
      </c>
      <c r="Q127" s="59">
        <f t="shared" si="45"/>
        <v>4</v>
      </c>
      <c r="R127" s="58">
        <v>1100</v>
      </c>
      <c r="S127" s="58">
        <v>1500</v>
      </c>
      <c r="T127" s="65">
        <f t="shared" si="46"/>
        <v>4</v>
      </c>
      <c r="U127" s="64">
        <v>30</v>
      </c>
      <c r="V127" s="64"/>
      <c r="W127" s="64"/>
      <c r="X127" s="69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7"/>
      <c r="AK127" s="67"/>
      <c r="AL127" s="66"/>
      <c r="AM127" s="62"/>
      <c r="AN127" s="64"/>
      <c r="AO127" s="64">
        <v>4</v>
      </c>
      <c r="AP127" s="67"/>
    </row>
    <row r="128" spans="1:42" ht="27" customHeight="1">
      <c r="A128" s="50">
        <f t="shared" si="26"/>
        <v>122.12700000000056</v>
      </c>
      <c r="B128" s="51" t="s">
        <v>53</v>
      </c>
      <c r="C128" s="52">
        <v>2</v>
      </c>
      <c r="D128" s="53" t="s">
        <v>137</v>
      </c>
      <c r="E128" s="64" t="s">
        <v>141</v>
      </c>
      <c r="F128" s="53" t="s">
        <v>51</v>
      </c>
      <c r="G128" s="54" t="s">
        <v>129</v>
      </c>
      <c r="H128" s="55">
        <v>43891</v>
      </c>
      <c r="I128" s="55">
        <v>43921</v>
      </c>
      <c r="J128" s="56" t="str">
        <f t="shared" si="43"/>
        <v>01.03.20 - 31.03.20 (1 months)</v>
      </c>
      <c r="K128" s="57" t="s">
        <v>49</v>
      </c>
      <c r="L128" s="58">
        <v>1500</v>
      </c>
      <c r="M128" s="58">
        <v>2300</v>
      </c>
      <c r="N128" s="59">
        <f t="shared" si="44"/>
        <v>8</v>
      </c>
      <c r="O128" s="58">
        <v>1500</v>
      </c>
      <c r="P128" s="58">
        <v>2300</v>
      </c>
      <c r="Q128" s="59">
        <f t="shared" si="45"/>
        <v>8</v>
      </c>
      <c r="R128" s="58">
        <v>1500</v>
      </c>
      <c r="S128" s="58">
        <v>2300</v>
      </c>
      <c r="T128" s="65">
        <f t="shared" si="46"/>
        <v>8</v>
      </c>
      <c r="U128" s="64">
        <v>35</v>
      </c>
      <c r="V128" s="64"/>
      <c r="W128" s="64"/>
      <c r="X128" s="69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7"/>
      <c r="AK128" s="67"/>
      <c r="AL128" s="66"/>
      <c r="AM128" s="62"/>
      <c r="AN128" s="64"/>
      <c r="AO128" s="64">
        <v>4</v>
      </c>
      <c r="AP128" s="67"/>
    </row>
    <row r="129" spans="1:42" ht="27" customHeight="1">
      <c r="A129" s="50">
        <f t="shared" si="26"/>
        <v>122.12800000000057</v>
      </c>
      <c r="B129" s="51" t="s">
        <v>53</v>
      </c>
      <c r="C129" s="52">
        <v>2</v>
      </c>
      <c r="D129" s="53" t="s">
        <v>137</v>
      </c>
      <c r="E129" s="64" t="s">
        <v>142</v>
      </c>
      <c r="F129" s="53" t="s">
        <v>51</v>
      </c>
      <c r="G129" s="54" t="s">
        <v>129</v>
      </c>
      <c r="H129" s="55">
        <v>43891</v>
      </c>
      <c r="I129" s="55">
        <v>43921</v>
      </c>
      <c r="J129" s="56" t="str">
        <f t="shared" si="43"/>
        <v>01.03.20 - 31.03.20 (1 months)</v>
      </c>
      <c r="K129" s="57" t="s">
        <v>49</v>
      </c>
      <c r="L129" s="58">
        <v>700</v>
      </c>
      <c r="M129" s="58">
        <v>1100</v>
      </c>
      <c r="N129" s="59">
        <f t="shared" si="44"/>
        <v>4</v>
      </c>
      <c r="O129" s="58">
        <v>700</v>
      </c>
      <c r="P129" s="58">
        <v>1100</v>
      </c>
      <c r="Q129" s="59">
        <f t="shared" si="45"/>
        <v>4</v>
      </c>
      <c r="R129" s="58">
        <v>700</v>
      </c>
      <c r="S129" s="58">
        <v>1100</v>
      </c>
      <c r="T129" s="65">
        <f t="shared" si="46"/>
        <v>4</v>
      </c>
      <c r="U129" s="64">
        <v>25</v>
      </c>
      <c r="V129" s="64"/>
      <c r="W129" s="64"/>
      <c r="X129" s="69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7"/>
      <c r="AK129" s="67"/>
      <c r="AL129" s="66"/>
      <c r="AM129" s="62"/>
      <c r="AN129" s="64"/>
      <c r="AO129" s="64">
        <v>5</v>
      </c>
      <c r="AP129" s="67"/>
    </row>
    <row r="130" spans="1:42" ht="27" customHeight="1">
      <c r="A130" s="50">
        <f t="shared" ref="A130:A164" si="47">A129+0.001</f>
        <v>122.12900000000057</v>
      </c>
      <c r="B130" s="71" t="s">
        <v>60</v>
      </c>
      <c r="C130" s="72" t="s">
        <v>61</v>
      </c>
      <c r="D130" s="53" t="s">
        <v>137</v>
      </c>
      <c r="E130" s="64" t="s">
        <v>142</v>
      </c>
      <c r="F130" s="53" t="s">
        <v>51</v>
      </c>
      <c r="G130" s="54" t="s">
        <v>129</v>
      </c>
      <c r="H130" s="55">
        <v>43891</v>
      </c>
      <c r="I130" s="55">
        <v>43921</v>
      </c>
      <c r="J130" s="56" t="str">
        <f t="shared" si="43"/>
        <v>01.03.20 - 31.03.20 (1 months)</v>
      </c>
      <c r="K130" s="57" t="s">
        <v>49</v>
      </c>
      <c r="L130" s="58">
        <v>1100</v>
      </c>
      <c r="M130" s="58">
        <v>1500</v>
      </c>
      <c r="N130" s="59">
        <f t="shared" si="44"/>
        <v>4</v>
      </c>
      <c r="O130" s="58">
        <v>1100</v>
      </c>
      <c r="P130" s="58">
        <v>1500</v>
      </c>
      <c r="Q130" s="59">
        <f t="shared" si="45"/>
        <v>4</v>
      </c>
      <c r="R130" s="58">
        <v>1100</v>
      </c>
      <c r="S130" s="58">
        <v>1500</v>
      </c>
      <c r="T130" s="65">
        <f t="shared" si="46"/>
        <v>4</v>
      </c>
      <c r="U130" s="64">
        <v>15</v>
      </c>
      <c r="V130" s="64"/>
      <c r="W130" s="64"/>
      <c r="X130" s="69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7"/>
      <c r="AK130" s="67"/>
      <c r="AL130" s="66"/>
      <c r="AM130" s="62"/>
      <c r="AN130" s="64"/>
      <c r="AO130" s="64">
        <v>5</v>
      </c>
      <c r="AP130" s="67"/>
    </row>
    <row r="131" spans="1:42" ht="27" customHeight="1">
      <c r="A131" s="50">
        <f t="shared" si="47"/>
        <v>122.13000000000058</v>
      </c>
      <c r="B131" s="51" t="s">
        <v>53</v>
      </c>
      <c r="C131" s="52">
        <v>2</v>
      </c>
      <c r="D131" s="53" t="s">
        <v>137</v>
      </c>
      <c r="E131" s="64" t="s">
        <v>142</v>
      </c>
      <c r="F131" s="53" t="s">
        <v>51</v>
      </c>
      <c r="G131" s="54" t="s">
        <v>129</v>
      </c>
      <c r="H131" s="55">
        <v>43891</v>
      </c>
      <c r="I131" s="55">
        <v>43921</v>
      </c>
      <c r="J131" s="56" t="str">
        <f t="shared" si="43"/>
        <v>01.03.20 - 31.03.20 (1 months)</v>
      </c>
      <c r="K131" s="57" t="s">
        <v>49</v>
      </c>
      <c r="L131" s="58">
        <v>1500</v>
      </c>
      <c r="M131" s="58">
        <v>2300</v>
      </c>
      <c r="N131" s="59">
        <f t="shared" si="44"/>
        <v>8</v>
      </c>
      <c r="O131" s="58">
        <v>1500</v>
      </c>
      <c r="P131" s="58">
        <v>2300</v>
      </c>
      <c r="Q131" s="59">
        <f t="shared" si="45"/>
        <v>8</v>
      </c>
      <c r="R131" s="58">
        <v>1500</v>
      </c>
      <c r="S131" s="58">
        <v>2300</v>
      </c>
      <c r="T131" s="65">
        <f t="shared" si="46"/>
        <v>8</v>
      </c>
      <c r="U131" s="64">
        <v>25</v>
      </c>
      <c r="V131" s="64"/>
      <c r="W131" s="64"/>
      <c r="X131" s="69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7"/>
      <c r="AK131" s="67"/>
      <c r="AL131" s="66"/>
      <c r="AM131" s="62"/>
      <c r="AN131" s="64"/>
      <c r="AO131" s="64">
        <v>5</v>
      </c>
      <c r="AP131" s="67"/>
    </row>
    <row r="132" spans="1:42" ht="27" customHeight="1">
      <c r="A132" s="50">
        <f t="shared" si="47"/>
        <v>122.13100000000058</v>
      </c>
      <c r="B132" s="51" t="s">
        <v>53</v>
      </c>
      <c r="C132" s="52">
        <v>2</v>
      </c>
      <c r="D132" s="53" t="s">
        <v>137</v>
      </c>
      <c r="E132" s="64" t="s">
        <v>143</v>
      </c>
      <c r="F132" s="53" t="s">
        <v>51</v>
      </c>
      <c r="G132" s="54" t="s">
        <v>129</v>
      </c>
      <c r="H132" s="55">
        <v>43891</v>
      </c>
      <c r="I132" s="55">
        <v>43921</v>
      </c>
      <c r="J132" s="56" t="str">
        <f t="shared" si="43"/>
        <v>01.03.20 - 31.03.20 (1 months)</v>
      </c>
      <c r="K132" s="57" t="s">
        <v>49</v>
      </c>
      <c r="L132" s="58">
        <v>700</v>
      </c>
      <c r="M132" s="58">
        <v>1100</v>
      </c>
      <c r="N132" s="59">
        <f t="shared" si="44"/>
        <v>4</v>
      </c>
      <c r="O132" s="58">
        <v>700</v>
      </c>
      <c r="P132" s="58">
        <v>1100</v>
      </c>
      <c r="Q132" s="59">
        <f t="shared" si="45"/>
        <v>4</v>
      </c>
      <c r="R132" s="58">
        <v>700</v>
      </c>
      <c r="S132" s="58">
        <v>1100</v>
      </c>
      <c r="T132" s="65">
        <f t="shared" si="46"/>
        <v>4</v>
      </c>
      <c r="U132" s="64">
        <v>35</v>
      </c>
      <c r="V132" s="64"/>
      <c r="W132" s="64"/>
      <c r="X132" s="69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7"/>
      <c r="AK132" s="67"/>
      <c r="AL132" s="66"/>
      <c r="AM132" s="62"/>
      <c r="AN132" s="64"/>
      <c r="AO132" s="64">
        <v>7</v>
      </c>
      <c r="AP132" s="67"/>
    </row>
    <row r="133" spans="1:42" ht="27" customHeight="1">
      <c r="A133" s="50">
        <f t="shared" si="47"/>
        <v>122.13200000000059</v>
      </c>
      <c r="B133" s="51" t="s">
        <v>53</v>
      </c>
      <c r="C133" s="52">
        <v>2</v>
      </c>
      <c r="D133" s="53" t="s">
        <v>137</v>
      </c>
      <c r="E133" s="64" t="s">
        <v>143</v>
      </c>
      <c r="F133" s="53" t="s">
        <v>51</v>
      </c>
      <c r="G133" s="54" t="s">
        <v>129</v>
      </c>
      <c r="H133" s="55">
        <v>43891</v>
      </c>
      <c r="I133" s="55">
        <v>43921</v>
      </c>
      <c r="J133" s="56" t="str">
        <f t="shared" si="43"/>
        <v>01.03.20 - 31.03.20 (1 months)</v>
      </c>
      <c r="K133" s="57" t="s">
        <v>49</v>
      </c>
      <c r="L133" s="58">
        <v>1100</v>
      </c>
      <c r="M133" s="58">
        <v>1500</v>
      </c>
      <c r="N133" s="59">
        <f t="shared" si="44"/>
        <v>4</v>
      </c>
      <c r="O133" s="58">
        <v>1100</v>
      </c>
      <c r="P133" s="58">
        <v>1500</v>
      </c>
      <c r="Q133" s="59">
        <f t="shared" si="45"/>
        <v>4</v>
      </c>
      <c r="R133" s="58">
        <v>1100</v>
      </c>
      <c r="S133" s="58">
        <v>1500</v>
      </c>
      <c r="T133" s="65">
        <f t="shared" si="46"/>
        <v>4</v>
      </c>
      <c r="U133" s="64">
        <v>30</v>
      </c>
      <c r="V133" s="64"/>
      <c r="W133" s="64"/>
      <c r="X133" s="69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7"/>
      <c r="AK133" s="67"/>
      <c r="AL133" s="66"/>
      <c r="AM133" s="62"/>
      <c r="AN133" s="64"/>
      <c r="AO133" s="64">
        <v>7</v>
      </c>
      <c r="AP133" s="67"/>
    </row>
    <row r="134" spans="1:42" ht="27" customHeight="1">
      <c r="A134" s="50">
        <f t="shared" si="47"/>
        <v>122.13300000000059</v>
      </c>
      <c r="B134" s="51" t="s">
        <v>53</v>
      </c>
      <c r="C134" s="52">
        <v>2</v>
      </c>
      <c r="D134" s="53" t="s">
        <v>137</v>
      </c>
      <c r="E134" s="64" t="s">
        <v>143</v>
      </c>
      <c r="F134" s="53" t="s">
        <v>51</v>
      </c>
      <c r="G134" s="54" t="s">
        <v>129</v>
      </c>
      <c r="H134" s="55">
        <v>43891</v>
      </c>
      <c r="I134" s="55">
        <v>43921</v>
      </c>
      <c r="J134" s="56" t="str">
        <f t="shared" si="43"/>
        <v>01.03.20 - 31.03.20 (1 months)</v>
      </c>
      <c r="K134" s="57" t="s">
        <v>49</v>
      </c>
      <c r="L134" s="58">
        <v>1500</v>
      </c>
      <c r="M134" s="58">
        <v>2300</v>
      </c>
      <c r="N134" s="59">
        <f t="shared" si="44"/>
        <v>8</v>
      </c>
      <c r="O134" s="58">
        <v>1500</v>
      </c>
      <c r="P134" s="58">
        <v>2300</v>
      </c>
      <c r="Q134" s="59">
        <f t="shared" si="45"/>
        <v>8</v>
      </c>
      <c r="R134" s="58">
        <v>1500</v>
      </c>
      <c r="S134" s="58">
        <v>2300</v>
      </c>
      <c r="T134" s="65">
        <f t="shared" si="46"/>
        <v>8</v>
      </c>
      <c r="U134" s="64">
        <v>35</v>
      </c>
      <c r="V134" s="64"/>
      <c r="W134" s="64"/>
      <c r="X134" s="69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7"/>
      <c r="AK134" s="67"/>
      <c r="AL134" s="66"/>
      <c r="AM134" s="62"/>
      <c r="AN134" s="64"/>
      <c r="AO134" s="64">
        <v>7</v>
      </c>
      <c r="AP134" s="67"/>
    </row>
    <row r="135" spans="1:42" ht="27" customHeight="1">
      <c r="A135" s="70">
        <f t="shared" si="47"/>
        <v>122.1340000000006</v>
      </c>
      <c r="B135" s="51" t="s">
        <v>53</v>
      </c>
      <c r="C135" s="72">
        <v>2</v>
      </c>
      <c r="D135" s="54" t="s">
        <v>144</v>
      </c>
      <c r="E135" s="54" t="s">
        <v>145</v>
      </c>
      <c r="F135" s="54" t="s">
        <v>47</v>
      </c>
      <c r="G135" s="54" t="s">
        <v>146</v>
      </c>
      <c r="H135" s="73">
        <v>43891</v>
      </c>
      <c r="I135" s="73">
        <v>43921</v>
      </c>
      <c r="J135" s="56" t="str">
        <f t="shared" si="43"/>
        <v>01.03.20 - 31.03.20 (1 months)</v>
      </c>
      <c r="K135" s="74" t="s">
        <v>49</v>
      </c>
      <c r="L135" s="75">
        <v>1500</v>
      </c>
      <c r="M135" s="75">
        <v>1900</v>
      </c>
      <c r="N135" s="76">
        <f>IF(L135&gt;M135, (2400-L135+M135)/100, IF(AND(L135="",M135="",L135=M135), "", IF(L135=M135,24,(M135-L135)/100)))</f>
        <v>4</v>
      </c>
      <c r="O135" s="75">
        <v>1500</v>
      </c>
      <c r="P135" s="75">
        <v>1900</v>
      </c>
      <c r="Q135" s="76">
        <f>IF(O135&gt;P135, (2400-O135+P135)/100, IF(AND(O135="",P135="",O135=P135), "", IF(O135=P135,24,(P135-O135)/100)))</f>
        <v>4</v>
      </c>
      <c r="R135" s="75">
        <v>1500</v>
      </c>
      <c r="S135" s="75">
        <v>1900</v>
      </c>
      <c r="T135" s="76">
        <f>IF(R135&gt;S135, (2400-R135+S135)/100, IF(AND(R135="",S135="",R135=S135), "", IF(R135=S135,24,(S135-R135)/100)))</f>
        <v>4</v>
      </c>
      <c r="U135" s="54">
        <v>4400</v>
      </c>
      <c r="V135" s="54">
        <v>0</v>
      </c>
      <c r="W135" s="77"/>
      <c r="X135" s="78" t="s">
        <v>147</v>
      </c>
      <c r="Y135" s="54">
        <v>150</v>
      </c>
      <c r="Z135" s="54">
        <v>150</v>
      </c>
      <c r="AA135" s="54">
        <v>288</v>
      </c>
      <c r="AB135" s="54">
        <v>150</v>
      </c>
      <c r="AC135" s="54">
        <v>68</v>
      </c>
      <c r="AD135" s="54">
        <v>170</v>
      </c>
      <c r="AE135" s="54">
        <v>170</v>
      </c>
      <c r="AF135" s="54">
        <v>107</v>
      </c>
      <c r="AG135" s="54">
        <v>170</v>
      </c>
      <c r="AH135" s="54">
        <v>0</v>
      </c>
      <c r="AI135" s="54">
        <v>0</v>
      </c>
      <c r="AJ135" s="79"/>
      <c r="AK135" s="79"/>
      <c r="AL135" s="80"/>
      <c r="AM135" s="79"/>
      <c r="AN135" s="54"/>
      <c r="AO135" s="54"/>
      <c r="AP135" s="79"/>
    </row>
    <row r="136" spans="1:42" ht="27" customHeight="1">
      <c r="A136" s="50">
        <f t="shared" si="47"/>
        <v>122.1350000000006</v>
      </c>
      <c r="B136" s="71" t="s">
        <v>60</v>
      </c>
      <c r="C136" s="72" t="s">
        <v>61</v>
      </c>
      <c r="D136" s="53" t="s">
        <v>148</v>
      </c>
      <c r="E136" s="53" t="s">
        <v>149</v>
      </c>
      <c r="F136" s="53" t="s">
        <v>51</v>
      </c>
      <c r="G136" s="54" t="s">
        <v>56</v>
      </c>
      <c r="H136" s="55">
        <v>43890</v>
      </c>
      <c r="I136" s="55">
        <v>43921</v>
      </c>
      <c r="J136" s="56" t="str">
        <f t="shared" si="43"/>
        <v>29.02.20 - 31.03.20 (1 months)</v>
      </c>
      <c r="K136" s="57" t="s">
        <v>49</v>
      </c>
      <c r="L136" s="58">
        <v>2300</v>
      </c>
      <c r="M136" s="58">
        <v>700</v>
      </c>
      <c r="N136" s="59">
        <f>IF(L136&gt;M136, (2400-L136+M136)/100, IF(AND(L136="",M136="",L136=M136), "", IF(L136=M136,24,(M136-L136)/100)))</f>
        <v>8</v>
      </c>
      <c r="O136" s="58">
        <v>2300</v>
      </c>
      <c r="P136" s="58">
        <v>700</v>
      </c>
      <c r="Q136" s="59">
        <f>IF(O136&gt;P136, (2400-O136+P136)/100, IF(AND(O136="",P136="",O136=P136), "", IF(O136=P136,24,(P136-O136)/100)))</f>
        <v>8</v>
      </c>
      <c r="R136" s="58">
        <v>2300</v>
      </c>
      <c r="S136" s="58">
        <v>700</v>
      </c>
      <c r="T136" s="59">
        <f>IF(R136&gt;S136, (2400-R136+S136)/100, IF(AND(R136="",S136="",R136=S136), "", IF(R136=S136,24,(S136-R136)/100)))</f>
        <v>8</v>
      </c>
      <c r="U136" s="53">
        <v>288.12</v>
      </c>
      <c r="V136" s="53">
        <v>0</v>
      </c>
      <c r="W136" s="60">
        <v>0</v>
      </c>
      <c r="X136" s="61"/>
      <c r="Y136" s="53"/>
      <c r="Z136" s="53"/>
      <c r="AA136" s="53"/>
      <c r="AB136" s="53"/>
      <c r="AC136" s="53">
        <v>19.600000000000001</v>
      </c>
      <c r="AD136" s="53">
        <v>49</v>
      </c>
      <c r="AE136" s="53">
        <v>49</v>
      </c>
      <c r="AF136" s="53">
        <v>19.600000000000001</v>
      </c>
      <c r="AG136" s="53">
        <v>49</v>
      </c>
      <c r="AH136" s="53">
        <v>19.600000000000001</v>
      </c>
      <c r="AI136" s="53">
        <v>49</v>
      </c>
      <c r="AJ136" s="62"/>
      <c r="AK136" s="62"/>
      <c r="AL136" s="63"/>
      <c r="AM136" s="62"/>
      <c r="AN136" s="53"/>
      <c r="AO136" s="53"/>
      <c r="AP136" s="62"/>
    </row>
    <row r="137" spans="1:42" ht="27" customHeight="1">
      <c r="A137" s="50">
        <f t="shared" si="47"/>
        <v>122.13600000000061</v>
      </c>
      <c r="B137" s="71" t="s">
        <v>60</v>
      </c>
      <c r="C137" s="72" t="s">
        <v>61</v>
      </c>
      <c r="D137" s="53" t="s">
        <v>148</v>
      </c>
      <c r="E137" s="53" t="s">
        <v>149</v>
      </c>
      <c r="F137" s="53" t="s">
        <v>51</v>
      </c>
      <c r="G137" s="54" t="s">
        <v>56</v>
      </c>
      <c r="H137" s="55">
        <v>43891</v>
      </c>
      <c r="I137" s="55">
        <v>43921</v>
      </c>
      <c r="J137" s="56" t="str">
        <f t="shared" si="43"/>
        <v>01.03.20 - 31.03.20 (1 months)</v>
      </c>
      <c r="K137" s="57" t="s">
        <v>49</v>
      </c>
      <c r="L137" s="58">
        <v>700</v>
      </c>
      <c r="M137" s="58">
        <v>1500</v>
      </c>
      <c r="N137" s="59">
        <f t="shared" ref="N137:N144" si="48">IF(L137&gt;M137, (2400-L137+M137)/100, IF(AND(L137="",M137="",L137=M137), "", IF(L137=M137,24,(M137-L137)/100)))</f>
        <v>8</v>
      </c>
      <c r="O137" s="58">
        <v>700</v>
      </c>
      <c r="P137" s="58">
        <v>1500</v>
      </c>
      <c r="Q137" s="59">
        <f t="shared" ref="Q137:Q144" si="49">IF(O137&gt;P137, (2400-O137+P137)/100, IF(AND(O137="",P137="",O137=P137), "", IF(O137=P137,24,(P137-O137)/100)))</f>
        <v>8</v>
      </c>
      <c r="R137" s="58">
        <v>700</v>
      </c>
      <c r="S137" s="58">
        <v>1500</v>
      </c>
      <c r="T137" s="65">
        <f t="shared" ref="T137:T144" si="50">IF(R137&gt;S137, (2400-R137+S137)/100, IF(AND(R137="",S137="",R137=S137), "", IF(R137=S137,24,(S137-R137)/100)))</f>
        <v>8</v>
      </c>
      <c r="U137" s="53">
        <v>357.21</v>
      </c>
      <c r="V137" s="53">
        <v>0</v>
      </c>
      <c r="W137" s="60">
        <v>0</v>
      </c>
      <c r="X137" s="61"/>
      <c r="Y137" s="53"/>
      <c r="Z137" s="53"/>
      <c r="AA137" s="53"/>
      <c r="AB137" s="53"/>
      <c r="AC137" s="53">
        <v>19.600000000000001</v>
      </c>
      <c r="AD137" s="53">
        <v>49</v>
      </c>
      <c r="AE137" s="53">
        <v>49</v>
      </c>
      <c r="AF137" s="53">
        <v>19.600000000000001</v>
      </c>
      <c r="AG137" s="53">
        <v>49</v>
      </c>
      <c r="AH137" s="53">
        <v>19.600000000000001</v>
      </c>
      <c r="AI137" s="53">
        <v>49</v>
      </c>
      <c r="AJ137" s="62"/>
      <c r="AK137" s="62"/>
      <c r="AL137" s="66"/>
      <c r="AM137" s="62" t="s">
        <v>58</v>
      </c>
      <c r="AN137" s="64"/>
      <c r="AO137" s="64"/>
      <c r="AP137" s="67"/>
    </row>
    <row r="138" spans="1:42" ht="27" customHeight="1">
      <c r="A138" s="50">
        <f t="shared" si="47"/>
        <v>122.13700000000061</v>
      </c>
      <c r="B138" s="51" t="s">
        <v>53</v>
      </c>
      <c r="C138" s="52">
        <v>2</v>
      </c>
      <c r="D138" s="53" t="s">
        <v>148</v>
      </c>
      <c r="E138" s="53" t="s">
        <v>149</v>
      </c>
      <c r="F138" s="53" t="s">
        <v>51</v>
      </c>
      <c r="G138" s="54" t="s">
        <v>56</v>
      </c>
      <c r="H138" s="55">
        <v>43891</v>
      </c>
      <c r="I138" s="55">
        <v>43921</v>
      </c>
      <c r="J138" s="56" t="str">
        <f t="shared" si="43"/>
        <v>01.03.20 - 31.03.20 (1 months)</v>
      </c>
      <c r="K138" s="57" t="s">
        <v>49</v>
      </c>
      <c r="L138" s="58">
        <v>1500</v>
      </c>
      <c r="M138" s="58">
        <v>2300</v>
      </c>
      <c r="N138" s="59">
        <f t="shared" si="48"/>
        <v>8</v>
      </c>
      <c r="O138" s="58">
        <v>1500</v>
      </c>
      <c r="P138" s="58">
        <v>2300</v>
      </c>
      <c r="Q138" s="59">
        <f t="shared" si="49"/>
        <v>8</v>
      </c>
      <c r="R138" s="58">
        <v>1500</v>
      </c>
      <c r="S138" s="58">
        <v>2300</v>
      </c>
      <c r="T138" s="65">
        <f t="shared" si="50"/>
        <v>8</v>
      </c>
      <c r="U138" s="53">
        <v>710.5</v>
      </c>
      <c r="V138" s="53">
        <v>0</v>
      </c>
      <c r="W138" s="60">
        <v>0</v>
      </c>
      <c r="X138" s="61"/>
      <c r="Y138" s="53"/>
      <c r="Z138" s="53"/>
      <c r="AA138" s="53"/>
      <c r="AB138" s="53"/>
      <c r="AC138" s="53">
        <v>19.600000000000001</v>
      </c>
      <c r="AD138" s="53">
        <v>49</v>
      </c>
      <c r="AE138" s="53">
        <v>49</v>
      </c>
      <c r="AF138" s="53">
        <v>19.600000000000001</v>
      </c>
      <c r="AG138" s="53">
        <v>49</v>
      </c>
      <c r="AH138" s="53">
        <v>19.600000000000001</v>
      </c>
      <c r="AI138" s="53">
        <v>49</v>
      </c>
      <c r="AJ138" s="62"/>
      <c r="AK138" s="62"/>
      <c r="AL138" s="66"/>
      <c r="AM138" s="62"/>
      <c r="AN138" s="64"/>
      <c r="AO138" s="64"/>
      <c r="AP138" s="67"/>
    </row>
    <row r="139" spans="1:42" ht="27" customHeight="1">
      <c r="A139" s="50">
        <f t="shared" si="47"/>
        <v>122.13800000000062</v>
      </c>
      <c r="B139" s="71" t="s">
        <v>60</v>
      </c>
      <c r="C139" s="72" t="s">
        <v>61</v>
      </c>
      <c r="D139" s="53" t="s">
        <v>148</v>
      </c>
      <c r="E139" s="53" t="s">
        <v>150</v>
      </c>
      <c r="F139" s="53" t="s">
        <v>51</v>
      </c>
      <c r="G139" s="54" t="s">
        <v>56</v>
      </c>
      <c r="H139" s="55">
        <v>43890</v>
      </c>
      <c r="I139" s="55">
        <v>43921</v>
      </c>
      <c r="J139" s="56" t="str">
        <f t="shared" si="43"/>
        <v>29.02.20 - 31.03.20 (1 months)</v>
      </c>
      <c r="K139" s="57" t="s">
        <v>49</v>
      </c>
      <c r="L139" s="58">
        <v>2300</v>
      </c>
      <c r="M139" s="58">
        <v>700</v>
      </c>
      <c r="N139" s="59">
        <f t="shared" si="48"/>
        <v>8</v>
      </c>
      <c r="O139" s="58">
        <v>2300</v>
      </c>
      <c r="P139" s="58">
        <v>700</v>
      </c>
      <c r="Q139" s="59">
        <f t="shared" si="49"/>
        <v>8</v>
      </c>
      <c r="R139" s="58">
        <v>2300</v>
      </c>
      <c r="S139" s="58">
        <v>700</v>
      </c>
      <c r="T139" s="65">
        <f t="shared" si="50"/>
        <v>8</v>
      </c>
      <c r="U139" s="53">
        <v>33.25</v>
      </c>
      <c r="V139" s="53">
        <v>0</v>
      </c>
      <c r="W139" s="60">
        <v>0</v>
      </c>
      <c r="X139" s="61"/>
      <c r="Y139" s="53"/>
      <c r="Z139" s="53"/>
      <c r="AA139" s="53"/>
      <c r="AB139" s="53"/>
      <c r="AC139" s="53">
        <v>2</v>
      </c>
      <c r="AD139" s="53">
        <v>5</v>
      </c>
      <c r="AE139" s="53">
        <v>5</v>
      </c>
      <c r="AF139" s="53">
        <v>2</v>
      </c>
      <c r="AG139" s="53">
        <v>5</v>
      </c>
      <c r="AH139" s="53">
        <v>2</v>
      </c>
      <c r="AI139" s="53">
        <v>5</v>
      </c>
      <c r="AJ139" s="62"/>
      <c r="AK139" s="62"/>
      <c r="AL139" s="66"/>
      <c r="AM139" s="62"/>
      <c r="AN139" s="64"/>
      <c r="AO139" s="64"/>
      <c r="AP139" s="67"/>
    </row>
    <row r="140" spans="1:42" ht="27" customHeight="1">
      <c r="A140" s="50">
        <f t="shared" si="47"/>
        <v>122.13900000000062</v>
      </c>
      <c r="B140" s="51" t="s">
        <v>53</v>
      </c>
      <c r="C140" s="52">
        <v>1.2</v>
      </c>
      <c r="D140" s="53" t="s">
        <v>148</v>
      </c>
      <c r="E140" s="53" t="s">
        <v>150</v>
      </c>
      <c r="F140" s="53" t="s">
        <v>51</v>
      </c>
      <c r="G140" s="54" t="s">
        <v>56</v>
      </c>
      <c r="H140" s="55">
        <v>43891</v>
      </c>
      <c r="I140" s="55">
        <v>43921</v>
      </c>
      <c r="J140" s="56" t="str">
        <f t="shared" si="43"/>
        <v>01.03.20 - 31.03.20 (1 months)</v>
      </c>
      <c r="K140" s="57" t="s">
        <v>49</v>
      </c>
      <c r="L140" s="58">
        <v>700</v>
      </c>
      <c r="M140" s="58">
        <v>1500</v>
      </c>
      <c r="N140" s="59">
        <f t="shared" si="48"/>
        <v>8</v>
      </c>
      <c r="O140" s="58">
        <v>700</v>
      </c>
      <c r="P140" s="58">
        <v>1500</v>
      </c>
      <c r="Q140" s="59">
        <f t="shared" si="49"/>
        <v>8</v>
      </c>
      <c r="R140" s="58">
        <v>700</v>
      </c>
      <c r="S140" s="58">
        <v>1500</v>
      </c>
      <c r="T140" s="65">
        <f t="shared" si="50"/>
        <v>8</v>
      </c>
      <c r="U140" s="64">
        <v>55</v>
      </c>
      <c r="V140" s="53">
        <v>0</v>
      </c>
      <c r="W140" s="60">
        <v>0</v>
      </c>
      <c r="X140" s="69"/>
      <c r="Y140" s="64"/>
      <c r="Z140" s="64"/>
      <c r="AA140" s="64"/>
      <c r="AB140" s="64"/>
      <c r="AC140" s="53">
        <v>2</v>
      </c>
      <c r="AD140" s="53">
        <v>5</v>
      </c>
      <c r="AE140" s="53">
        <v>5</v>
      </c>
      <c r="AF140" s="53">
        <v>2</v>
      </c>
      <c r="AG140" s="53">
        <v>5</v>
      </c>
      <c r="AH140" s="53">
        <v>2</v>
      </c>
      <c r="AI140" s="53">
        <v>5</v>
      </c>
      <c r="AJ140" s="67"/>
      <c r="AK140" s="67"/>
      <c r="AL140" s="66"/>
      <c r="AM140" s="62"/>
      <c r="AN140" s="64"/>
      <c r="AO140" s="64"/>
      <c r="AP140" s="67"/>
    </row>
    <row r="141" spans="1:42" ht="27" customHeight="1">
      <c r="A141" s="50">
        <f t="shared" si="47"/>
        <v>122.14000000000063</v>
      </c>
      <c r="B141" s="51" t="s">
        <v>53</v>
      </c>
      <c r="C141" s="52">
        <v>2</v>
      </c>
      <c r="D141" s="53" t="s">
        <v>148</v>
      </c>
      <c r="E141" s="53" t="s">
        <v>150</v>
      </c>
      <c r="F141" s="53" t="s">
        <v>51</v>
      </c>
      <c r="G141" s="54" t="s">
        <v>56</v>
      </c>
      <c r="H141" s="55">
        <v>43891</v>
      </c>
      <c r="I141" s="55">
        <v>43921</v>
      </c>
      <c r="J141" s="56" t="str">
        <f t="shared" si="43"/>
        <v>01.03.20 - 31.03.20 (1 months)</v>
      </c>
      <c r="K141" s="57" t="s">
        <v>49</v>
      </c>
      <c r="L141" s="58">
        <v>1500</v>
      </c>
      <c r="M141" s="58">
        <v>2300</v>
      </c>
      <c r="N141" s="59">
        <f t="shared" si="48"/>
        <v>8</v>
      </c>
      <c r="O141" s="58">
        <v>1500</v>
      </c>
      <c r="P141" s="58">
        <v>2300</v>
      </c>
      <c r="Q141" s="59">
        <f t="shared" si="49"/>
        <v>8</v>
      </c>
      <c r="R141" s="58">
        <v>1500</v>
      </c>
      <c r="S141" s="58">
        <v>2300</v>
      </c>
      <c r="T141" s="65">
        <f t="shared" si="50"/>
        <v>8</v>
      </c>
      <c r="U141" s="53">
        <v>79</v>
      </c>
      <c r="V141" s="53">
        <v>0</v>
      </c>
      <c r="W141" s="60">
        <v>0</v>
      </c>
      <c r="X141" s="69"/>
      <c r="Y141" s="64"/>
      <c r="Z141" s="64"/>
      <c r="AA141" s="64"/>
      <c r="AB141" s="64"/>
      <c r="AC141" s="53">
        <v>2</v>
      </c>
      <c r="AD141" s="53">
        <v>5</v>
      </c>
      <c r="AE141" s="53">
        <v>5</v>
      </c>
      <c r="AF141" s="53">
        <v>2</v>
      </c>
      <c r="AG141" s="53">
        <v>5</v>
      </c>
      <c r="AH141" s="53">
        <v>2</v>
      </c>
      <c r="AI141" s="53">
        <v>5</v>
      </c>
      <c r="AJ141" s="62"/>
      <c r="AK141" s="62"/>
      <c r="AL141" s="66"/>
      <c r="AM141" s="62"/>
      <c r="AN141" s="64"/>
      <c r="AO141" s="64"/>
      <c r="AP141" s="67"/>
    </row>
    <row r="142" spans="1:42" ht="27" customHeight="1">
      <c r="A142" s="50">
        <f t="shared" si="47"/>
        <v>122.14100000000063</v>
      </c>
      <c r="B142" s="51" t="s">
        <v>53</v>
      </c>
      <c r="C142" s="52">
        <v>2</v>
      </c>
      <c r="D142" s="53" t="s">
        <v>148</v>
      </c>
      <c r="E142" s="53" t="s">
        <v>151</v>
      </c>
      <c r="F142" s="53" t="s">
        <v>51</v>
      </c>
      <c r="G142" s="54" t="s">
        <v>56</v>
      </c>
      <c r="H142" s="55">
        <v>43890</v>
      </c>
      <c r="I142" s="55">
        <v>43921</v>
      </c>
      <c r="J142" s="56" t="str">
        <f t="shared" si="43"/>
        <v>29.02.20 - 31.03.20 (1 months)</v>
      </c>
      <c r="K142" s="57" t="s">
        <v>49</v>
      </c>
      <c r="L142" s="58">
        <v>2300</v>
      </c>
      <c r="M142" s="58">
        <v>700</v>
      </c>
      <c r="N142" s="59">
        <f t="shared" si="48"/>
        <v>8</v>
      </c>
      <c r="O142" s="58">
        <v>2300</v>
      </c>
      <c r="P142" s="58">
        <v>700</v>
      </c>
      <c r="Q142" s="59">
        <f t="shared" si="49"/>
        <v>8</v>
      </c>
      <c r="R142" s="58">
        <v>2300</v>
      </c>
      <c r="S142" s="58">
        <v>700</v>
      </c>
      <c r="T142" s="65">
        <f t="shared" si="50"/>
        <v>8</v>
      </c>
      <c r="U142" s="53">
        <v>123.6</v>
      </c>
      <c r="V142" s="53">
        <v>0</v>
      </c>
      <c r="W142" s="60">
        <v>0</v>
      </c>
      <c r="X142" s="61"/>
      <c r="Y142" s="53"/>
      <c r="Z142" s="53"/>
      <c r="AA142" s="53"/>
      <c r="AB142" s="53"/>
      <c r="AC142" s="53">
        <v>8</v>
      </c>
      <c r="AD142" s="53">
        <v>20</v>
      </c>
      <c r="AE142" s="53">
        <v>20</v>
      </c>
      <c r="AF142" s="53">
        <v>8</v>
      </c>
      <c r="AG142" s="53">
        <v>20</v>
      </c>
      <c r="AH142" s="53">
        <v>4</v>
      </c>
      <c r="AI142" s="53">
        <v>10</v>
      </c>
      <c r="AJ142" s="62"/>
      <c r="AK142" s="62"/>
      <c r="AL142" s="66"/>
      <c r="AM142" s="62"/>
      <c r="AN142" s="64"/>
      <c r="AO142" s="64"/>
      <c r="AP142" s="67"/>
    </row>
    <row r="143" spans="1:42" ht="27" customHeight="1">
      <c r="A143" s="50">
        <f t="shared" si="47"/>
        <v>122.14200000000064</v>
      </c>
      <c r="B143" s="51" t="s">
        <v>53</v>
      </c>
      <c r="C143" s="52">
        <v>1.2</v>
      </c>
      <c r="D143" s="53" t="s">
        <v>148</v>
      </c>
      <c r="E143" s="53" t="s">
        <v>151</v>
      </c>
      <c r="F143" s="53" t="s">
        <v>51</v>
      </c>
      <c r="G143" s="54" t="s">
        <v>56</v>
      </c>
      <c r="H143" s="55">
        <v>43891</v>
      </c>
      <c r="I143" s="55">
        <v>43921</v>
      </c>
      <c r="J143" s="56" t="str">
        <f t="shared" si="43"/>
        <v>01.03.20 - 31.03.20 (1 months)</v>
      </c>
      <c r="K143" s="57" t="s">
        <v>49</v>
      </c>
      <c r="L143" s="58">
        <v>700</v>
      </c>
      <c r="M143" s="58">
        <v>1500</v>
      </c>
      <c r="N143" s="59">
        <f t="shared" si="48"/>
        <v>8</v>
      </c>
      <c r="O143" s="58">
        <v>700</v>
      </c>
      <c r="P143" s="58">
        <v>1500</v>
      </c>
      <c r="Q143" s="59">
        <f t="shared" si="49"/>
        <v>8</v>
      </c>
      <c r="R143" s="58">
        <v>700</v>
      </c>
      <c r="S143" s="58">
        <v>1500</v>
      </c>
      <c r="T143" s="65">
        <f t="shared" si="50"/>
        <v>8</v>
      </c>
      <c r="U143" s="53">
        <v>149.6</v>
      </c>
      <c r="V143" s="53">
        <v>0</v>
      </c>
      <c r="W143" s="60">
        <v>0</v>
      </c>
      <c r="X143" s="61"/>
      <c r="Y143" s="53"/>
      <c r="Z143" s="53"/>
      <c r="AA143" s="53"/>
      <c r="AB143" s="53"/>
      <c r="AC143" s="53">
        <v>8</v>
      </c>
      <c r="AD143" s="53">
        <v>20</v>
      </c>
      <c r="AE143" s="53">
        <v>20</v>
      </c>
      <c r="AF143" s="53">
        <v>8</v>
      </c>
      <c r="AG143" s="53">
        <v>20</v>
      </c>
      <c r="AH143" s="53">
        <v>4</v>
      </c>
      <c r="AI143" s="53">
        <v>10</v>
      </c>
      <c r="AJ143" s="62"/>
      <c r="AK143" s="62"/>
      <c r="AL143" s="66"/>
      <c r="AM143" s="62"/>
      <c r="AN143" s="64"/>
      <c r="AO143" s="64"/>
      <c r="AP143" s="67"/>
    </row>
    <row r="144" spans="1:42" ht="27" customHeight="1">
      <c r="A144" s="50">
        <f t="shared" si="47"/>
        <v>122.14300000000064</v>
      </c>
      <c r="B144" s="51" t="s">
        <v>53</v>
      </c>
      <c r="C144" s="52">
        <v>2</v>
      </c>
      <c r="D144" s="53" t="s">
        <v>148</v>
      </c>
      <c r="E144" s="53" t="s">
        <v>151</v>
      </c>
      <c r="F144" s="53" t="s">
        <v>51</v>
      </c>
      <c r="G144" s="54" t="s">
        <v>56</v>
      </c>
      <c r="H144" s="55">
        <v>43891</v>
      </c>
      <c r="I144" s="55">
        <v>43921</v>
      </c>
      <c r="J144" s="56" t="str">
        <f t="shared" si="43"/>
        <v>01.03.20 - 31.03.20 (1 months)</v>
      </c>
      <c r="K144" s="57" t="s">
        <v>49</v>
      </c>
      <c r="L144" s="58">
        <v>1500</v>
      </c>
      <c r="M144" s="58">
        <v>2300</v>
      </c>
      <c r="N144" s="59">
        <f t="shared" si="48"/>
        <v>8</v>
      </c>
      <c r="O144" s="58">
        <v>1500</v>
      </c>
      <c r="P144" s="58">
        <v>2300</v>
      </c>
      <c r="Q144" s="59">
        <f t="shared" si="49"/>
        <v>8</v>
      </c>
      <c r="R144" s="58">
        <v>1500</v>
      </c>
      <c r="S144" s="58">
        <v>2300</v>
      </c>
      <c r="T144" s="65">
        <f t="shared" si="50"/>
        <v>8</v>
      </c>
      <c r="U144" s="53">
        <v>303</v>
      </c>
      <c r="V144" s="53">
        <v>0</v>
      </c>
      <c r="W144" s="60">
        <v>0</v>
      </c>
      <c r="X144" s="61"/>
      <c r="Y144" s="53"/>
      <c r="Z144" s="53"/>
      <c r="AA144" s="53"/>
      <c r="AB144" s="53"/>
      <c r="AC144" s="53">
        <v>8</v>
      </c>
      <c r="AD144" s="53">
        <v>20</v>
      </c>
      <c r="AE144" s="53">
        <v>20</v>
      </c>
      <c r="AF144" s="53">
        <v>8</v>
      </c>
      <c r="AG144" s="53">
        <v>20</v>
      </c>
      <c r="AH144" s="53">
        <v>4</v>
      </c>
      <c r="AI144" s="53">
        <v>10</v>
      </c>
      <c r="AJ144" s="62"/>
      <c r="AK144" s="62"/>
      <c r="AL144" s="66"/>
      <c r="AM144" s="62"/>
      <c r="AN144" s="64"/>
      <c r="AO144" s="64"/>
      <c r="AP144" s="67"/>
    </row>
    <row r="145" spans="1:42" ht="27" customHeight="1">
      <c r="A145" s="50">
        <f t="shared" si="47"/>
        <v>122.14400000000064</v>
      </c>
      <c r="B145" s="71" t="s">
        <v>60</v>
      </c>
      <c r="C145" s="72" t="s">
        <v>61</v>
      </c>
      <c r="D145" s="53" t="s">
        <v>152</v>
      </c>
      <c r="E145" s="53" t="s">
        <v>153</v>
      </c>
      <c r="F145" s="53" t="s">
        <v>51</v>
      </c>
      <c r="G145" s="54" t="s">
        <v>56</v>
      </c>
      <c r="H145" s="55">
        <v>43890</v>
      </c>
      <c r="I145" s="55">
        <v>43921</v>
      </c>
      <c r="J145" s="56" t="str">
        <f t="shared" si="43"/>
        <v>29.02.20 - 31.03.20 (1 months)</v>
      </c>
      <c r="K145" s="57" t="s">
        <v>49</v>
      </c>
      <c r="L145" s="58">
        <v>2300</v>
      </c>
      <c r="M145" s="58">
        <v>700</v>
      </c>
      <c r="N145" s="59">
        <f>IF(L145&gt;M145, (2400-L145+M145)/100, IF(AND(L145="",M145="",L145=M145), "", IF(L145=M145,24,(M145-L145)/100)))</f>
        <v>8</v>
      </c>
      <c r="O145" s="58">
        <v>2300</v>
      </c>
      <c r="P145" s="58">
        <v>700</v>
      </c>
      <c r="Q145" s="59">
        <f>IF(O145&gt;P145, (2400-O145+P145)/100, IF(AND(O145="",P145="",O145=P145), "", IF(O145=P145,24,(P145-O145)/100)))</f>
        <v>8</v>
      </c>
      <c r="R145" s="58">
        <v>2300</v>
      </c>
      <c r="S145" s="58">
        <v>700</v>
      </c>
      <c r="T145" s="59">
        <f>IF(R145&gt;S145, (2400-R145+S145)/100, IF(AND(R145="",S145="",R145=S145), "", IF(R145=S145,24,(S145-R145)/100)))</f>
        <v>8</v>
      </c>
      <c r="U145" s="53">
        <v>117.61</v>
      </c>
      <c r="V145" s="53"/>
      <c r="W145" s="60"/>
      <c r="X145" s="61" t="s">
        <v>154</v>
      </c>
      <c r="Y145" s="53"/>
      <c r="Z145" s="53"/>
      <c r="AA145" s="53"/>
      <c r="AB145" s="53"/>
      <c r="AC145" s="53">
        <v>7.6</v>
      </c>
      <c r="AD145" s="53">
        <v>19</v>
      </c>
      <c r="AE145" s="53">
        <v>19</v>
      </c>
      <c r="AF145" s="53">
        <v>7.6</v>
      </c>
      <c r="AG145" s="53">
        <v>19</v>
      </c>
      <c r="AH145" s="53">
        <v>7.6</v>
      </c>
      <c r="AI145" s="53">
        <v>19</v>
      </c>
      <c r="AJ145" s="62"/>
      <c r="AK145" s="62"/>
      <c r="AL145" s="63"/>
      <c r="AM145" s="62"/>
      <c r="AN145" s="53"/>
      <c r="AO145" s="53"/>
      <c r="AP145" s="62"/>
    </row>
    <row r="146" spans="1:42" ht="27" customHeight="1">
      <c r="A146" s="50">
        <f t="shared" si="47"/>
        <v>122.14500000000065</v>
      </c>
      <c r="B146" s="71" t="s">
        <v>60</v>
      </c>
      <c r="C146" s="72" t="s">
        <v>61</v>
      </c>
      <c r="D146" s="53" t="s">
        <v>152</v>
      </c>
      <c r="E146" s="53" t="s">
        <v>153</v>
      </c>
      <c r="F146" s="53" t="s">
        <v>51</v>
      </c>
      <c r="G146" s="54" t="s">
        <v>56</v>
      </c>
      <c r="H146" s="55">
        <v>43891</v>
      </c>
      <c r="I146" s="55">
        <v>43921</v>
      </c>
      <c r="J146" s="56" t="str">
        <f t="shared" si="43"/>
        <v>01.03.20 - 31.03.20 (1 months)</v>
      </c>
      <c r="K146" s="57" t="s">
        <v>49</v>
      </c>
      <c r="L146" s="58">
        <v>700</v>
      </c>
      <c r="M146" s="58">
        <v>1500</v>
      </c>
      <c r="N146" s="59">
        <f t="shared" ref="N146:N155" si="51">IF(L146&gt;M146, (2400-L146+M146)/100, IF(AND(L146="",M146="",L146=M146), "", IF(L146=M146,24,(M146-L146)/100)))</f>
        <v>8</v>
      </c>
      <c r="O146" s="58">
        <v>700</v>
      </c>
      <c r="P146" s="58">
        <v>1500</v>
      </c>
      <c r="Q146" s="59">
        <f t="shared" ref="Q146:Q155" si="52">IF(O146&gt;P146, (2400-O146+P146)/100, IF(AND(O146="",P146="",O146=P146), "", IF(O146=P146,24,(P146-O146)/100)))</f>
        <v>8</v>
      </c>
      <c r="R146" s="58">
        <v>700</v>
      </c>
      <c r="S146" s="58">
        <v>1500</v>
      </c>
      <c r="T146" s="65">
        <f t="shared" ref="T146:T155" si="53">IF(R146&gt;S146, (2400-R146+S146)/100, IF(AND(R146="",S146="",R146=S146), "", IF(R146=S146,24,(S146-R146)/100)))</f>
        <v>8</v>
      </c>
      <c r="U146" s="53">
        <v>140.41</v>
      </c>
      <c r="V146" s="53"/>
      <c r="W146" s="60"/>
      <c r="X146" s="61" t="s">
        <v>154</v>
      </c>
      <c r="Y146" s="53"/>
      <c r="Z146" s="53"/>
      <c r="AA146" s="53"/>
      <c r="AB146" s="53"/>
      <c r="AC146" s="53">
        <v>7.6</v>
      </c>
      <c r="AD146" s="53">
        <v>19</v>
      </c>
      <c r="AE146" s="53">
        <v>19</v>
      </c>
      <c r="AF146" s="53">
        <v>7.6</v>
      </c>
      <c r="AG146" s="53">
        <v>19</v>
      </c>
      <c r="AH146" s="53">
        <v>7.6</v>
      </c>
      <c r="AI146" s="53">
        <v>19</v>
      </c>
      <c r="AJ146" s="62"/>
      <c r="AK146" s="62"/>
      <c r="AL146" s="66"/>
      <c r="AM146" s="62" t="s">
        <v>58</v>
      </c>
      <c r="AN146" s="64"/>
      <c r="AO146" s="64"/>
      <c r="AP146" s="67"/>
    </row>
    <row r="147" spans="1:42" ht="27" customHeight="1">
      <c r="A147" s="50">
        <f t="shared" si="47"/>
        <v>122.14600000000065</v>
      </c>
      <c r="B147" s="71" t="s">
        <v>60</v>
      </c>
      <c r="C147" s="72" t="s">
        <v>61</v>
      </c>
      <c r="D147" s="53" t="s">
        <v>152</v>
      </c>
      <c r="E147" s="53" t="s">
        <v>153</v>
      </c>
      <c r="F147" s="53" t="s">
        <v>51</v>
      </c>
      <c r="G147" s="54" t="s">
        <v>56</v>
      </c>
      <c r="H147" s="55">
        <v>43891</v>
      </c>
      <c r="I147" s="55">
        <v>43921</v>
      </c>
      <c r="J147" s="56" t="str">
        <f t="shared" si="43"/>
        <v>01.03.20 - 31.03.20 (1 months)</v>
      </c>
      <c r="K147" s="57" t="s">
        <v>49</v>
      </c>
      <c r="L147" s="58">
        <v>1500</v>
      </c>
      <c r="M147" s="58">
        <v>2300</v>
      </c>
      <c r="N147" s="59">
        <f t="shared" si="51"/>
        <v>8</v>
      </c>
      <c r="O147" s="58">
        <v>1500</v>
      </c>
      <c r="P147" s="58">
        <v>2300</v>
      </c>
      <c r="Q147" s="59">
        <f t="shared" si="52"/>
        <v>8</v>
      </c>
      <c r="R147" s="58">
        <v>1500</v>
      </c>
      <c r="S147" s="58">
        <v>2300</v>
      </c>
      <c r="T147" s="65">
        <f t="shared" si="53"/>
        <v>8</v>
      </c>
      <c r="U147" s="53">
        <v>169.1</v>
      </c>
      <c r="V147" s="53"/>
      <c r="W147" s="60"/>
      <c r="X147" s="61" t="s">
        <v>154</v>
      </c>
      <c r="Y147" s="53"/>
      <c r="Z147" s="53"/>
      <c r="AA147" s="53"/>
      <c r="AB147" s="53"/>
      <c r="AC147" s="53">
        <v>7.6</v>
      </c>
      <c r="AD147" s="53">
        <v>19</v>
      </c>
      <c r="AE147" s="53">
        <v>19</v>
      </c>
      <c r="AF147" s="53">
        <v>7.6</v>
      </c>
      <c r="AG147" s="53">
        <v>19</v>
      </c>
      <c r="AH147" s="53">
        <v>7.6</v>
      </c>
      <c r="AI147" s="53">
        <v>19</v>
      </c>
      <c r="AJ147" s="62"/>
      <c r="AK147" s="62"/>
      <c r="AL147" s="66"/>
      <c r="AM147" s="62"/>
      <c r="AN147" s="64"/>
      <c r="AO147" s="64"/>
      <c r="AP147" s="67"/>
    </row>
    <row r="148" spans="1:42" ht="27" customHeight="1">
      <c r="A148" s="50">
        <f t="shared" si="47"/>
        <v>122.14700000000066</v>
      </c>
      <c r="B148" s="51" t="s">
        <v>53</v>
      </c>
      <c r="C148" s="52">
        <v>2</v>
      </c>
      <c r="D148" s="53" t="s">
        <v>152</v>
      </c>
      <c r="E148" s="64" t="s">
        <v>155</v>
      </c>
      <c r="F148" s="53" t="s">
        <v>51</v>
      </c>
      <c r="G148" s="54" t="s">
        <v>56</v>
      </c>
      <c r="H148" s="55">
        <v>43890</v>
      </c>
      <c r="I148" s="55">
        <v>43921</v>
      </c>
      <c r="J148" s="56" t="str">
        <f t="shared" si="43"/>
        <v>29.02.20 - 31.03.20 (1 months)</v>
      </c>
      <c r="K148" s="57" t="s">
        <v>49</v>
      </c>
      <c r="L148" s="58">
        <v>2300</v>
      </c>
      <c r="M148" s="58">
        <v>700</v>
      </c>
      <c r="N148" s="59">
        <f t="shared" si="51"/>
        <v>8</v>
      </c>
      <c r="O148" s="58">
        <v>2300</v>
      </c>
      <c r="P148" s="58">
        <v>700</v>
      </c>
      <c r="Q148" s="59">
        <f t="shared" si="52"/>
        <v>8</v>
      </c>
      <c r="R148" s="58">
        <v>2300</v>
      </c>
      <c r="S148" s="58">
        <v>700</v>
      </c>
      <c r="T148" s="65">
        <f t="shared" si="53"/>
        <v>8</v>
      </c>
      <c r="U148" s="53">
        <v>47.25</v>
      </c>
      <c r="V148" s="53"/>
      <c r="W148" s="60"/>
      <c r="X148" s="61" t="s">
        <v>154</v>
      </c>
      <c r="Y148" s="53"/>
      <c r="Z148" s="53"/>
      <c r="AA148" s="53"/>
      <c r="AB148" s="53"/>
      <c r="AC148" s="53">
        <v>2.8</v>
      </c>
      <c r="AD148" s="53">
        <v>7</v>
      </c>
      <c r="AE148" s="53">
        <v>7</v>
      </c>
      <c r="AF148" s="53">
        <v>2.8</v>
      </c>
      <c r="AG148" s="53">
        <v>7</v>
      </c>
      <c r="AH148" s="53">
        <v>2.8</v>
      </c>
      <c r="AI148" s="53">
        <v>7</v>
      </c>
      <c r="AJ148" s="62"/>
      <c r="AK148" s="62"/>
      <c r="AL148" s="66"/>
      <c r="AM148" s="62"/>
      <c r="AN148" s="64"/>
      <c r="AO148" s="64"/>
      <c r="AP148" s="67"/>
    </row>
    <row r="149" spans="1:42" ht="27" customHeight="1">
      <c r="A149" s="50">
        <f t="shared" si="47"/>
        <v>122.14800000000066</v>
      </c>
      <c r="B149" s="51" t="s">
        <v>53</v>
      </c>
      <c r="C149" s="52">
        <v>1.2</v>
      </c>
      <c r="D149" s="53" t="s">
        <v>152</v>
      </c>
      <c r="E149" s="64" t="s">
        <v>155</v>
      </c>
      <c r="F149" s="53" t="s">
        <v>51</v>
      </c>
      <c r="G149" s="54" t="s">
        <v>56</v>
      </c>
      <c r="H149" s="55">
        <v>43891</v>
      </c>
      <c r="I149" s="55">
        <v>43921</v>
      </c>
      <c r="J149" s="56" t="str">
        <f t="shared" si="43"/>
        <v>01.03.20 - 31.03.20 (1 months)</v>
      </c>
      <c r="K149" s="57" t="s">
        <v>49</v>
      </c>
      <c r="L149" s="58">
        <v>700</v>
      </c>
      <c r="M149" s="58">
        <v>1500</v>
      </c>
      <c r="N149" s="59">
        <f t="shared" si="51"/>
        <v>8</v>
      </c>
      <c r="O149" s="58">
        <v>700</v>
      </c>
      <c r="P149" s="58">
        <v>1500</v>
      </c>
      <c r="Q149" s="59">
        <f t="shared" si="52"/>
        <v>8</v>
      </c>
      <c r="R149" s="58">
        <v>700</v>
      </c>
      <c r="S149" s="58">
        <v>1500</v>
      </c>
      <c r="T149" s="65">
        <f t="shared" si="53"/>
        <v>8</v>
      </c>
      <c r="U149" s="64">
        <v>52.43</v>
      </c>
      <c r="V149" s="64"/>
      <c r="W149" s="64"/>
      <c r="X149" s="69" t="s">
        <v>154</v>
      </c>
      <c r="Y149" s="64"/>
      <c r="Z149" s="64"/>
      <c r="AA149" s="64"/>
      <c r="AB149" s="64"/>
      <c r="AC149" s="53">
        <v>2.8</v>
      </c>
      <c r="AD149" s="53">
        <v>7</v>
      </c>
      <c r="AE149" s="53">
        <v>7</v>
      </c>
      <c r="AF149" s="53">
        <v>2.8</v>
      </c>
      <c r="AG149" s="53">
        <v>7</v>
      </c>
      <c r="AH149" s="53">
        <v>2.8</v>
      </c>
      <c r="AI149" s="53">
        <v>7</v>
      </c>
      <c r="AJ149" s="67"/>
      <c r="AK149" s="67"/>
      <c r="AL149" s="66"/>
      <c r="AM149" s="62"/>
      <c r="AN149" s="64"/>
      <c r="AO149" s="64"/>
      <c r="AP149" s="67"/>
    </row>
    <row r="150" spans="1:42" ht="27" customHeight="1">
      <c r="A150" s="50">
        <f t="shared" si="47"/>
        <v>122.14900000000067</v>
      </c>
      <c r="B150" s="71" t="s">
        <v>60</v>
      </c>
      <c r="C150" s="72" t="s">
        <v>61</v>
      </c>
      <c r="D150" s="53" t="s">
        <v>152</v>
      </c>
      <c r="E150" s="64" t="s">
        <v>155</v>
      </c>
      <c r="F150" s="53" t="s">
        <v>51</v>
      </c>
      <c r="G150" s="54" t="s">
        <v>56</v>
      </c>
      <c r="H150" s="55">
        <v>43891</v>
      </c>
      <c r="I150" s="55">
        <v>43921</v>
      </c>
      <c r="J150" s="56" t="str">
        <f t="shared" si="43"/>
        <v>01.03.20 - 31.03.20 (1 months)</v>
      </c>
      <c r="K150" s="57" t="s">
        <v>49</v>
      </c>
      <c r="L150" s="58">
        <v>1500</v>
      </c>
      <c r="M150" s="58">
        <v>2300</v>
      </c>
      <c r="N150" s="59">
        <f t="shared" si="51"/>
        <v>8</v>
      </c>
      <c r="O150" s="58">
        <v>1500</v>
      </c>
      <c r="P150" s="58">
        <v>2300</v>
      </c>
      <c r="Q150" s="59">
        <f t="shared" si="52"/>
        <v>8</v>
      </c>
      <c r="R150" s="58">
        <v>1500</v>
      </c>
      <c r="S150" s="58">
        <v>2300</v>
      </c>
      <c r="T150" s="65">
        <f t="shared" si="53"/>
        <v>8</v>
      </c>
      <c r="U150" s="53">
        <v>64.05</v>
      </c>
      <c r="V150" s="64"/>
      <c r="W150" s="64"/>
      <c r="X150" s="69" t="s">
        <v>154</v>
      </c>
      <c r="Y150" s="64"/>
      <c r="Z150" s="64"/>
      <c r="AA150" s="64"/>
      <c r="AB150" s="64"/>
      <c r="AC150" s="53">
        <v>2.8</v>
      </c>
      <c r="AD150" s="53">
        <v>7</v>
      </c>
      <c r="AE150" s="53">
        <v>7</v>
      </c>
      <c r="AF150" s="53">
        <v>2.8</v>
      </c>
      <c r="AG150" s="53">
        <v>7</v>
      </c>
      <c r="AH150" s="53">
        <v>2.8</v>
      </c>
      <c r="AI150" s="53">
        <v>7</v>
      </c>
      <c r="AJ150" s="62"/>
      <c r="AK150" s="62"/>
      <c r="AL150" s="66"/>
      <c r="AM150" s="62"/>
      <c r="AN150" s="64"/>
      <c r="AO150" s="64"/>
      <c r="AP150" s="67"/>
    </row>
    <row r="151" spans="1:42" ht="27" customHeight="1">
      <c r="A151" s="50">
        <f t="shared" si="47"/>
        <v>122.15000000000067</v>
      </c>
      <c r="B151" s="71" t="s">
        <v>60</v>
      </c>
      <c r="C151" s="72" t="s">
        <v>61</v>
      </c>
      <c r="D151" s="64" t="s">
        <v>152</v>
      </c>
      <c r="E151" s="64" t="s">
        <v>156</v>
      </c>
      <c r="F151" s="53" t="s">
        <v>51</v>
      </c>
      <c r="G151" s="54" t="s">
        <v>129</v>
      </c>
      <c r="H151" s="55">
        <v>43891</v>
      </c>
      <c r="I151" s="55">
        <v>43921</v>
      </c>
      <c r="J151" s="56" t="str">
        <f t="shared" si="43"/>
        <v>01.03.20 - 31.03.20 (1 months)</v>
      </c>
      <c r="K151" s="57" t="s">
        <v>49</v>
      </c>
      <c r="L151" s="58">
        <v>700</v>
      </c>
      <c r="M151" s="58">
        <v>1500</v>
      </c>
      <c r="N151" s="59">
        <f t="shared" si="51"/>
        <v>8</v>
      </c>
      <c r="O151" s="58">
        <v>700</v>
      </c>
      <c r="P151" s="58">
        <v>1500</v>
      </c>
      <c r="Q151" s="59">
        <f t="shared" si="52"/>
        <v>8</v>
      </c>
      <c r="R151" s="58">
        <v>700</v>
      </c>
      <c r="S151" s="58">
        <v>1500</v>
      </c>
      <c r="T151" s="65">
        <f t="shared" si="53"/>
        <v>8</v>
      </c>
      <c r="U151" s="53">
        <v>21</v>
      </c>
      <c r="V151" s="53"/>
      <c r="W151" s="53"/>
      <c r="X151" s="93" t="s">
        <v>50</v>
      </c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62"/>
      <c r="AK151" s="62"/>
      <c r="AL151" s="66"/>
      <c r="AM151" s="62"/>
      <c r="AN151" s="64">
        <v>6</v>
      </c>
      <c r="AO151" s="64">
        <v>6</v>
      </c>
      <c r="AP151" s="67"/>
    </row>
    <row r="152" spans="1:42" ht="27" customHeight="1">
      <c r="A152" s="50">
        <f t="shared" si="47"/>
        <v>122.15100000000068</v>
      </c>
      <c r="B152" s="51" t="s">
        <v>53</v>
      </c>
      <c r="C152" s="86">
        <v>2</v>
      </c>
      <c r="D152" s="64" t="s">
        <v>152</v>
      </c>
      <c r="E152" s="64" t="s">
        <v>156</v>
      </c>
      <c r="F152" s="53" t="s">
        <v>51</v>
      </c>
      <c r="G152" s="54" t="s">
        <v>129</v>
      </c>
      <c r="H152" s="55">
        <v>43891</v>
      </c>
      <c r="I152" s="55">
        <v>43921</v>
      </c>
      <c r="J152" s="56" t="str">
        <f t="shared" si="43"/>
        <v>01.03.20 - 31.03.20 (1 months)</v>
      </c>
      <c r="K152" s="57" t="s">
        <v>49</v>
      </c>
      <c r="L152" s="58">
        <v>1500</v>
      </c>
      <c r="M152" s="58">
        <v>2300</v>
      </c>
      <c r="N152" s="59">
        <f t="shared" si="51"/>
        <v>8</v>
      </c>
      <c r="O152" s="58">
        <v>1500</v>
      </c>
      <c r="P152" s="58">
        <v>2300</v>
      </c>
      <c r="Q152" s="59">
        <f t="shared" si="52"/>
        <v>8</v>
      </c>
      <c r="R152" s="58">
        <v>1500</v>
      </c>
      <c r="S152" s="58">
        <v>2300</v>
      </c>
      <c r="T152" s="65">
        <f t="shared" si="53"/>
        <v>8</v>
      </c>
      <c r="U152" s="53">
        <v>24</v>
      </c>
      <c r="V152" s="53"/>
      <c r="W152" s="53"/>
      <c r="X152" s="93" t="s">
        <v>50</v>
      </c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62"/>
      <c r="AK152" s="62"/>
      <c r="AL152" s="66"/>
      <c r="AM152" s="62"/>
      <c r="AN152" s="64">
        <v>6</v>
      </c>
      <c r="AO152" s="64">
        <v>6</v>
      </c>
      <c r="AP152" s="67"/>
    </row>
    <row r="153" spans="1:42" ht="27" customHeight="1">
      <c r="A153" s="50">
        <f t="shared" si="47"/>
        <v>122.15200000000068</v>
      </c>
      <c r="B153" s="51" t="s">
        <v>53</v>
      </c>
      <c r="C153" s="86">
        <v>2</v>
      </c>
      <c r="D153" s="64" t="s">
        <v>152</v>
      </c>
      <c r="E153" s="64" t="s">
        <v>157</v>
      </c>
      <c r="F153" s="53" t="s">
        <v>51</v>
      </c>
      <c r="G153" s="54" t="s">
        <v>129</v>
      </c>
      <c r="H153" s="55">
        <v>43891</v>
      </c>
      <c r="I153" s="55">
        <v>43921</v>
      </c>
      <c r="J153" s="56" t="str">
        <f t="shared" si="43"/>
        <v>01.03.20 - 31.03.20 (1 months)</v>
      </c>
      <c r="K153" s="57" t="s">
        <v>49</v>
      </c>
      <c r="L153" s="58">
        <v>700</v>
      </c>
      <c r="M153" s="58">
        <v>1500</v>
      </c>
      <c r="N153" s="59">
        <f t="shared" si="51"/>
        <v>8</v>
      </c>
      <c r="O153" s="58"/>
      <c r="P153" s="58"/>
      <c r="Q153" s="59" t="str">
        <f t="shared" si="52"/>
        <v/>
      </c>
      <c r="R153" s="58"/>
      <c r="S153" s="58"/>
      <c r="T153" s="65" t="str">
        <f t="shared" si="53"/>
        <v/>
      </c>
      <c r="U153" s="53">
        <v>45</v>
      </c>
      <c r="V153" s="53"/>
      <c r="W153" s="53"/>
      <c r="X153" s="93" t="s">
        <v>50</v>
      </c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62"/>
      <c r="AK153" s="62"/>
      <c r="AL153" s="66"/>
      <c r="AM153" s="62"/>
      <c r="AN153" s="64">
        <v>10</v>
      </c>
      <c r="AO153" s="64">
        <v>10</v>
      </c>
      <c r="AP153" s="67"/>
    </row>
    <row r="154" spans="1:42" ht="27" customHeight="1">
      <c r="A154" s="50">
        <f t="shared" si="47"/>
        <v>122.15300000000069</v>
      </c>
      <c r="B154" s="71" t="s">
        <v>60</v>
      </c>
      <c r="C154" s="72" t="s">
        <v>61</v>
      </c>
      <c r="D154" s="64" t="s">
        <v>152</v>
      </c>
      <c r="E154" s="64" t="s">
        <v>158</v>
      </c>
      <c r="F154" s="53" t="s">
        <v>51</v>
      </c>
      <c r="G154" s="54" t="s">
        <v>129</v>
      </c>
      <c r="H154" s="55">
        <v>43891</v>
      </c>
      <c r="I154" s="55">
        <v>43921</v>
      </c>
      <c r="J154" s="56" t="str">
        <f t="shared" si="43"/>
        <v>01.03.20 - 31.03.20 (1 months)</v>
      </c>
      <c r="K154" s="57" t="s">
        <v>49</v>
      </c>
      <c r="L154" s="58">
        <v>700</v>
      </c>
      <c r="M154" s="58">
        <v>1500</v>
      </c>
      <c r="N154" s="59">
        <f t="shared" si="51"/>
        <v>8</v>
      </c>
      <c r="O154" s="58">
        <v>700</v>
      </c>
      <c r="P154" s="58">
        <v>1500</v>
      </c>
      <c r="Q154" s="59">
        <f t="shared" si="52"/>
        <v>8</v>
      </c>
      <c r="R154" s="58">
        <v>700</v>
      </c>
      <c r="S154" s="58">
        <v>1500</v>
      </c>
      <c r="T154" s="65">
        <f t="shared" si="53"/>
        <v>8</v>
      </c>
      <c r="U154" s="64">
        <v>33</v>
      </c>
      <c r="V154" s="64"/>
      <c r="W154" s="64"/>
      <c r="X154" s="69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7"/>
      <c r="AK154" s="67"/>
      <c r="AL154" s="66"/>
      <c r="AM154" s="62"/>
      <c r="AN154" s="64">
        <v>11</v>
      </c>
      <c r="AO154" s="64">
        <v>11</v>
      </c>
      <c r="AP154" s="67"/>
    </row>
    <row r="155" spans="1:42" ht="27" customHeight="1">
      <c r="A155" s="50">
        <f t="shared" si="47"/>
        <v>122.15400000000069</v>
      </c>
      <c r="B155" s="51" t="s">
        <v>53</v>
      </c>
      <c r="C155" s="86">
        <v>2</v>
      </c>
      <c r="D155" s="64" t="s">
        <v>152</v>
      </c>
      <c r="E155" s="64" t="s">
        <v>158</v>
      </c>
      <c r="F155" s="53" t="s">
        <v>51</v>
      </c>
      <c r="G155" s="54" t="s">
        <v>129</v>
      </c>
      <c r="H155" s="55">
        <v>43891</v>
      </c>
      <c r="I155" s="55">
        <v>43921</v>
      </c>
      <c r="J155" s="56" t="str">
        <f t="shared" si="43"/>
        <v>01.03.20 - 31.03.20 (1 months)</v>
      </c>
      <c r="K155" s="57" t="s">
        <v>49</v>
      </c>
      <c r="L155" s="58">
        <v>1500</v>
      </c>
      <c r="M155" s="58">
        <v>2300</v>
      </c>
      <c r="N155" s="59">
        <f t="shared" si="51"/>
        <v>8</v>
      </c>
      <c r="O155" s="58">
        <v>1500</v>
      </c>
      <c r="P155" s="58">
        <v>2300</v>
      </c>
      <c r="Q155" s="59">
        <f t="shared" si="52"/>
        <v>8</v>
      </c>
      <c r="R155" s="58">
        <v>1500</v>
      </c>
      <c r="S155" s="58">
        <v>2300</v>
      </c>
      <c r="T155" s="65">
        <f t="shared" si="53"/>
        <v>8</v>
      </c>
      <c r="U155" s="64">
        <v>38.5</v>
      </c>
      <c r="V155" s="64"/>
      <c r="W155" s="64"/>
      <c r="X155" s="69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7"/>
      <c r="AK155" s="67"/>
      <c r="AL155" s="66"/>
      <c r="AM155" s="62"/>
      <c r="AN155" s="64">
        <v>11</v>
      </c>
      <c r="AO155" s="64">
        <v>11</v>
      </c>
      <c r="AP155" s="67"/>
    </row>
    <row r="156" spans="1:42" ht="27" customHeight="1">
      <c r="A156" s="50">
        <f t="shared" si="47"/>
        <v>122.1550000000007</v>
      </c>
      <c r="B156" s="71" t="s">
        <v>60</v>
      </c>
      <c r="C156" s="72" t="s">
        <v>61</v>
      </c>
      <c r="D156" s="53" t="s">
        <v>159</v>
      </c>
      <c r="E156" s="53" t="s">
        <v>160</v>
      </c>
      <c r="F156" s="53" t="s">
        <v>51</v>
      </c>
      <c r="G156" s="54" t="s">
        <v>129</v>
      </c>
      <c r="H156" s="55">
        <v>43890</v>
      </c>
      <c r="I156" s="55">
        <v>43921</v>
      </c>
      <c r="J156" s="56" t="str">
        <f t="shared" si="43"/>
        <v>29.02.20 - 31.03.20 (1 months)</v>
      </c>
      <c r="K156" s="57" t="s">
        <v>49</v>
      </c>
      <c r="L156" s="58">
        <v>2300</v>
      </c>
      <c r="M156" s="58">
        <v>300</v>
      </c>
      <c r="N156" s="59">
        <f>IF(L156&gt;M156, (2400-L156+M156)/100, IF(AND(L156="",M156="",L156=M156), "", IF(L156=M156,24,(M156-L156)/100)))</f>
        <v>4</v>
      </c>
      <c r="O156" s="58">
        <v>2300</v>
      </c>
      <c r="P156" s="58">
        <v>300</v>
      </c>
      <c r="Q156" s="59">
        <f>IF(O156&gt;P156, (2400-O156+P156)/100, IF(AND(O156="",P156="",O156=P156), "", IF(O156=P156,24,(P156-O156)/100)))</f>
        <v>4</v>
      </c>
      <c r="R156" s="58">
        <v>2300</v>
      </c>
      <c r="S156" s="58">
        <v>300</v>
      </c>
      <c r="T156" s="59">
        <f>IF(R156&gt;S156, (2400-R156+S156)/100, IF(AND(R156="",S156="",R156=S156), "", IF(R156=S156,24,(S156-R156)/100)))</f>
        <v>4</v>
      </c>
      <c r="U156" s="53">
        <v>8.6999999999999993</v>
      </c>
      <c r="V156" s="53"/>
      <c r="W156" s="60"/>
      <c r="X156" s="61"/>
      <c r="Y156" s="53"/>
      <c r="Z156" s="53"/>
      <c r="AA156" s="53"/>
      <c r="AB156" s="53"/>
      <c r="AC156" s="53">
        <v>0.4</v>
      </c>
      <c r="AD156" s="53">
        <v>1</v>
      </c>
      <c r="AE156" s="53">
        <v>1</v>
      </c>
      <c r="AF156" s="53">
        <v>0.4</v>
      </c>
      <c r="AG156" s="53">
        <v>1</v>
      </c>
      <c r="AH156" s="53">
        <v>0.8</v>
      </c>
      <c r="AI156" s="53">
        <v>2</v>
      </c>
      <c r="AJ156" s="62"/>
      <c r="AK156" s="62"/>
      <c r="AL156" s="63" t="s">
        <v>70</v>
      </c>
      <c r="AM156" s="62"/>
      <c r="AN156" s="53"/>
      <c r="AO156" s="53"/>
      <c r="AP156" s="62"/>
    </row>
    <row r="157" spans="1:42" ht="27" customHeight="1">
      <c r="A157" s="50">
        <f t="shared" si="47"/>
        <v>122.1560000000007</v>
      </c>
      <c r="B157" s="71" t="s">
        <v>60</v>
      </c>
      <c r="C157" s="72" t="s">
        <v>61</v>
      </c>
      <c r="D157" s="64" t="s">
        <v>159</v>
      </c>
      <c r="E157" s="64" t="s">
        <v>160</v>
      </c>
      <c r="F157" s="53" t="s">
        <v>51</v>
      </c>
      <c r="G157" s="54" t="s">
        <v>129</v>
      </c>
      <c r="H157" s="55">
        <v>43891</v>
      </c>
      <c r="I157" s="55">
        <v>43921</v>
      </c>
      <c r="J157" s="56" t="str">
        <f t="shared" si="43"/>
        <v>01.03.20 - 31.03.20 (1 months)</v>
      </c>
      <c r="K157" s="57" t="s">
        <v>49</v>
      </c>
      <c r="L157" s="58">
        <v>300</v>
      </c>
      <c r="M157" s="58">
        <v>700</v>
      </c>
      <c r="N157" s="59">
        <f t="shared" ref="N157:N163" si="54">IF(L157&gt;M157, (2400-L157+M157)/100, IF(AND(L157="",M157="",L157=M157), "", IF(L157=M157,24,(M157-L157)/100)))</f>
        <v>4</v>
      </c>
      <c r="O157" s="58">
        <v>300</v>
      </c>
      <c r="P157" s="58">
        <v>1500</v>
      </c>
      <c r="Q157" s="59">
        <f t="shared" ref="Q157:Q163" si="55">IF(O157&gt;P157, (2400-O157+P157)/100, IF(AND(O157="",P157="",O157=P157), "", IF(O157=P157,24,(P157-O157)/100)))</f>
        <v>12</v>
      </c>
      <c r="R157" s="58">
        <v>300</v>
      </c>
      <c r="S157" s="58">
        <v>1500</v>
      </c>
      <c r="T157" s="65">
        <f t="shared" ref="T157:T163" si="56">IF(R157&gt;S157, (2400-R157+S157)/100, IF(AND(R157="",S157="",R157=S157), "", IF(R157=S157,24,(S157-R157)/100)))</f>
        <v>12</v>
      </c>
      <c r="U157" s="53">
        <v>14.5</v>
      </c>
      <c r="V157" s="53"/>
      <c r="W157" s="60"/>
      <c r="X157" s="61"/>
      <c r="Y157" s="53"/>
      <c r="Z157" s="53"/>
      <c r="AA157" s="53"/>
      <c r="AB157" s="53"/>
      <c r="AC157" s="53">
        <v>0.8</v>
      </c>
      <c r="AD157" s="53">
        <v>2</v>
      </c>
      <c r="AE157" s="53">
        <v>2</v>
      </c>
      <c r="AF157" s="53">
        <v>0.8</v>
      </c>
      <c r="AG157" s="53">
        <v>2</v>
      </c>
      <c r="AH157" s="53">
        <v>1.2</v>
      </c>
      <c r="AI157" s="53">
        <v>3</v>
      </c>
      <c r="AJ157" s="62"/>
      <c r="AK157" s="62"/>
      <c r="AL157" s="66" t="s">
        <v>70</v>
      </c>
      <c r="AM157" s="62" t="s">
        <v>58</v>
      </c>
      <c r="AN157" s="64"/>
      <c r="AO157" s="64"/>
      <c r="AP157" s="67"/>
    </row>
    <row r="158" spans="1:42" ht="27" customHeight="1">
      <c r="A158" s="50">
        <f t="shared" si="47"/>
        <v>122.15700000000071</v>
      </c>
      <c r="B158" s="71" t="s">
        <v>60</v>
      </c>
      <c r="C158" s="72" t="s">
        <v>61</v>
      </c>
      <c r="D158" s="64" t="s">
        <v>159</v>
      </c>
      <c r="E158" s="64" t="s">
        <v>160</v>
      </c>
      <c r="F158" s="53" t="s">
        <v>51</v>
      </c>
      <c r="G158" s="54" t="s">
        <v>129</v>
      </c>
      <c r="H158" s="55">
        <v>43891</v>
      </c>
      <c r="I158" s="55">
        <v>43921</v>
      </c>
      <c r="J158" s="56" t="str">
        <f t="shared" si="43"/>
        <v>01.03.20 - 31.03.20 (1 months)</v>
      </c>
      <c r="K158" s="57" t="s">
        <v>49</v>
      </c>
      <c r="L158" s="58">
        <v>700</v>
      </c>
      <c r="M158" s="58">
        <v>1500</v>
      </c>
      <c r="N158" s="59">
        <f t="shared" si="54"/>
        <v>8</v>
      </c>
      <c r="O158" s="58"/>
      <c r="P158" s="58"/>
      <c r="Q158" s="59" t="str">
        <f t="shared" si="55"/>
        <v/>
      </c>
      <c r="R158" s="58"/>
      <c r="S158" s="58"/>
      <c r="T158" s="65" t="str">
        <f t="shared" si="56"/>
        <v/>
      </c>
      <c r="U158" s="53">
        <v>12.8</v>
      </c>
      <c r="V158" s="53"/>
      <c r="W158" s="60"/>
      <c r="X158" s="61"/>
      <c r="Y158" s="53"/>
      <c r="Z158" s="53"/>
      <c r="AA158" s="53"/>
      <c r="AB158" s="53"/>
      <c r="AC158" s="53">
        <v>0.8</v>
      </c>
      <c r="AD158" s="53">
        <v>2</v>
      </c>
      <c r="AE158" s="53">
        <v>2</v>
      </c>
      <c r="AF158" s="53">
        <v>0.8</v>
      </c>
      <c r="AG158" s="53">
        <v>2</v>
      </c>
      <c r="AH158" s="53">
        <v>0.8</v>
      </c>
      <c r="AI158" s="53">
        <v>2</v>
      </c>
      <c r="AJ158" s="62"/>
      <c r="AK158" s="62"/>
      <c r="AL158" s="66" t="s">
        <v>72</v>
      </c>
      <c r="AM158" s="62"/>
      <c r="AN158" s="64"/>
      <c r="AO158" s="64"/>
      <c r="AP158" s="67"/>
    </row>
    <row r="159" spans="1:42" ht="27" customHeight="1">
      <c r="A159" s="50">
        <f t="shared" si="47"/>
        <v>122.15800000000071</v>
      </c>
      <c r="B159" s="71" t="s">
        <v>60</v>
      </c>
      <c r="C159" s="72" t="s">
        <v>61</v>
      </c>
      <c r="D159" s="64" t="s">
        <v>159</v>
      </c>
      <c r="E159" s="64" t="s">
        <v>160</v>
      </c>
      <c r="F159" s="53" t="s">
        <v>51</v>
      </c>
      <c r="G159" s="54" t="s">
        <v>129</v>
      </c>
      <c r="H159" s="55">
        <v>43891</v>
      </c>
      <c r="I159" s="55">
        <v>43921</v>
      </c>
      <c r="J159" s="56" t="str">
        <f t="shared" si="43"/>
        <v>01.03.20 - 31.03.20 (1 months)</v>
      </c>
      <c r="K159" s="57" t="s">
        <v>49</v>
      </c>
      <c r="L159" s="58">
        <v>1500</v>
      </c>
      <c r="M159" s="58">
        <v>1900</v>
      </c>
      <c r="N159" s="59">
        <f t="shared" si="54"/>
        <v>4</v>
      </c>
      <c r="O159" s="58"/>
      <c r="P159" s="58"/>
      <c r="Q159" s="59" t="str">
        <f t="shared" si="55"/>
        <v/>
      </c>
      <c r="R159" s="58"/>
      <c r="S159" s="58"/>
      <c r="T159" s="65" t="str">
        <f t="shared" si="56"/>
        <v/>
      </c>
      <c r="U159" s="53">
        <v>6.4</v>
      </c>
      <c r="V159" s="53"/>
      <c r="W159" s="60"/>
      <c r="X159" s="61"/>
      <c r="Y159" s="53"/>
      <c r="Z159" s="53"/>
      <c r="AA159" s="53"/>
      <c r="AB159" s="53"/>
      <c r="AC159" s="53">
        <v>0.4</v>
      </c>
      <c r="AD159" s="53">
        <v>1</v>
      </c>
      <c r="AE159" s="53">
        <v>1</v>
      </c>
      <c r="AF159" s="53">
        <v>0.4</v>
      </c>
      <c r="AG159" s="53">
        <v>1</v>
      </c>
      <c r="AH159" s="53">
        <v>0.4</v>
      </c>
      <c r="AI159" s="53">
        <v>1</v>
      </c>
      <c r="AJ159" s="62"/>
      <c r="AK159" s="62"/>
      <c r="AL159" s="66" t="s">
        <v>72</v>
      </c>
      <c r="AM159" s="62"/>
      <c r="AN159" s="64"/>
      <c r="AO159" s="64"/>
      <c r="AP159" s="67"/>
    </row>
    <row r="160" spans="1:42" ht="27" customHeight="1">
      <c r="A160" s="50">
        <f t="shared" si="47"/>
        <v>122.15900000000072</v>
      </c>
      <c r="B160" s="71" t="s">
        <v>60</v>
      </c>
      <c r="C160" s="72" t="s">
        <v>61</v>
      </c>
      <c r="D160" s="64" t="s">
        <v>159</v>
      </c>
      <c r="E160" s="64" t="s">
        <v>160</v>
      </c>
      <c r="F160" s="53" t="s">
        <v>51</v>
      </c>
      <c r="G160" s="54" t="s">
        <v>129</v>
      </c>
      <c r="H160" s="55">
        <v>43891</v>
      </c>
      <c r="I160" s="55">
        <v>43921</v>
      </c>
      <c r="J160" s="56" t="str">
        <f t="shared" si="43"/>
        <v>01.03.20 - 31.03.20 (1 months)</v>
      </c>
      <c r="K160" s="57" t="s">
        <v>49</v>
      </c>
      <c r="L160" s="58">
        <v>1900</v>
      </c>
      <c r="M160" s="58">
        <v>2300</v>
      </c>
      <c r="N160" s="59">
        <f t="shared" si="54"/>
        <v>4</v>
      </c>
      <c r="O160" s="58"/>
      <c r="P160" s="58"/>
      <c r="Q160" s="59" t="str">
        <f t="shared" si="55"/>
        <v/>
      </c>
      <c r="R160" s="58"/>
      <c r="S160" s="58"/>
      <c r="T160" s="65" t="str">
        <f t="shared" si="56"/>
        <v/>
      </c>
      <c r="U160" s="53">
        <v>9.6000000000000014</v>
      </c>
      <c r="V160" s="64"/>
      <c r="W160" s="64"/>
      <c r="X160" s="69"/>
      <c r="Y160" s="64"/>
      <c r="Z160" s="64"/>
      <c r="AA160" s="64"/>
      <c r="AB160" s="64"/>
      <c r="AC160" s="53">
        <v>0.4</v>
      </c>
      <c r="AD160" s="53">
        <v>1</v>
      </c>
      <c r="AE160" s="53">
        <v>1</v>
      </c>
      <c r="AF160" s="53">
        <v>0.4</v>
      </c>
      <c r="AG160" s="53">
        <v>1</v>
      </c>
      <c r="AH160" s="53">
        <v>0.8</v>
      </c>
      <c r="AI160" s="53">
        <v>2</v>
      </c>
      <c r="AJ160" s="67"/>
      <c r="AK160" s="67"/>
      <c r="AL160" s="66" t="s">
        <v>72</v>
      </c>
      <c r="AM160" s="62"/>
      <c r="AN160" s="64"/>
      <c r="AO160" s="64"/>
      <c r="AP160" s="67"/>
    </row>
    <row r="161" spans="1:42" ht="27" customHeight="1">
      <c r="A161" s="50">
        <f t="shared" si="47"/>
        <v>122.16000000000072</v>
      </c>
      <c r="B161" s="71" t="s">
        <v>60</v>
      </c>
      <c r="C161" s="72" t="s">
        <v>61</v>
      </c>
      <c r="D161" s="64" t="s">
        <v>159</v>
      </c>
      <c r="E161" s="64" t="s">
        <v>160</v>
      </c>
      <c r="F161" s="53" t="s">
        <v>51</v>
      </c>
      <c r="G161" s="54" t="s">
        <v>129</v>
      </c>
      <c r="H161" s="55">
        <v>43891</v>
      </c>
      <c r="I161" s="55">
        <v>43921</v>
      </c>
      <c r="J161" s="56" t="str">
        <f t="shared" si="43"/>
        <v>01.03.20 - 31.03.20 (1 months)</v>
      </c>
      <c r="K161" s="57" t="s">
        <v>49</v>
      </c>
      <c r="L161" s="58"/>
      <c r="M161" s="58"/>
      <c r="N161" s="59" t="str">
        <f t="shared" si="54"/>
        <v/>
      </c>
      <c r="O161" s="58">
        <v>1500</v>
      </c>
      <c r="P161" s="58">
        <v>2300</v>
      </c>
      <c r="Q161" s="59">
        <f t="shared" si="55"/>
        <v>8</v>
      </c>
      <c r="R161" s="58">
        <v>1500</v>
      </c>
      <c r="S161" s="58">
        <v>2300</v>
      </c>
      <c r="T161" s="65">
        <f t="shared" si="56"/>
        <v>8</v>
      </c>
      <c r="U161" s="53">
        <v>12.8</v>
      </c>
      <c r="V161" s="64"/>
      <c r="W161" s="64"/>
      <c r="X161" s="69"/>
      <c r="Y161" s="64"/>
      <c r="Z161" s="64"/>
      <c r="AA161" s="64"/>
      <c r="AB161" s="64"/>
      <c r="AC161" s="53">
        <v>0.4</v>
      </c>
      <c r="AD161" s="53">
        <v>1</v>
      </c>
      <c r="AE161" s="53">
        <v>1</v>
      </c>
      <c r="AF161" s="53">
        <v>0.4</v>
      </c>
      <c r="AG161" s="53">
        <v>1</v>
      </c>
      <c r="AH161" s="53">
        <v>1.2</v>
      </c>
      <c r="AI161" s="53">
        <v>3</v>
      </c>
      <c r="AJ161" s="62"/>
      <c r="AK161" s="62"/>
      <c r="AL161" s="66" t="s">
        <v>72</v>
      </c>
      <c r="AM161" s="62"/>
      <c r="AN161" s="64"/>
      <c r="AO161" s="64"/>
      <c r="AP161" s="67"/>
    </row>
    <row r="162" spans="1:42" ht="27" customHeight="1">
      <c r="A162" s="50">
        <f t="shared" si="47"/>
        <v>122.16100000000073</v>
      </c>
      <c r="B162" s="51" t="s">
        <v>53</v>
      </c>
      <c r="C162" s="86">
        <v>2</v>
      </c>
      <c r="D162" s="64" t="s">
        <v>159</v>
      </c>
      <c r="E162" s="64" t="s">
        <v>161</v>
      </c>
      <c r="F162" s="53" t="s">
        <v>51</v>
      </c>
      <c r="G162" s="54" t="s">
        <v>64</v>
      </c>
      <c r="H162" s="55">
        <v>43890</v>
      </c>
      <c r="I162" s="55">
        <v>43921</v>
      </c>
      <c r="J162" s="56" t="str">
        <f t="shared" si="43"/>
        <v>29.02.20 - 31.03.20 (1 months)</v>
      </c>
      <c r="K162" s="57" t="s">
        <v>49</v>
      </c>
      <c r="L162" s="58">
        <v>2300</v>
      </c>
      <c r="M162" s="58">
        <v>700</v>
      </c>
      <c r="N162" s="59">
        <f t="shared" si="54"/>
        <v>8</v>
      </c>
      <c r="O162" s="58">
        <v>2300</v>
      </c>
      <c r="P162" s="58">
        <v>700</v>
      </c>
      <c r="Q162" s="59">
        <f t="shared" si="55"/>
        <v>8</v>
      </c>
      <c r="R162" s="58">
        <v>2300</v>
      </c>
      <c r="S162" s="58">
        <v>700</v>
      </c>
      <c r="T162" s="65">
        <f t="shared" si="56"/>
        <v>8</v>
      </c>
      <c r="U162" s="53">
        <v>22.5</v>
      </c>
      <c r="V162" s="53"/>
      <c r="W162" s="53"/>
      <c r="X162" s="61"/>
      <c r="Y162" s="53"/>
      <c r="Z162" s="53"/>
      <c r="AA162" s="53"/>
      <c r="AB162" s="53"/>
      <c r="AC162" s="53">
        <v>1.2</v>
      </c>
      <c r="AD162" s="53">
        <v>3</v>
      </c>
      <c r="AE162" s="53">
        <v>3</v>
      </c>
      <c r="AF162" s="53">
        <v>1.2</v>
      </c>
      <c r="AG162" s="53">
        <v>3</v>
      </c>
      <c r="AH162" s="53">
        <v>1.2</v>
      </c>
      <c r="AI162" s="53">
        <v>3</v>
      </c>
      <c r="AJ162" s="62"/>
      <c r="AK162" s="62"/>
      <c r="AL162" s="66" t="s">
        <v>73</v>
      </c>
      <c r="AM162" s="62"/>
      <c r="AN162" s="64"/>
      <c r="AO162" s="64"/>
      <c r="AP162" s="67"/>
    </row>
    <row r="163" spans="1:42" ht="27" customHeight="1">
      <c r="A163" s="50">
        <f t="shared" si="47"/>
        <v>122.16200000000073</v>
      </c>
      <c r="B163" s="71" t="s">
        <v>60</v>
      </c>
      <c r="C163" s="72" t="s">
        <v>61</v>
      </c>
      <c r="D163" s="64" t="s">
        <v>159</v>
      </c>
      <c r="E163" s="64" t="s">
        <v>161</v>
      </c>
      <c r="F163" s="53" t="s">
        <v>51</v>
      </c>
      <c r="G163" s="54" t="s">
        <v>64</v>
      </c>
      <c r="H163" s="55">
        <v>43891</v>
      </c>
      <c r="I163" s="55">
        <v>43921</v>
      </c>
      <c r="J163" s="56" t="str">
        <f t="shared" si="43"/>
        <v>01.03.20 - 31.03.20 (1 months)</v>
      </c>
      <c r="K163" s="57" t="s">
        <v>49</v>
      </c>
      <c r="L163" s="58">
        <v>700</v>
      </c>
      <c r="M163" s="58">
        <v>2300</v>
      </c>
      <c r="N163" s="59">
        <f t="shared" si="54"/>
        <v>16</v>
      </c>
      <c r="O163" s="58">
        <v>700</v>
      </c>
      <c r="P163" s="58">
        <v>2300</v>
      </c>
      <c r="Q163" s="59">
        <f t="shared" si="55"/>
        <v>16</v>
      </c>
      <c r="R163" s="58">
        <v>700</v>
      </c>
      <c r="S163" s="58">
        <v>2300</v>
      </c>
      <c r="T163" s="65">
        <f t="shared" si="56"/>
        <v>16</v>
      </c>
      <c r="U163" s="53">
        <v>7.2</v>
      </c>
      <c r="V163" s="53"/>
      <c r="W163" s="53"/>
      <c r="X163" s="61"/>
      <c r="Y163" s="53"/>
      <c r="Z163" s="53"/>
      <c r="AA163" s="53"/>
      <c r="AB163" s="53"/>
      <c r="AC163" s="53">
        <v>0.4</v>
      </c>
      <c r="AD163" s="53">
        <v>1</v>
      </c>
      <c r="AE163" s="53">
        <v>1</v>
      </c>
      <c r="AF163" s="53">
        <v>0.4</v>
      </c>
      <c r="AG163" s="53">
        <v>1</v>
      </c>
      <c r="AH163" s="53">
        <v>0.4</v>
      </c>
      <c r="AI163" s="53">
        <v>1</v>
      </c>
      <c r="AJ163" s="62" t="s">
        <v>134</v>
      </c>
      <c r="AK163" s="62">
        <v>105.256</v>
      </c>
      <c r="AL163" s="66" t="s">
        <v>90</v>
      </c>
      <c r="AM163" s="62"/>
      <c r="AN163" s="64"/>
      <c r="AO163" s="64"/>
      <c r="AP163" s="67"/>
    </row>
    <row r="164" spans="1:42" ht="27" customHeight="1">
      <c r="A164" s="70">
        <f t="shared" si="47"/>
        <v>122.16300000000074</v>
      </c>
      <c r="B164" s="51" t="s">
        <v>53</v>
      </c>
      <c r="C164" s="72">
        <v>3</v>
      </c>
      <c r="D164" s="54" t="s">
        <v>162</v>
      </c>
      <c r="E164" s="54" t="s">
        <v>163</v>
      </c>
      <c r="F164" s="54" t="s">
        <v>51</v>
      </c>
      <c r="G164" s="54" t="s">
        <v>80</v>
      </c>
      <c r="H164" s="73">
        <v>43891</v>
      </c>
      <c r="I164" s="73">
        <v>43921</v>
      </c>
      <c r="J164" s="56" t="str">
        <f t="shared" si="43"/>
        <v>01.03.20 - 31.03.20 (1 months)</v>
      </c>
      <c r="K164" s="74" t="s">
        <v>49</v>
      </c>
      <c r="L164" s="75">
        <v>700</v>
      </c>
      <c r="M164" s="75">
        <v>1500</v>
      </c>
      <c r="N164" s="76">
        <f>IF(L164&gt;M164, (2400-L164+M164)/100, IF(AND(L164="",M164="",L164=M164), "", IF(L164=M164,24,(M164-L164)/100)))</f>
        <v>8</v>
      </c>
      <c r="O164" s="75">
        <v>700</v>
      </c>
      <c r="P164" s="75">
        <v>1500</v>
      </c>
      <c r="Q164" s="76">
        <f>IF(O164&gt;P164, (2400-O164+P164)/100, IF(AND(O164="",P164="",O164=P164), "", IF(O164=P164,24,(P164-O164)/100)))</f>
        <v>8</v>
      </c>
      <c r="R164" s="75">
        <v>700</v>
      </c>
      <c r="S164" s="75">
        <v>1500</v>
      </c>
      <c r="T164" s="76">
        <f>IF(R164&gt;S164, (2400-R164+S164)/100, IF(AND(R164="",S164="",R164=S164), "", IF(R164=S164,24,(S164-R164)/100)))</f>
        <v>8</v>
      </c>
      <c r="U164" s="54">
        <v>10</v>
      </c>
      <c r="V164" s="54"/>
      <c r="W164" s="77"/>
      <c r="X164" s="78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79"/>
      <c r="AK164" s="79"/>
      <c r="AL164" s="80"/>
      <c r="AM164" s="79"/>
      <c r="AN164" s="54"/>
      <c r="AO164" s="54">
        <v>5</v>
      </c>
      <c r="AP164" s="79"/>
    </row>
    <row r="165" spans="1:42" ht="27" customHeight="1">
      <c r="A165" s="50">
        <f>A164+0.002</f>
        <v>122.16500000000073</v>
      </c>
      <c r="B165" s="51" t="s">
        <v>53</v>
      </c>
      <c r="C165" s="52">
        <v>3</v>
      </c>
      <c r="D165" s="53" t="s">
        <v>162</v>
      </c>
      <c r="E165" s="53" t="s">
        <v>163</v>
      </c>
      <c r="F165" s="53" t="s">
        <v>51</v>
      </c>
      <c r="G165" s="54" t="s">
        <v>80</v>
      </c>
      <c r="H165" s="55">
        <v>43891</v>
      </c>
      <c r="I165" s="55">
        <v>43921</v>
      </c>
      <c r="J165" s="56" t="str">
        <f t="shared" si="43"/>
        <v>01.03.20 - 31.03.20 (1 months)</v>
      </c>
      <c r="K165" s="57" t="s">
        <v>49</v>
      </c>
      <c r="L165" s="58">
        <v>1900</v>
      </c>
      <c r="M165" s="58">
        <v>2300</v>
      </c>
      <c r="N165" s="59">
        <f t="shared" ref="N165" si="57">IF(L165&gt;M165, (2400-L165+M165)/100, IF(AND(L165="",M165="",L165=M165), "", IF(L165=M165,24,(M165-L165)/100)))</f>
        <v>4</v>
      </c>
      <c r="O165" s="58">
        <v>1500</v>
      </c>
      <c r="P165" s="58">
        <v>1900</v>
      </c>
      <c r="Q165" s="59">
        <f t="shared" ref="Q165" si="58">IF(O165&gt;P165, (2400-O165+P165)/100, IF(AND(O165="",P165="",O165=P165), "", IF(O165=P165,24,(P165-O165)/100)))</f>
        <v>4</v>
      </c>
      <c r="R165" s="58">
        <v>1500</v>
      </c>
      <c r="S165" s="58">
        <v>1900</v>
      </c>
      <c r="T165" s="65">
        <f t="shared" ref="T165" si="59">IF(R165&gt;S165, (2400-R165+S165)/100, IF(AND(R165="",S165="",R165=S165), "", IF(R165=S165,24,(S165-R165)/100)))</f>
        <v>4</v>
      </c>
      <c r="U165" s="53">
        <v>7.5</v>
      </c>
      <c r="V165" s="53"/>
      <c r="W165" s="60"/>
      <c r="X165" s="61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62"/>
      <c r="AK165" s="62"/>
      <c r="AL165" s="66"/>
      <c r="AM165" s="62"/>
      <c r="AN165" s="64"/>
      <c r="AO165" s="64">
        <v>5</v>
      </c>
      <c r="AP165" s="67"/>
    </row>
    <row r="167" spans="1:42">
      <c r="A167" s="95" t="s">
        <v>165</v>
      </c>
      <c r="B167" s="96" t="s">
        <v>166</v>
      </c>
      <c r="C167" s="97"/>
      <c r="D167" s="98" t="s">
        <v>167</v>
      </c>
      <c r="E167" s="98"/>
      <c r="F167" s="98"/>
      <c r="G167" s="99"/>
    </row>
    <row r="168" spans="1:42" ht="26.25">
      <c r="A168" s="100"/>
      <c r="B168" s="101">
        <v>1</v>
      </c>
      <c r="C168" s="102" t="s">
        <v>168</v>
      </c>
      <c r="D168" s="103"/>
      <c r="E168" s="104">
        <v>1.1000000000000001</v>
      </c>
      <c r="F168" s="105" t="s">
        <v>169</v>
      </c>
      <c r="G168" s="106"/>
    </row>
    <row r="169" spans="1:42">
      <c r="A169" s="100"/>
      <c r="B169" s="107"/>
      <c r="C169" s="108"/>
      <c r="D169" s="109"/>
      <c r="E169" s="110">
        <v>1.2</v>
      </c>
      <c r="F169" s="111" t="s">
        <v>170</v>
      </c>
      <c r="G169" s="112"/>
    </row>
    <row r="170" spans="1:42">
      <c r="A170" s="100"/>
      <c r="B170" s="107"/>
      <c r="C170" s="108"/>
      <c r="D170" s="109"/>
      <c r="E170" s="110">
        <v>1.3</v>
      </c>
      <c r="F170" s="111" t="s">
        <v>171</v>
      </c>
      <c r="G170" s="112"/>
    </row>
    <row r="171" spans="1:42">
      <c r="A171" s="100"/>
      <c r="B171" s="107"/>
      <c r="C171" s="113"/>
      <c r="D171" s="114"/>
      <c r="E171" s="115">
        <v>1.4</v>
      </c>
      <c r="F171" s="116" t="s">
        <v>172</v>
      </c>
      <c r="G171" s="117"/>
    </row>
    <row r="172" spans="1:42">
      <c r="A172" s="100"/>
      <c r="B172" s="118">
        <v>2</v>
      </c>
      <c r="C172" s="119" t="s">
        <v>173</v>
      </c>
      <c r="D172" s="120"/>
      <c r="F172" s="121"/>
      <c r="G172" s="112"/>
    </row>
    <row r="173" spans="1:42">
      <c r="A173" s="100"/>
      <c r="B173" s="118">
        <v>3</v>
      </c>
      <c r="C173" s="122" t="s">
        <v>174</v>
      </c>
      <c r="D173" s="123"/>
      <c r="F173" s="121"/>
      <c r="G173" s="112"/>
    </row>
    <row r="174" spans="1:42">
      <c r="A174" s="100"/>
      <c r="B174" s="118">
        <v>4</v>
      </c>
      <c r="C174" s="122" t="s">
        <v>175</v>
      </c>
      <c r="D174" s="123"/>
      <c r="F174" s="121"/>
      <c r="G174" s="112"/>
    </row>
    <row r="175" spans="1:42">
      <c r="A175" s="124"/>
      <c r="B175" s="125">
        <v>5</v>
      </c>
      <c r="C175" s="126" t="s">
        <v>176</v>
      </c>
      <c r="D175" s="127"/>
      <c r="E175" s="128"/>
      <c r="F175" s="128"/>
      <c r="G175" s="129"/>
    </row>
  </sheetData>
  <mergeCells count="40">
    <mergeCell ref="AN3:AO3"/>
    <mergeCell ref="A167:A175"/>
    <mergeCell ref="D167:G167"/>
    <mergeCell ref="B168:B171"/>
    <mergeCell ref="C168:D171"/>
    <mergeCell ref="C172:D172"/>
    <mergeCell ref="C173:D173"/>
    <mergeCell ref="C174:D174"/>
    <mergeCell ref="AL2:AL4"/>
    <mergeCell ref="AM2:AM4"/>
    <mergeCell ref="AN2:AO2"/>
    <mergeCell ref="AP2:AP4"/>
    <mergeCell ref="L3:N3"/>
    <mergeCell ref="O3:Q3"/>
    <mergeCell ref="R3:T3"/>
    <mergeCell ref="U3:U4"/>
    <mergeCell ref="V3:V4"/>
    <mergeCell ref="W3:W4"/>
    <mergeCell ref="U2:W2"/>
    <mergeCell ref="X2:X4"/>
    <mergeCell ref="Y2:AB2"/>
    <mergeCell ref="AC2:AI3"/>
    <mergeCell ref="AJ2:AJ4"/>
    <mergeCell ref="AK2:AK4"/>
    <mergeCell ref="Y3:Y4"/>
    <mergeCell ref="Z3:Z4"/>
    <mergeCell ref="AA3:AA4"/>
    <mergeCell ref="AB3:AB4"/>
    <mergeCell ref="G2:G4"/>
    <mergeCell ref="H2:H4"/>
    <mergeCell ref="I2:I4"/>
    <mergeCell ref="J2:J4"/>
    <mergeCell ref="K2:K4"/>
    <mergeCell ref="L2:T2"/>
    <mergeCell ref="A2:A4"/>
    <mergeCell ref="B2:B4"/>
    <mergeCell ref="C2:C4"/>
    <mergeCell ref="D2:D4"/>
    <mergeCell ref="E2:E4"/>
    <mergeCell ref="F2:F4"/>
  </mergeCells>
  <dataValidations count="2">
    <dataValidation type="whole" allowBlank="1" showInputMessage="1" showErrorMessage="1" errorTitle="Incorrect MW Volume" error="Please only submit whole MW volumes into this field." sqref="AD12 AG12 AI12">
      <formula1>0</formula1>
      <formula2>1000</formula2>
    </dataValidation>
    <dataValidation allowBlank="1" showInputMessage="1" showErrorMessage="1" errorTitle="Incorrect MW Volume" error="Please only submit whole MW volumes into this field." sqref="AC12 AE12:AF12 AH12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2020-02-14T10:13:49Z</dcterms:created>
  <dcterms:modified xsi:type="dcterms:W3CDTF">2020-02-14T11:48:04Z</dcterms:modified>
</cp:coreProperties>
</file>