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0" windowWidth="15120" windowHeight="1170" tabRatio="733" firstSheet="2" activeTab="2"/>
  </bookViews>
  <sheets>
    <sheet name="Project Gantt" sheetId="1" state="hidden" r:id="rId1"/>
    <sheet name="EIF Dates" sheetId="4" state="hidden" r:id="rId2"/>
    <sheet name="Code mapping extract" sheetId="8" r:id="rId3"/>
    <sheet name="Relevant prequalification art." sheetId="6" r:id="rId4"/>
  </sheets>
  <definedNames>
    <definedName name="_xlnm._FilterDatabase" localSheetId="2" hidden="1">'Code mapping extract'!$H$1:$Z$278</definedName>
    <definedName name="_xlnm._FilterDatabase" localSheetId="3" hidden="1">'Relevant prequalification art.'!#REF!</definedName>
    <definedName name="_xlnm.Extract" localSheetId="3">'Relevant prequalification art.'!$A$1</definedName>
    <definedName name="_xlnm.Print_Area" localSheetId="0">'Project Gantt'!$A$1:$EO$74</definedName>
    <definedName name="_xlnm.Print_Titles" localSheetId="0">'Project Gantt'!$1:$9</definedName>
    <definedName name="valuevx">42.314159</definedName>
    <definedName name="Z_5C11B616_35DD_4F1D_B6BA_35C693DFAD6B_.wvu.PrintArea" localSheetId="0" hidden="1">'Project Gantt'!$A$1:$EO$74</definedName>
    <definedName name="Z_5C11B616_35DD_4F1D_B6BA_35C693DFAD6B_.wvu.PrintTitles" localSheetId="0" hidden="1">'Project Gantt'!$1:$9</definedName>
    <definedName name="Z_5C11B616_35DD_4F1D_B6BA_35C693DFAD6B_.wvu.Rows" localSheetId="0"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PrintArea" localSheetId="0" hidden="1">'Project Gantt'!$A$1:$EO$74</definedName>
    <definedName name="Z_63C2440F_350B_41E8_B1D4_831F4CBBF476_.wvu.PrintTitles" localSheetId="0" hidden="1">'Project Gantt'!$1:$9</definedName>
    <definedName name="Z_63C2440F_350B_41E8_B1D4_831F4CBBF476_.wvu.Rows" localSheetId="0"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s>
  <calcPr calcId="145621"/>
  <customWorkbookViews>
    <customWorkbookView name="Robert Selbie - Personal View" guid="{63C2440F-350B-41E8-B1D4-831F4CBBF476}" mergeInterval="0" personalView="1" maximized="1" windowWidth="1362" windowHeight="543" tabRatio="892" activeSheetId="2"/>
    <customWorkbookView name="National Grid - Personal View" guid="{5C11B616-35DD-4F1D-B6BA-35C693DFAD6B}" mergeInterval="0" personalView="1" maximized="1" windowWidth="1280" windowHeight="838" tabRatio="892" activeSheetId="2"/>
  </customWorkbookViews>
</workbook>
</file>

<file path=xl/calcChain.xml><?xml version="1.0" encoding="utf-8"?>
<calcChain xmlns="http://schemas.openxmlformats.org/spreadsheetml/2006/main">
  <c r="I22" i="1" l="1"/>
  <c r="BF28" i="1" l="1"/>
  <c r="K67" i="1" l="1"/>
  <c r="H67" i="1"/>
  <c r="K55" i="1"/>
  <c r="H55" i="1"/>
  <c r="H54" i="1" s="1"/>
  <c r="H53" i="1" s="1"/>
  <c r="J54" i="1"/>
  <c r="K47" i="1"/>
  <c r="H47" i="1"/>
  <c r="H32" i="1"/>
  <c r="K32" i="1"/>
  <c r="K28" i="1"/>
  <c r="H28" i="1"/>
  <c r="K21" i="1"/>
  <c r="H18" i="1"/>
  <c r="H21" i="1"/>
  <c r="K18" i="1"/>
  <c r="H17" i="1" l="1"/>
  <c r="I74" i="1" l="1"/>
  <c r="M74" i="1" s="1"/>
  <c r="L74" i="1" s="1"/>
  <c r="I73" i="1"/>
  <c r="M73" i="1" s="1"/>
  <c r="L73" i="1" s="1"/>
  <c r="I72" i="1"/>
  <c r="M72" i="1" s="1"/>
  <c r="L72" i="1" s="1"/>
  <c r="I71" i="1"/>
  <c r="M71" i="1" s="1"/>
  <c r="L71" i="1" s="1"/>
  <c r="I70" i="1"/>
  <c r="M70" i="1" s="1"/>
  <c r="L70" i="1" s="1"/>
  <c r="I69" i="1"/>
  <c r="M69" i="1" s="1"/>
  <c r="L69" i="1" s="1"/>
  <c r="I68" i="1"/>
  <c r="BN67" i="1"/>
  <c r="I66" i="1"/>
  <c r="M66" i="1" s="1"/>
  <c r="L66" i="1" s="1"/>
  <c r="I65" i="1"/>
  <c r="M65" i="1" s="1"/>
  <c r="L65" i="1" s="1"/>
  <c r="I64" i="1"/>
  <c r="M64" i="1" s="1"/>
  <c r="L64" i="1" s="1"/>
  <c r="I63" i="1"/>
  <c r="M63" i="1" s="1"/>
  <c r="L63" i="1" s="1"/>
  <c r="I62" i="1"/>
  <c r="M62" i="1" s="1"/>
  <c r="L62" i="1" s="1"/>
  <c r="I61" i="1"/>
  <c r="M61" i="1" s="1"/>
  <c r="L61" i="1" s="1"/>
  <c r="I60" i="1"/>
  <c r="M60" i="1" s="1"/>
  <c r="L60" i="1" s="1"/>
  <c r="I59" i="1"/>
  <c r="M59" i="1" s="1"/>
  <c r="L59" i="1" s="1"/>
  <c r="I58" i="1"/>
  <c r="M58" i="1" s="1"/>
  <c r="L58" i="1" s="1"/>
  <c r="I57" i="1"/>
  <c r="M57" i="1" s="1"/>
  <c r="L57" i="1" s="1"/>
  <c r="I56" i="1"/>
  <c r="K54" i="1"/>
  <c r="K53" i="1" s="1"/>
  <c r="I52" i="1"/>
  <c r="M52" i="1" s="1"/>
  <c r="L52" i="1" s="1"/>
  <c r="I51" i="1"/>
  <c r="M51" i="1" s="1"/>
  <c r="L51" i="1" s="1"/>
  <c r="I50" i="1"/>
  <c r="M50" i="1" s="1"/>
  <c r="L50" i="1" s="1"/>
  <c r="I49" i="1"/>
  <c r="M49" i="1" s="1"/>
  <c r="L49" i="1" s="1"/>
  <c r="I48" i="1"/>
  <c r="BJ47" i="1"/>
  <c r="I46" i="1"/>
  <c r="M46" i="1" s="1"/>
  <c r="L46" i="1" s="1"/>
  <c r="I45" i="1"/>
  <c r="M45" i="1" s="1"/>
  <c r="L45" i="1" s="1"/>
  <c r="I44" i="1"/>
  <c r="M44" i="1" s="1"/>
  <c r="L44" i="1" s="1"/>
  <c r="I43" i="1"/>
  <c r="M43" i="1" s="1"/>
  <c r="L43" i="1" s="1"/>
  <c r="I42" i="1"/>
  <c r="M42" i="1" s="1"/>
  <c r="L42" i="1" s="1"/>
  <c r="I41" i="1"/>
  <c r="M41" i="1" s="1"/>
  <c r="L41" i="1" s="1"/>
  <c r="I40" i="1"/>
  <c r="M40" i="1" s="1"/>
  <c r="L40" i="1" s="1"/>
  <c r="I39" i="1"/>
  <c r="M39" i="1" s="1"/>
  <c r="L39" i="1" s="1"/>
  <c r="I38" i="1"/>
  <c r="M38" i="1" s="1"/>
  <c r="L38" i="1" s="1"/>
  <c r="I37" i="1"/>
  <c r="M37" i="1" s="1"/>
  <c r="L37" i="1" s="1"/>
  <c r="I36" i="1"/>
  <c r="M36" i="1" s="1"/>
  <c r="L36" i="1" s="1"/>
  <c r="I35" i="1"/>
  <c r="M35" i="1" s="1"/>
  <c r="L35" i="1" s="1"/>
  <c r="I34" i="1"/>
  <c r="M34" i="1" s="1"/>
  <c r="L34" i="1" s="1"/>
  <c r="I33" i="1"/>
  <c r="BJ32" i="1"/>
  <c r="I31" i="1"/>
  <c r="M31" i="1" s="1"/>
  <c r="L31" i="1" s="1"/>
  <c r="I30" i="1"/>
  <c r="M30" i="1" s="1"/>
  <c r="L30" i="1" s="1"/>
  <c r="I29" i="1"/>
  <c r="I27" i="1"/>
  <c r="M27" i="1" s="1"/>
  <c r="L27" i="1" s="1"/>
  <c r="I26" i="1"/>
  <c r="M26" i="1" s="1"/>
  <c r="L26" i="1" s="1"/>
  <c r="I25" i="1"/>
  <c r="M25" i="1" s="1"/>
  <c r="L25" i="1" s="1"/>
  <c r="I24" i="1"/>
  <c r="M24" i="1" s="1"/>
  <c r="L24" i="1" s="1"/>
  <c r="I23" i="1"/>
  <c r="M23" i="1" s="1"/>
  <c r="L23" i="1" s="1"/>
  <c r="BF21" i="1"/>
  <c r="I20" i="1"/>
  <c r="I19" i="1"/>
  <c r="BH18" i="1"/>
  <c r="I16" i="1"/>
  <c r="M16" i="1" s="1"/>
  <c r="L16" i="1" s="1"/>
  <c r="I15" i="1"/>
  <c r="M15" i="1" s="1"/>
  <c r="L15" i="1" s="1"/>
  <c r="I14" i="1"/>
  <c r="M14" i="1" s="1"/>
  <c r="L14" i="1" s="1"/>
  <c r="I13" i="1"/>
  <c r="M13" i="1" s="1"/>
  <c r="L13" i="1" s="1"/>
  <c r="I12" i="1"/>
  <c r="M12" i="1" s="1"/>
  <c r="L12" i="1" s="1"/>
  <c r="I11" i="1"/>
  <c r="M11" i="1" s="1"/>
  <c r="L11" i="1" s="1"/>
  <c r="I10" i="1"/>
  <c r="M68" i="1" l="1"/>
  <c r="L68" i="1" s="1"/>
  <c r="I67" i="1"/>
  <c r="M48" i="1"/>
  <c r="L48" i="1" s="1"/>
  <c r="I47" i="1"/>
  <c r="M33" i="1"/>
  <c r="L33" i="1" s="1"/>
  <c r="I32" i="1"/>
  <c r="M29" i="1"/>
  <c r="L29" i="1" s="1"/>
  <c r="I28" i="1"/>
  <c r="M22" i="1"/>
  <c r="L22" i="1" s="1"/>
  <c r="I21" i="1"/>
  <c r="M19" i="1"/>
  <c r="L19" i="1" s="1"/>
  <c r="I18" i="1"/>
  <c r="M56" i="1"/>
  <c r="L56" i="1" s="1"/>
  <c r="I55" i="1"/>
  <c r="I54" i="1" s="1"/>
  <c r="BK53" i="1"/>
  <c r="M10" i="1"/>
  <c r="L10" i="1" s="1"/>
  <c r="K17" i="1"/>
  <c r="M20" i="1"/>
  <c r="L20" i="1" s="1"/>
  <c r="M54" i="1" l="1"/>
  <c r="L54" i="1" s="1"/>
  <c r="I53" i="1"/>
  <c r="I17" i="1" s="1"/>
  <c r="M55" i="1"/>
  <c r="L55"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alcChain>
</file>

<file path=xl/comments1.xml><?xml version="1.0" encoding="utf-8"?>
<comments xmlns="http://schemas.openxmlformats.org/spreadsheetml/2006/main">
  <authors>
    <author>National Grid</author>
  </authors>
  <commentList>
    <comment ref="A9" authorId="0">
      <text>
        <r>
          <rPr>
            <b/>
            <sz val="9"/>
            <color indexed="81"/>
            <rFont val="Tahoma"/>
            <family val="2"/>
          </rPr>
          <t xml:space="preserve">ID - Task Number
</t>
        </r>
        <r>
          <rPr>
            <sz val="9"/>
            <color indexed="81"/>
            <rFont val="Tahoma"/>
            <family val="2"/>
          </rPr>
          <t>Level 1: 1, 2, 3, ...
Level 2: 1.1, 1.2, 1.3, ...
Level 3: 1.1.1, 1.1.2, 1.1.3, …
The WBS uses a formula to control the numbering, but the formulas are different for different levels. When you add rows, you need to use th etemaplte located at the bottom of this document.</t>
        </r>
      </text>
    </comment>
    <comment ref="B9" authorId="0">
      <text>
        <r>
          <rPr>
            <b/>
            <sz val="9"/>
            <color indexed="81"/>
            <rFont val="Tahoma"/>
            <family val="2"/>
          </rPr>
          <t xml:space="preserve">Work stream - Task Name
</t>
        </r>
        <r>
          <rPr>
            <sz val="9"/>
            <color indexed="81"/>
            <rFont val="Tahoma"/>
            <family val="2"/>
          </rPr>
          <t xml:space="preserve">
Enter the name of each task and sub-task. Use indents for sub-tasks.</t>
        </r>
      </text>
    </comment>
    <comment ref="C9" authorId="0">
      <text>
        <r>
          <rPr>
            <b/>
            <sz val="9"/>
            <color indexed="81"/>
            <rFont val="Tahoma"/>
            <family val="2"/>
          </rPr>
          <t>Task Lead</t>
        </r>
        <r>
          <rPr>
            <sz val="9"/>
            <color indexed="81"/>
            <rFont val="Tahoma"/>
            <family val="2"/>
          </rPr>
          <t xml:space="preserve">
Enter the name of the Task Lead in this column.
Preferbly with the percetage allocation
</t>
        </r>
      </text>
    </comment>
    <comment ref="E9" authorId="0">
      <text>
        <r>
          <rPr>
            <b/>
            <sz val="9"/>
            <color indexed="81"/>
            <rFont val="Tahoma"/>
            <family val="2"/>
          </rPr>
          <t xml:space="preserve">Dependencies
</t>
        </r>
        <r>
          <rPr>
            <sz val="9"/>
            <color indexed="81"/>
            <rFont val="Tahoma"/>
            <family val="2"/>
          </rPr>
          <t xml:space="preserve">Insert Task ID number which has dependencies against.
</t>
        </r>
      </text>
    </comment>
    <comment ref="F9" authorId="0">
      <text>
        <r>
          <rPr>
            <b/>
            <sz val="9"/>
            <color indexed="81"/>
            <rFont val="Tahoma"/>
            <family val="2"/>
          </rPr>
          <t>Articles:</t>
        </r>
        <r>
          <rPr>
            <sz val="9"/>
            <color indexed="81"/>
            <rFont val="Tahoma"/>
            <family val="2"/>
          </rPr>
          <t xml:space="preserve"> Articles against the document. 
Article Number(section)
XX(Y) ie. 12(3)
</t>
        </r>
      </text>
    </comment>
    <comment ref="H9" authorId="0">
      <text>
        <r>
          <rPr>
            <b/>
            <sz val="9"/>
            <color indexed="81"/>
            <rFont val="Tahoma"/>
            <family val="2"/>
          </rPr>
          <t>Task Start Date</t>
        </r>
      </text>
    </comment>
    <comment ref="I9" authorId="0">
      <text>
        <r>
          <rPr>
            <b/>
            <sz val="9"/>
            <color indexed="81"/>
            <rFont val="Tahoma"/>
            <family val="2"/>
          </rPr>
          <t>Task End Date</t>
        </r>
      </text>
    </comment>
    <comment ref="J9" authorId="0">
      <text>
        <r>
          <rPr>
            <b/>
            <sz val="9"/>
            <color indexed="81"/>
            <rFont val="Tahoma"/>
            <family val="2"/>
          </rPr>
          <t xml:space="preserve">Manual Input - </t>
        </r>
        <r>
          <rPr>
            <sz val="9"/>
            <color indexed="81"/>
            <rFont val="Tahoma"/>
            <family val="2"/>
          </rPr>
          <t>How Many days(including weekends). This will determin the END DATE.</t>
        </r>
      </text>
    </comment>
    <comment ref="K9" authorId="0">
      <text>
        <r>
          <rPr>
            <b/>
            <sz val="9"/>
            <color indexed="81"/>
            <rFont val="Tahoma"/>
            <family val="2"/>
          </rPr>
          <t xml:space="preserve">% Completed
</t>
        </r>
        <r>
          <rPr>
            <sz val="9"/>
            <color indexed="81"/>
            <rFont val="Tahoma"/>
            <family val="2"/>
          </rPr>
          <t xml:space="preserve">This is a manual input. Once you enter the percentage progressed/completed, the GREY bar will appear. 
</t>
        </r>
      </text>
    </comment>
    <comment ref="L9" authorId="0">
      <text>
        <r>
          <rPr>
            <b/>
            <sz val="9"/>
            <color indexed="81"/>
            <rFont val="Tahoma"/>
            <family val="2"/>
          </rPr>
          <t>Calculation</t>
        </r>
        <r>
          <rPr>
            <sz val="9"/>
            <color indexed="81"/>
            <rFont val="Tahoma"/>
            <family val="2"/>
          </rPr>
          <t xml:space="preserve"> for number of Working Weeks from "Cal.Days"
</t>
        </r>
      </text>
    </comment>
    <comment ref="M9" authorId="0">
      <text>
        <r>
          <rPr>
            <b/>
            <sz val="9"/>
            <color indexed="81"/>
            <rFont val="Tahoma"/>
            <family val="2"/>
          </rPr>
          <t>Calculation</t>
        </r>
        <r>
          <rPr>
            <sz val="9"/>
            <color indexed="81"/>
            <rFont val="Tahoma"/>
            <family val="2"/>
          </rPr>
          <t xml:space="preserve"> for number of Working Days from "Cal.Days".
(Excluding Weekends)
</t>
        </r>
      </text>
    </comment>
  </commentList>
</comments>
</file>

<file path=xl/comments2.xml><?xml version="1.0" encoding="utf-8"?>
<comments xmlns="http://schemas.openxmlformats.org/spreadsheetml/2006/main">
  <authors>
    <author>National Grid</author>
  </authors>
  <commentList>
    <comment ref="B1" authorId="0">
      <text>
        <r>
          <rPr>
            <b/>
            <sz val="9"/>
            <color indexed="81"/>
            <rFont val="Tahoma"/>
            <family val="2"/>
          </rPr>
          <t>ZERO("0") is allcated for TITLES row.</t>
        </r>
      </text>
    </comment>
    <comment ref="C1" authorId="0">
      <text>
        <r>
          <rPr>
            <b/>
            <sz val="9"/>
            <color indexed="81"/>
            <rFont val="Tahoma"/>
            <family val="2"/>
          </rPr>
          <t>ZERO("0") is allcated for TITLES row.</t>
        </r>
      </text>
    </comment>
    <comment ref="D1" authorId="0">
      <text>
        <r>
          <rPr>
            <b/>
            <sz val="9"/>
            <color indexed="81"/>
            <rFont val="Tahoma"/>
            <family val="2"/>
          </rPr>
          <t>ZERO("0") is allcated for TITLES row.</t>
        </r>
      </text>
    </comment>
    <comment ref="E1" authorId="0">
      <text>
        <r>
          <rPr>
            <b/>
            <sz val="9"/>
            <color indexed="81"/>
            <rFont val="Tahoma"/>
            <family val="2"/>
          </rPr>
          <t xml:space="preserve">ZERO("0") is allcated for TITLES row.
</t>
        </r>
      </text>
    </comment>
    <comment ref="I1" authorId="0">
      <text>
        <r>
          <rPr>
            <b/>
            <sz val="9"/>
            <color indexed="81"/>
            <rFont val="Tahoma"/>
            <family val="2"/>
          </rPr>
          <t>Distribution Code
[ENA]</t>
        </r>
      </text>
    </comment>
    <comment ref="J1" authorId="0">
      <text>
        <r>
          <rPr>
            <b/>
            <sz val="9"/>
            <color indexed="81"/>
            <rFont val="Tahoma"/>
            <family val="2"/>
          </rPr>
          <t>Security and Quality of Supply Standards
[NGET]</t>
        </r>
        <r>
          <rPr>
            <sz val="9"/>
            <color indexed="81"/>
            <rFont val="Tahoma"/>
            <family val="2"/>
          </rPr>
          <t xml:space="preserve">
</t>
        </r>
      </text>
    </comment>
    <comment ref="K1" authorId="0">
      <text>
        <r>
          <rPr>
            <b/>
            <sz val="9"/>
            <color indexed="81"/>
            <rFont val="Tahoma"/>
            <family val="2"/>
          </rPr>
          <t>System Operator Transmission Code
[NGET]</t>
        </r>
      </text>
    </comment>
    <comment ref="L1" authorId="0">
      <text>
        <r>
          <rPr>
            <b/>
            <sz val="9"/>
            <color indexed="81"/>
            <rFont val="Tahoma"/>
            <family val="2"/>
          </rPr>
          <t>Balancing &amp; Settlement Code</t>
        </r>
        <r>
          <rPr>
            <sz val="9"/>
            <color indexed="81"/>
            <rFont val="Tahoma"/>
            <family val="2"/>
          </rPr>
          <t xml:space="preserve">
</t>
        </r>
      </text>
    </comment>
    <comment ref="M1" authorId="0">
      <text>
        <r>
          <rPr>
            <b/>
            <sz val="9"/>
            <color indexed="81"/>
            <rFont val="Tahoma"/>
            <family val="2"/>
          </rPr>
          <t>Connection &amp; Use of System Code
[NGET]</t>
        </r>
      </text>
    </comment>
  </commentList>
</comments>
</file>

<file path=xl/sharedStrings.xml><?xml version="1.0" encoding="utf-8"?>
<sst xmlns="http://schemas.openxmlformats.org/spreadsheetml/2006/main" count="1336" uniqueCount="618">
  <si>
    <t>Dependencies</t>
  </si>
  <si>
    <t>Start</t>
  </si>
  <si>
    <t>End</t>
  </si>
  <si>
    <t>Cal. Days</t>
  </si>
  <si>
    <t>%
Done</t>
  </si>
  <si>
    <t>Work Weeks</t>
  </si>
  <si>
    <t>Work Days</t>
  </si>
  <si>
    <t>Balancing</t>
  </si>
  <si>
    <t>[ID #]</t>
  </si>
  <si>
    <t>NRA Approval</t>
  </si>
  <si>
    <t>TBC</t>
  </si>
  <si>
    <t>John Young</t>
  </si>
  <si>
    <t>1st Half</t>
  </si>
  <si>
    <t>2nd Half</t>
  </si>
  <si>
    <t>Proposal Development</t>
  </si>
  <si>
    <t>Implementation</t>
  </si>
  <si>
    <t>Consultation</t>
  </si>
  <si>
    <t>-</t>
  </si>
  <si>
    <t>TSOs develop first report</t>
  </si>
  <si>
    <t>Work stream</t>
  </si>
  <si>
    <t>GENERAL PROVISIONS</t>
  </si>
  <si>
    <t>Data Exchange</t>
  </si>
  <si>
    <t>Reserve Providers</t>
  </si>
  <si>
    <t>Planning &amp; Scheduling</t>
  </si>
  <si>
    <t>LFCR</t>
  </si>
  <si>
    <t>Modification Approval</t>
  </si>
  <si>
    <t>Operational Security</t>
  </si>
  <si>
    <t>LFCR TITLE 2 - Frequency Quality Parameters</t>
  </si>
  <si>
    <t>Ref Art 72 - Exchange data with all other TSOs to the extent that it is necessary for carrying out the operational security analysis</t>
  </si>
  <si>
    <t>EIF</t>
  </si>
  <si>
    <t>Current Month</t>
  </si>
  <si>
    <t>Task Schedule</t>
  </si>
  <si>
    <t>EIF Dates</t>
  </si>
  <si>
    <t>Key:</t>
  </si>
  <si>
    <t>Operational Practices (TBC)</t>
  </si>
  <si>
    <t>Monitoring</t>
  </si>
  <si>
    <t>Emergency Restoration(TBC)</t>
  </si>
  <si>
    <t>Training Plan</t>
  </si>
  <si>
    <t>Resource Identification</t>
  </si>
  <si>
    <t>Communication</t>
  </si>
  <si>
    <t>Compliance Testing</t>
  </si>
  <si>
    <t>System Operation
(TSOG &amp; ER)</t>
  </si>
  <si>
    <t>Common Grid Model
(CGM)</t>
  </si>
  <si>
    <t>Lead &amp; Resource</t>
  </si>
  <si>
    <t>Work Stream</t>
  </si>
  <si>
    <t>Officaly confirmed?</t>
  </si>
  <si>
    <t>When was it confirmed?</t>
  </si>
  <si>
    <t>Tools and Communication [EIF+60]</t>
  </si>
  <si>
    <t>Capacity Calculation
(CACM)</t>
  </si>
  <si>
    <t>Capacity Calculation
(FCA)</t>
  </si>
  <si>
    <t>System Operation
(TSOG)</t>
  </si>
  <si>
    <t>System Operation
(ER)</t>
  </si>
  <si>
    <t>Yes</t>
  </si>
  <si>
    <t>Grid Connection Code
(RfG)</t>
  </si>
  <si>
    <t>Grid Connection Code
(HVDC)</t>
  </si>
  <si>
    <t>No</t>
  </si>
  <si>
    <t>(Modification Approval)</t>
  </si>
  <si>
    <t>Other Tasks</t>
  </si>
  <si>
    <t>SUB Task Schedule</t>
  </si>
  <si>
    <t>SUB SUB Task Schedule</t>
  </si>
  <si>
    <t>Proposal Development/
Consultation</t>
  </si>
  <si>
    <t>Completed Task</t>
  </si>
  <si>
    <t>NRA Approval/Approval</t>
  </si>
  <si>
    <t>OS TITLE 1 - Operational Security Requirements</t>
  </si>
  <si>
    <t>OS TITLE 3 - Compliance</t>
  </si>
  <si>
    <t>OP TITLE 3 - Procedure for handling forced outages</t>
  </si>
  <si>
    <t>OP TITLE 5 - Ancillary Services</t>
  </si>
  <si>
    <t>OP TITLE 6 - Scheduling</t>
  </si>
  <si>
    <t>4.1.1</t>
  </si>
  <si>
    <t>CONFIRMED EIF Dates</t>
  </si>
  <si>
    <t>CODE MODs</t>
  </si>
  <si>
    <t>Mod assessment</t>
  </si>
  <si>
    <t>Raise Mod</t>
  </si>
  <si>
    <t>Mod Approval</t>
  </si>
  <si>
    <t>Mod Assessment</t>
  </si>
  <si>
    <t xml:space="preserve"> </t>
  </si>
  <si>
    <t>("Rreport to Authority" folloby "Modification Approval", Then "All TSOs shall define a harmonised data format for data exchange")</t>
  </si>
  <si>
    <t>("Rreport to Authority" folloby "Modification Approval")</t>
  </si>
  <si>
    <t>Updates of year-ahead individual and comgrid models [EIF+18m]</t>
  </si>
  <si>
    <t>Modification Approval (GB code)</t>
  </si>
  <si>
    <t>4.2.1/4.2.2/4.2.3/4.2.4/4.2.5</t>
  </si>
  <si>
    <t>4.3.1/4.3.2</t>
  </si>
  <si>
    <t>all</t>
  </si>
  <si>
    <t>Operational security analysis [EIF+12m]</t>
  </si>
  <si>
    <t>Availability Plans [EIF+12m]</t>
  </si>
  <si>
    <t>Com Grid Model building [EIF+21m]</t>
  </si>
  <si>
    <t>Agree on key organisational requirements, roles and responsibilities in relation to data exchange [EIF+6m]</t>
  </si>
  <si>
    <t>(Modification change &amp; approval)</t>
  </si>
  <si>
    <t>IMP</t>
  </si>
  <si>
    <t>Implementation &amp; Testing</t>
  </si>
  <si>
    <t>(IMP)</t>
  </si>
  <si>
    <t>Articles</t>
  </si>
  <si>
    <t>Regional design of long-term transmission rights</t>
  </si>
  <si>
    <t>Nomination procedures for physical transmission rights</t>
  </si>
  <si>
    <t xml:space="preserve">Fallback </t>
  </si>
  <si>
    <t>SAP requirements</t>
  </si>
  <si>
    <t>SAP costs</t>
  </si>
  <si>
    <t>TSOs Dev</t>
  </si>
  <si>
    <t>TSO</t>
  </si>
  <si>
    <t>TSOs develop - Timing unclear in FCA</t>
  </si>
  <si>
    <t>TSOs Develop</t>
  </si>
  <si>
    <t>SAP estabilshment (Single Allocation Platform)</t>
  </si>
  <si>
    <t>Hermonised Allocation Rules(HAR)</t>
  </si>
  <si>
    <t>3.6.5</t>
  </si>
  <si>
    <t>Define Data Exchange Scope [EIF+18m]</t>
  </si>
  <si>
    <t>Scheduled &amp; Structural Data Exchange [EIF+18m]</t>
  </si>
  <si>
    <t>Real time Data Exchange [EIF+18m]</t>
  </si>
  <si>
    <t>Define reserve technical requirements [EIF+12m]</t>
  </si>
  <si>
    <t>Pre-Qualification of Reserves Process (JY??) [EIF+12m]</t>
  </si>
  <si>
    <t>OP Contingency analysis and handling (=6months NRA Approval) [EIF+12m]</t>
  </si>
  <si>
    <t>Methodology for assessing relevance of assets. [EIF+12m]</t>
  </si>
  <si>
    <t>Regional Security Coordination(NRA Approval 75 +3months) [EIF+19m]</t>
  </si>
  <si>
    <t>Proposal for Regional Operational Security Coordination [EIF+21]</t>
  </si>
  <si>
    <t>Lists of relevant generating modules and relevant facilities [EIF+21]</t>
  </si>
  <si>
    <t>Lists of relevant grid elements [EIF+21]</t>
  </si>
  <si>
    <t>Year Ahead Availability plans [EIF+24m]</t>
  </si>
  <si>
    <t>Procedure for handling forced outages [EIF+24m]</t>
  </si>
  <si>
    <t>Adequacy Analysis [EIF+24m]</t>
  </si>
  <si>
    <t>ENTSO-E Operational Planning Data Environment [EIF+24m]</t>
  </si>
  <si>
    <t>Process Structure [EIF+4m] (Check with JY Code Mapping)</t>
  </si>
  <si>
    <t>LFCR - Opearational Agreement [EIF+12m]</t>
  </si>
  <si>
    <t>Automatic and manual frequency restoration process implementation [EIF+24m]</t>
  </si>
  <si>
    <t>OS - Business continuity plan [EIF+18m]</t>
  </si>
  <si>
    <t>Training plan [EIF+18m]</t>
  </si>
  <si>
    <t>Dynamic stability study [EIF+24m]</t>
  </si>
  <si>
    <t>Define minimum required inertia by 6months following study in Art 39a [EIF+30m]</t>
  </si>
  <si>
    <t>Emergency Restoration [EIF+12]</t>
  </si>
  <si>
    <t>Restoration Plan [EIF+12]</t>
  </si>
  <si>
    <t>System Defence Plan [EIF+12]</t>
  </si>
  <si>
    <t>Defence System Implementation [EIF+24]</t>
  </si>
  <si>
    <t>Automatic under-frequency control scheme [EIF+60]</t>
  </si>
  <si>
    <t>Project EU Elec - Work Stream Plan</t>
  </si>
  <si>
    <t>Title</t>
  </si>
  <si>
    <t>Chapter</t>
  </si>
  <si>
    <t>Article</t>
  </si>
  <si>
    <t>X</t>
  </si>
  <si>
    <t>DCC</t>
  </si>
  <si>
    <t>HVDC</t>
  </si>
  <si>
    <t>In addition, the following definitions shall apply:</t>
  </si>
  <si>
    <t>11.                   ‘reserve providing group’ means an aggregation of power generating modules, demand unit and/or reserve providing units connected to more than one connection point fulfilling the requirements to provide FCR, FRR or RR;</t>
  </si>
  <si>
    <t>58.                    ‘reference incident’ means the maximum positive or negative power deviation occurring instantaneously between generation and demand in a synchronous area, considered in the FCR dimensioning;</t>
  </si>
  <si>
    <t>95.                   ‘reserve capacity’ means the amount of FCR, FRR or RR that needs to be available to the TSO;</t>
  </si>
  <si>
    <t>96.                   ‘exchange of reserves’ means the possibility of a TSO to access reserve capacity connected to another LFC area, LFC block, or synchronous area to comply with the amount of required reserves resulting from its own reserve dimensioning process of either FCR, FRR or RR and where that reserve capacity is exclusively for that TSO, and is not taken into account by any other TSO to comply with the amount of required reserves resulting from their respective reserve dimensioning processes;</t>
  </si>
  <si>
    <t>97. ‘sharing of reserves’ means a mechanism in which more than one TSO takes the same reserve capacity, being FCR, FRR or RR, into account to fulfil their respective reserve requirements resulting from their reserve dimensioning processes;</t>
  </si>
  <si>
    <t>111.               ‘FCR full activation frequency deviation’ means the rated value of frequency deviation at which the FCR in a synchronous area is fully activated;</t>
  </si>
  <si>
    <t>112.               ‘FCR full activation time’ means the time period between the occurrence of the reference incident and the corresponding full activation of the FCR;</t>
  </si>
  <si>
    <t>113.               ‘FCR obligation’ means the part of all of the FCR that falls under the responsibility of a TSO;</t>
  </si>
  <si>
    <t>117.               ‘frequency quality target parameter’ means the main system frequency target on which the behaviour of FCR, FRR and RR activation processes is evaluated in normal state;</t>
  </si>
  <si>
    <t>130. ‘initial FCR obligation’ means the amount of FCR allocated to a TSO on the basis of a sharing key</t>
  </si>
  <si>
    <t>152.               ‘reserve replacement process or 'RRP’ means a process to restore activated FRR and additionally for GB and IE/NI to restore the activated FCR;</t>
  </si>
  <si>
    <t>BC1.5.4</t>
  </si>
  <si>
    <t>E&amp;R</t>
  </si>
  <si>
    <t>CACM</t>
  </si>
  <si>
    <t>CCs</t>
  </si>
  <si>
    <t>1.                       Each SGU which is a power generating facility owner of a type D power generating module connected to the transmission system shall provide the TSO with at least the following data:</t>
  </si>
  <si>
    <t>PC.A.2</t>
  </si>
  <si>
    <t>(a)          general data of the power generating module, including installed capacity and primary energy source;</t>
  </si>
  <si>
    <t>PC.A.3.2.2(a)</t>
  </si>
  <si>
    <t>(b)          turbine and power generating facility data including time for cold and warm start;</t>
  </si>
  <si>
    <t>DRC.6.1.2</t>
  </si>
  <si>
    <t>PC.A.2.5</t>
  </si>
  <si>
    <t>(d)         power generating facility transformer data;</t>
  </si>
  <si>
    <t>PC.A.2.2.5</t>
  </si>
  <si>
    <t>(e)          FCR data of power generating modules offering or providing that service, in accordance with Article 154;</t>
  </si>
  <si>
    <t>(f)           FRR data of power generating modules offering or providing that service, in accordance with Article 158;</t>
  </si>
  <si>
    <t>DRC.6.1.16
PC.A.5.7</t>
  </si>
  <si>
    <t>(i)            data and models necessary for performing dynamic simulation;</t>
  </si>
  <si>
    <t>DRC.6.1.7
and more</t>
  </si>
  <si>
    <t xml:space="preserve">(j)            protection data; </t>
  </si>
  <si>
    <t>DRC.6.1.5</t>
  </si>
  <si>
    <t>(k) data necessary for determining the costs of remedial actions in accordance with Article 78(1)(b); where a TSO makes use of market based mechanisms in line with Article 4(2)(d), the provision of prices to be paid by the TSO shall be considered sufficient;</t>
  </si>
  <si>
    <t>(l)            voltage and reactive power control capability.</t>
  </si>
  <si>
    <t>PC.A.2.4</t>
  </si>
  <si>
    <t>2.                       Each SGU which is a power generating facility owner of a type B or a type C power generating module connected to the transmission system shall provide the TSO with at least the following data:</t>
  </si>
  <si>
    <t>DRC.6.1.3</t>
  </si>
  <si>
    <t>DRC.6.1.13</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</si>
  <si>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</si>
  <si>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</si>
  <si>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</si>
  <si>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</si>
  <si>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</si>
  <si>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</si>
  <si>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</si>
  <si>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</si>
  <si>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</si>
  <si>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</si>
  <si>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</si>
  <si>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</si>
  <si>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</si>
  <si>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</si>
  <si>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</si>
  <si>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</si>
  <si>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</si>
  <si>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</si>
  <si>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</si>
  <si>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</si>
  <si>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</si>
  <si>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</si>
  <si>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</si>
  <si>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DPC8, DDRC</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</si>
  <si>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</si>
  <si>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</si>
  <si>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</si>
  <si>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</si>
  <si>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</si>
  <si>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</si>
  <si>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</si>
  <si>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</si>
  <si>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Article 57
Performing operational tests and analysis </t>
  </si>
  <si>
    <t>BC3
C.C 6.3.6-6.3.7</t>
  </si>
  <si>
    <t>BC2.6</t>
  </si>
  <si>
    <t>Article 3 - Definitions</t>
  </si>
  <si>
    <t>Article 45 - Structural data exchange</t>
  </si>
  <si>
    <t>Article 48 - Structural data exchange</t>
  </si>
  <si>
    <t xml:space="preserve">Article 57 - Performing operational tests and analysis </t>
  </si>
  <si>
    <t>IS Lead</t>
  </si>
  <si>
    <t>Paragraph</t>
  </si>
  <si>
    <t>Grid Code
[NGET]</t>
  </si>
  <si>
    <t>D-Code
[ENA]</t>
  </si>
  <si>
    <t>SQSS
[NGET]</t>
  </si>
  <si>
    <t>BSC
[Elexon]</t>
  </si>
  <si>
    <t>STC
[NGET]</t>
  </si>
  <si>
    <t>Section</t>
  </si>
  <si>
    <t>1(a)</t>
  </si>
  <si>
    <t>1(b)</t>
  </si>
  <si>
    <t>1(d)</t>
  </si>
  <si>
    <t>2(a)</t>
  </si>
  <si>
    <t>2(b)</t>
  </si>
  <si>
    <t>1(c )</t>
  </si>
  <si>
    <t>1(i)</t>
  </si>
  <si>
    <t>4(a)</t>
  </si>
  <si>
    <t>4(b)</t>
  </si>
  <si>
    <t>4(c )</t>
  </si>
  <si>
    <t>5(a)</t>
  </si>
  <si>
    <t>5(b)</t>
  </si>
  <si>
    <t>3(a)</t>
  </si>
  <si>
    <t>3(b)</t>
  </si>
  <si>
    <t>3(c )</t>
  </si>
  <si>
    <t>3(d)</t>
  </si>
  <si>
    <t>1(e )</t>
  </si>
  <si>
    <t>1(f)</t>
  </si>
  <si>
    <t>2(c )</t>
  </si>
  <si>
    <t>2(d)</t>
  </si>
  <si>
    <t>2(e )</t>
  </si>
  <si>
    <t>4(d)</t>
  </si>
  <si>
    <t>2(f)</t>
  </si>
  <si>
    <t>4(e )</t>
  </si>
  <si>
    <t>2(g)</t>
  </si>
  <si>
    <t>2(h)</t>
  </si>
  <si>
    <t>2(h)(i)</t>
  </si>
  <si>
    <t>2(k)</t>
  </si>
  <si>
    <t>6(a)</t>
  </si>
  <si>
    <t>6(b)</t>
  </si>
  <si>
    <t>6(c )</t>
  </si>
  <si>
    <t>2(b)(ii)</t>
  </si>
  <si>
    <t>2(b)(i)</t>
  </si>
  <si>
    <t>7(a)</t>
  </si>
  <si>
    <t>7(b)</t>
  </si>
  <si>
    <t>5(c )</t>
  </si>
  <si>
    <t>7(c )</t>
  </si>
  <si>
    <t>8(a)</t>
  </si>
  <si>
    <t>8(b)</t>
  </si>
  <si>
    <t>11(a)</t>
  </si>
  <si>
    <t>11(b)</t>
  </si>
  <si>
    <t>11(c )</t>
  </si>
  <si>
    <t>D-CUSC
Distribution &amp; Connection &amp; Use of System Agreement
[ElectraLink]</t>
  </si>
  <si>
    <t>to be confirmed by WS leads</t>
  </si>
  <si>
    <t>Licences</t>
  </si>
  <si>
    <t>FCA CONFIRMED EIF Dates</t>
  </si>
  <si>
    <t>ID Tasks #</t>
  </si>
  <si>
    <t>1(g)</t>
  </si>
  <si>
    <t>1(h)</t>
  </si>
  <si>
    <t>4(f)</t>
  </si>
  <si>
    <t>4(g)</t>
  </si>
  <si>
    <t>4(h)</t>
  </si>
  <si>
    <t>4(h)(i)</t>
  </si>
  <si>
    <t>1(h)(i)</t>
  </si>
  <si>
    <t>1(k)</t>
  </si>
  <si>
    <t>1(l)</t>
  </si>
  <si>
    <t>4(k)</t>
  </si>
  <si>
    <t>14(a)</t>
  </si>
  <si>
    <t>14(b)</t>
  </si>
  <si>
    <t>7(d)</t>
  </si>
  <si>
    <t>7(e )</t>
  </si>
  <si>
    <t>11(d)</t>
  </si>
  <si>
    <t>11(e )</t>
  </si>
  <si>
    <t>13(a)</t>
  </si>
  <si>
    <t>13(b)</t>
  </si>
  <si>
    <t>2(i)</t>
  </si>
  <si>
    <t>2(j)</t>
  </si>
  <si>
    <t>2(j)(i)</t>
  </si>
  <si>
    <t>2(j)(ii)</t>
  </si>
  <si>
    <t>2(k)(i)</t>
  </si>
  <si>
    <t>2(k)(ii)</t>
  </si>
  <si>
    <t>1(e )(i)</t>
  </si>
  <si>
    <t>1(e )(ii)</t>
  </si>
  <si>
    <t>1(f)(i)</t>
  </si>
  <si>
    <t>1(f)(ii)</t>
  </si>
  <si>
    <t>AUTOMATED fill - please do not edit</t>
  </si>
  <si>
    <t>Sub Sub Tasks</t>
  </si>
  <si>
    <t>BOLDED</t>
  </si>
  <si>
    <t>[Articles]</t>
  </si>
  <si>
    <t>NOT BOLDED</t>
  </si>
  <si>
    <t>Information needs to be entered  manually</t>
  </si>
  <si>
    <t>Mandated manually filled cells</t>
  </si>
  <si>
    <t>FCA 31(2)</t>
  </si>
  <si>
    <t>FCA 36(2)</t>
  </si>
  <si>
    <t>FCA 42(2)</t>
  </si>
  <si>
    <t>FCA 48(2)</t>
  </si>
  <si>
    <t>FCA 49(1)</t>
  </si>
  <si>
    <t>FCA 51(1)</t>
  </si>
  <si>
    <t>FCA 59</t>
  </si>
  <si>
    <t>Grid Connection Code
(DCC)</t>
  </si>
  <si>
    <t>Stefan D'alessandro
(IS PM)</t>
  </si>
  <si>
    <t>Generation 800w and above</t>
  </si>
  <si>
    <t>Success Criteria</t>
  </si>
  <si>
    <t>Complete proposal</t>
  </si>
  <si>
    <t>NOTE</t>
  </si>
  <si>
    <t>Complete Implementation</t>
  </si>
  <si>
    <t>6.                       ‘frequency containment reserves or 'FCR' means the balancing reserves available to contain system frequency after the occurrence of an imbalance;</t>
  </si>
  <si>
    <t>7.                       ‘frequency restoration reserve or 'FRR' means the balancing reserves available to restore system frequency to the nominal frequency and for a synchronous area consisting of more than one LFC area power balance to the scheduled value;</t>
  </si>
  <si>
    <t>9.                       ‘reserve provider’ means a legal entity with a legal or contractual obligation to supply FCR, FRR or RR from at least one reserve providing unit or reserve providing group;</t>
  </si>
  <si>
    <t>10.                   ‘reserve providing unit’ means a single or an aggregation of power generating modules and/or demand units connected to a common connection point fulfilling the requirements to provide FCR, FRR or RR;</t>
  </si>
  <si>
    <t>Legislation</t>
  </si>
  <si>
    <t>I/C Access Rules</t>
  </si>
  <si>
    <t>No GB Framework</t>
  </si>
  <si>
    <t>System states related to system frequency</t>
  </si>
  <si>
    <t>FCR dimensioning</t>
  </si>
  <si>
    <t>(i) for the CE synchronous area, the reference incident shall be 3000 MW in positive direction and 3000 MW in negative direction;</t>
  </si>
  <si>
    <t>(ii) for the GB, IE/NI, and Nordic synchronous areas, the reference incident shall be the largest imbalance that may result from an instantaneous change of active power such as that of a single power generating module, single demand facility, or single HVDC interconnector or from a tripping of an AC-line, or it shall be the maximum instantaneous loss of active power consumption due to the tripping of one or two connection points. The reference incident shall be determined separately for positive and negative direction.</t>
  </si>
  <si>
    <t>FCR technical minimum requirements</t>
  </si>
  <si>
    <t>FCR prequalification process</t>
  </si>
  <si>
    <t>FCR provision</t>
  </si>
  <si>
    <t>FRR dimensioning</t>
  </si>
  <si>
    <t>(i) for the CE and Nordic synchronous areas, the reduction of the positive reserve capacity on FRR of a LFC block shall be limited to the difference, if positive, between the size of the positive dimensioning incident and the reserve capacity on FRR required to cover the positive LFC block imbalances during 99 % of the time, based on the historical records referred to in point (a). The reduction of the positive reserve capacity shall not exceed 30 % of the size of the positive dimensioning incident;</t>
  </si>
  <si>
    <t>(ii) for the GB and IE/NI synchronous areas, the positive reserve capacity on FRR and the risk of non-delivery due to sharing shall be assessed continually by the TSOs of the LFC block;</t>
  </si>
  <si>
    <t>(i) for the CE and Nordic synchronous areas, the reduction of the negative reserve capacity on FRR of a LFC block shall be limited to the difference, if positive, between the size of the negative dimensioning incident and the reserve capacity on FRR required to cover the negative LFC block imbalances during99 % of the time, based on the historical records referred to in point (a);</t>
  </si>
  <si>
    <t>(ii) for the GB and IE/NI synchronous areas, the negative reserve capacity on FRR and the risk of non-delivery due to sharing shall be assessed continually by the TSOs of the LFC block.</t>
  </si>
  <si>
    <t>FRR minimum technical requirements</t>
  </si>
  <si>
    <t>(i) time-stamped scheduled active power output;</t>
  </si>
  <si>
    <t>(ii) time-stamped instantaneous active power for:</t>
  </si>
  <si>
    <t>(A) each FRR providing unit;</t>
  </si>
  <si>
    <t>(B) each FRR providing group; and</t>
  </si>
  <si>
    <t>(C) each power generating module or demand unit of a FRR providing group with a maximum active power output larger than or equal to 1.5 MW;</t>
  </si>
  <si>
    <t>FRR prequalification process</t>
  </si>
  <si>
    <t>Replacement reserves dimensioning</t>
  </si>
  <si>
    <t>RR minimum technical requirements</t>
  </si>
  <si>
    <t xml:space="preserve">(i) the time-stamped scheduled active power output, for each RR providing unit and group and for each power generating module or demand unit of a RR providing group with a maximum active power output larger than or equal to 1.5 MW; </t>
  </si>
  <si>
    <t>(ii) the time-stamped instantaneous active power, for each RR providing unit and group, and for each power generating module or demand unit of a RR providing group with a maximum active power output larger than or equal to 1.5 MW;</t>
  </si>
  <si>
    <t>Replacement reserves prequalification process</t>
  </si>
  <si>
    <t>Exchange of FCR between synchronous areas</t>
  </si>
  <si>
    <t>1.                       Each TSO shall operate its control area with sufficient upward and downward active power reserve, which may include shared or exchanged reserves, to face imbalances of demand and supply within its control area. Each TSO shall control the FRCE as defined in the Article 143 in order to reach the required frequency quality within the synchronous area in cooperation with the TSOs in the same synchronous area.</t>
  </si>
  <si>
    <t>3.                       All TSOs of each synchronous area shall specify a real-time data exchange in accordance with Article 42 which shall include:</t>
  </si>
  <si>
    <t>(a)          the system state of the transmission system in accordance with Article 19; and</t>
  </si>
  <si>
    <t>(b)          the real-time measurement data of the FRCE of the LFC blocks and LFC areas of the synchronous area.</t>
  </si>
  <si>
    <t>4.                       The synchronous area monitor shall determine the system state with regard to the system frequency in accordance with Article 19 and in accordance with the system frequency limits specified in Article 18(5) and (6).</t>
  </si>
  <si>
    <t>5.                       The synchronous area monitor shall ensure that all TSOs of all synchronous areas are informed in case the system frequency deviation fulfils one of the criteria for the alert state referred to in Article 18.</t>
  </si>
  <si>
    <t xml:space="preserve">6.                       All TSOs of a synchronous area shall define in the synchronous area operational agreement common rules for the operation of load-frequency control in the normal state and alert state. </t>
  </si>
  <si>
    <t xml:space="preserve">7.                       All TSOs of the GB and IE/NI synchronous areas shall specify in the synchronous area operational agreement operational procedures for cases of exhausted FCR.  In those operational procedures the TSOs of a synchronous area shall have the right to require changes in the active power production or consumption of power generating modules and demand units. </t>
  </si>
  <si>
    <t xml:space="preserve">8.                       All TSOs of a LFC block shall specify operational procedures for cases of exhausted FRR or RR in the LFC block operational agreement. In those operational procedures the TSOs of a LFC block shall have the right to require changes in the active power production or consumption of power generating modules and demand units. </t>
  </si>
  <si>
    <t>9.                       The TSOs of a LFC block shall endeavour to avoid FRCEs which last longer than the time to restore frequency.</t>
  </si>
  <si>
    <t>10.                   All the TSOs of a synchronous area shall specify in the synchronous area operational agreement the operational procedures for cases of alert state due to a violation of system frequency limits. The operational procedures shall aim at reducing the system frequency deviation to restore the system state to the normal state and to limit the risk of emergency state by determining procedures in the synchronous area operational agreement in respect of which the TSOs shall have the right to deviate from the obligation set in Article 142(1).</t>
  </si>
  <si>
    <t xml:space="preserve">14.                   The LFC block monitor shall be responsible for identifying any violation of the limits in paragraphs 12 and 13 and: </t>
  </si>
  <si>
    <t>(a)          shall inform the other TSOs of the LFC block; and</t>
  </si>
  <si>
    <t>(b)          together with the TSOs of the LFC block shall implement coordinated actions to reduce the FRCE which shall be specified in the LFC block operational agreement.</t>
  </si>
  <si>
    <t>15.                   For the cases referred to in paragraphs 11 to 13 all the TSOs of each synchronous area shall specify in the synchronous area operational agreement the actions to enable the TSOs of a LFC block to actively reduce the frequency deviation with the cross-border activation of reserves. In the cases referred to in paragraphs 11 to 13 the TSOs of the synchronous area shall endeavour to enable the TSOs of the concerned LFC block to reduce their FRCE.</t>
  </si>
  <si>
    <t>1.                       All TSOs of each synchronous area shall determine at least annually the reserve capacity on FCR required for the synchronous area and the initial FCR obligation of each TSO in accordance with paragraph 2.</t>
  </si>
  <si>
    <t>2.                       All TSOs of each synchronous area shall specify dimensioning rules in the synchronous area operational agreement in accordance with the following criteria:</t>
  </si>
  <si>
    <t>(a)          the reserve capacity on FCR required for the synchronous area shall cover at least the reference incident and, for the CE and Nordic synchronous areas, the results of the probabilistic dimensioning approach for FCR carried out pursuant to point (c);</t>
  </si>
  <si>
    <t>(b)          the TSOs of a synchronous area shall determine the size of the reference incident in accordance with the following conditions:</t>
  </si>
  <si>
    <t>(c)          for the CE and Nordic synchronous areas, all TSOs of the synchronous area shall have the right to define a probabilistic dimensioning approach for FCR taking into account the pattern of load, generation and inertia and synthetic inertia as well as the available means to deploy minimum inertia in real-time in accordance with the methodology referred to in Article 39 with the aim of reducing the probability of insufficient FCR to below or equal to once in 20 years; and</t>
  </si>
  <si>
    <t>(d)         the shares of the reserve capacity on FCR required for each TSO as initial FCR obligation shall be based on the sum of the net generation and consumption of its area divided by the sum of net generation and consumption of the synchronous area over a period of one year.</t>
  </si>
  <si>
    <t>1.                       Each reserve connecting TSO shall ensure that the FCR corresponds to the properties listed for its synchronous area in Table 1 of Annex V applying to all FCR providing units and FCR providing groups consistent with the values.</t>
  </si>
  <si>
    <t>4.                       To ensure operational security, the reserve connecting TSO shall have the right to exclude FCR providing groups from the provision of FCR based on technical arguments such as the geographical distribution of the power generating modules or demand units belonging to an FCR providing group.</t>
  </si>
  <si>
    <t>5.                       Each FCR providing unit and each FCR providing group shall have only one reserve connecting TSO.</t>
  </si>
  <si>
    <t>7.                       Each TSO of the CE synchronous area shall ensure that the combined reaction of FCR of a LFC area comply with the following requirements:</t>
  </si>
  <si>
    <t>(a)          the activation of FCR shall not be artificially delayed and begin as soon as possible after a frequency deviation;</t>
  </si>
  <si>
    <t>(c)          in case of a frequency deviation equal to or larger than 200 mHz, 100 % of the full FCR capacity shall be delivered at the latest after 30 seconds;</t>
  </si>
  <si>
    <t>(e)          in case of a frequency deviation smaller than 200 mHz the related activated FCR capacity shall be at least proportional with the same time behaviour referred to in points (a) to (d).</t>
  </si>
  <si>
    <t>(a)          time-stamped status indicating if FCR is on or off;</t>
  </si>
  <si>
    <t>(b)          time-stamped active power data needed to verify FCR activation. which shall include time-stamped instantaneous active power;</t>
  </si>
  <si>
    <t>2.                       A potential FCR provider shall demonstrate to the reserve connecting TSO that it complies with the technical and availability requirements set out in Article 154 by completing successfully the prequalification process of potential FCR providing units or FCR providing groups, described in paragraphs 3 to 6 of this Article.</t>
  </si>
  <si>
    <t>4.                       Within 3 months of confirmation that the application is complete, the reserve connecting TSO shall evaluate the information provided and decide whether the potential FCR providing units or FCR providing groups meet the criteria for an FCR prequalification. The reserve connecting TSO shall notify its decision to the potential FCR provider.</t>
  </si>
  <si>
    <t xml:space="preserve">6.                       The qualification of FCR providing units or FCR providing groups shall be reassessed: </t>
  </si>
  <si>
    <t>(a)          at least once every five years; and</t>
  </si>
  <si>
    <t>(a)          in case the technical or availability requirements or the equipment have changed.</t>
  </si>
  <si>
    <t xml:space="preserve">2.                       All TSOs of a synchronous area shall determine, at least on an annual basis, the size of the K-factor of the synchronous area, taking into account the following factors : </t>
  </si>
  <si>
    <t xml:space="preserve">(b)          the auto-control of generation; </t>
  </si>
  <si>
    <t xml:space="preserve">6.                       Each TSO shall ensure, or shall require its FCR providers to ensure that the loss of a FCR providing unit does not endanger the system security by: </t>
  </si>
  <si>
    <t>(b)          excluding the FCR provided by the unit defining the reference incident of the synchronous area from the dimensioning process for GB, IE/NI and Nordic synchronous areas; and</t>
  </si>
  <si>
    <t>(c)          replacing the FCR which is made unavailable due to a forced outage or the unavailability of an FCR providing unit or FCR providing group as soon as technically possible and in accordance with the conditions that shall be defined by the reserve connecting TSO.</t>
  </si>
  <si>
    <t>7.                       An FCR providing unit or FCR providing group with an energy reservoir that does not limit its capability to provide FCR shall activate its FCR for as long as the frequency deviation persists. For  the GB and IE/NI synchronous areas, a FCR providing unit or FCR providing group with an energy reservoir that does not limit its capability to provide FCR shall activate its FCR until it activates its FRR or for the period  specified in the synchronous area operational agreement.</t>
  </si>
  <si>
    <t xml:space="preserve">8.                       A FCR providing unit or FCR providing group with an energy reservoir that limits its capability to provide FCR shall activate its FCR for as long as the frequency deviation persists, unless its energy reservoir is exhausted in either the positive or negative direction. For the GB and IE/NI synchronous areas, a FCR providing unit or FCR providing group with an energy reservoir that limits its capability to provide FCR shall activate its FCR until it activates its FRR or for the period specified in the synchronous area operational agreement. </t>
  </si>
  <si>
    <t>9.                       For the CE and Nordic synchronous areas, each FCR provider shall ensure that the FCR from its FCR providing units or groups with limited energy reservoirs are continuously available during normal state. For the CE and Nordic synchronous areas, as of triggering the alert state and during the alert state, each FCR provider shall ensure that the FCR from its FCR providing units or groups with limited energy reservoirs are able to fully activate FCR continuously for a time period to be defined pursuant to paragraphs 10 and 11. Where no period has been determined pursuant to paragraphs 10 and 11, each FCR provider shall ensure that the FCR from its FCR providing units or groups with limited energy reservoirs are able to fully activate FCR continuously for at least 15 minutes or, in case of frequency deviations that are smaller than a frequency deviation requiring full FCR activation, for an equivalent length of time, or for a period defined by each TSO, which shall not be greater than 30 or smaller than 15 minutes.</t>
  </si>
  <si>
    <t xml:space="preserve">10.                   For the CE and Nordic synchronous areas, all TSOs shall develop a proposal concerning the minimum activation period to be ensured by FCR providers in the CE and Nordic synchronous areas. The period determined shall not be greater than 30 or smaller than 15 minutes. The proposal shall take full account of the results of the cost–benefit analysis conducted pursuant to paragraph 11. </t>
  </si>
  <si>
    <t>11.                   By [12months] after entry into force of this regulation, all TSOs of the CE and Nordic synchronous areas shall propose assumptions and methodology for a cost-benefit analysis to be conducted, in order to assess the time period required for FCR providing units or groups with limited energy reservoirs to remain available during alert state. By [18 months] after approval of the assumptions and methodology by all regulatory authorities of the concerned region, the TSOs of the CE and Nordic synchronous areas shall submit the results of their cost-benefit analysis, suggesting a time period which shall not be greater than 30 or smaller than 15 minutes. The cost-benefit analysis shall take into account at least:</t>
  </si>
  <si>
    <t>(a)          experiences gathered with different time frames and shares of emerging technologies in different LFC blocks;</t>
  </si>
  <si>
    <t>(b)          the impact of a defined time period on the total cost of FCR reserves in the synchronous area;</t>
  </si>
  <si>
    <t>(c)          the impact of a defined time period on system stability risks, in particular through prolonged or repeated frequency events;</t>
  </si>
  <si>
    <t>(d)         the impact on system stability risks and total cost of FCR reserves of increasing total volume of FCR reserves;</t>
  </si>
  <si>
    <t>(e)          the impact of technological developments on costs of availability periods for FCR from its FCR providing units or groups with limited energy reservoirs.</t>
  </si>
  <si>
    <t xml:space="preserve">12.                   The FCR provider shall specify the limitations of the energy reservoir of its FCR providing units or FCR providing groups in the prequalification process in accordance with Article 155. </t>
  </si>
  <si>
    <t>13.                   A FCR provider using FCR providing units or FCR providing group with an energy reservoir that limits their capability to provide FCR shall ensure the recovery of the energy reservoirs in the positive or negative directions in accordance with the following criteria:</t>
  </si>
  <si>
    <t xml:space="preserve">(a)          for the GB and IE/NI synchronous areas, the FCR provider shall use the methods specified in the synchronous area operational agreement; </t>
  </si>
  <si>
    <t>(b)          for the CE and Nordic synchronous areas, the FCR provider shall ensure the recovery of the energy reservoirs as soon as possible, within 2 hours after the end of the alert state.</t>
  </si>
  <si>
    <t>2.                       The FRR dimensioning rules shall include at least the following:</t>
  </si>
  <si>
    <t xml:space="preserve">(a)          all TSOs of a LFC block in the CE and Nordic synchronous areas shall determine the required reserve capacity on FRR of the LFC block based on consecutive historical records comprising at least the historical LFC block imbalance values. The sampling of those historical records shall cover at least the time to restore frequency. The time period considered for those records shall be representative and include at least one full year period ending not earlier than 6 months before the calculation date; </t>
  </si>
  <si>
    <t xml:space="preserve">(b)          all TSOs of a LFC block in the CE and Nordic synchronous areas shall determine the reserve capacity on FRR of the LFC block sufficient to respect the current FRCE target parameters in Article 128 for the time period referred to in point (a) based at least on a probabilistic methodology. In using that probabilistic methodology, the TSOs shall take into account the restrictions defined in the agreements for the sharing or exchange of reserves due to possible violations of operational security and the FRR availability requirements. All TSOs of a LFC block shall take into account any expected significant changes to the distribution of LFC block imbalances or take into account other relevant influencing factors relative to the time period considered; </t>
  </si>
  <si>
    <t>(c)          all TSOs of a LFC block shall determine the ratio of automatic reserve capacity on FRR, manual reserve capacity on FRR, the automatic FRR full activation time and manual FRR full activation time in order to comply with the requirement of paragraph (b). For that purpose, the automatic FRR full activation time of a LFC block and the manual FRR full activation time of the LFC block shall not be more than the time to restore frequency;</t>
  </si>
  <si>
    <t>(e)          all TSOs of a LFC block shall determine the positive reserve capacity on FRR, which shall not be less than the positive dimensioning incident of the LFC block;</t>
  </si>
  <si>
    <t xml:space="preserve">(f)           all TSOs of a LFC block shall determine the negative reserve capacity on FRR, which shall not be less than the negative dimensioning incident of the LFC block; </t>
  </si>
  <si>
    <t>(g)          all TSOs of a LFC block shall determine the reserve capacity on FRR of a LFC block, any possible geographical limitations for its distribution within the LFC block and any possible geographical limitations for any exchange of reserves or sharing of reserves with other LFC blocks to comply with the operational security limits;</t>
  </si>
  <si>
    <t>(h)          all TSOs of a LFC block shall ensure that the positive reserve capacity on FRR or a combination of reserve capacity on FRR and RR is sufficient to cover the positive LFC block imbalances for at least 99 % of the time, based on the historical records referred to in point (a);</t>
  </si>
  <si>
    <t xml:space="preserve">(i)            all TSOs of a LFC block shall ensure that the negative reserve capacity on FRR or a combination of reserve capacity on FRR and RR is sufficient to cover the negative LFC block imbalances for at least 99 % of the time, based on the historical record referred to in point (a); </t>
  </si>
  <si>
    <t>4.                       All TSOs of a LFC block shall have sufficient reserve capacity on FRR at any time in accordance with the FRR dimensioning rules. The TSOs of a LFC block shall specify in the LFC block operational agreement an escalation procedure for cases of severe risk of insufficient reserve capacity on FRR in the LFC block.</t>
  </si>
  <si>
    <t>1.                       The FRR minimum technical requirements shall be the following:</t>
  </si>
  <si>
    <t>(a)          each FRR providing unit and each FRR providing group shall be connected to only one reserve connecting TSO;</t>
  </si>
  <si>
    <t>(b)          a FRR providing unit or FRR providing group shall activate FRR in accordance with the setpoint received from the reserve instructing TSO;</t>
  </si>
  <si>
    <t>(c)          the reserve instructing TSO shall be the reserve connecting TSO or a TSO designated by the reserve connecting TSO in an FRR exchange agreement pursuant to Article 165(3) or Article 171(4);</t>
  </si>
  <si>
    <t>(d)         a FRR providing unit or FRR providing group for automatic FRR shall have an automatic FRR activation delay not exceeding 30 seconds;</t>
  </si>
  <si>
    <t>(e)          a FRR provider shall ensure that the FRR activation of the FRR providing units within a reserve providing group can be monitored. For that purpose, the FRR provider shall be capable of supplying to the reserve connecting TSO and the reserve instructing TSO real-time measurements of the connection point or another point of interaction agreed with the reserve connecting TSO concerning:</t>
  </si>
  <si>
    <t>(f)           a FRR providing unit or FRR providing group for automatic FRR shall be capable of activating its complete automatic reserve capacity on FRR within the automatic FRR full activation time;</t>
  </si>
  <si>
    <t>(g)          a FRR providing unit or FRR providing group for manual FRR shall be capable of activating its complete manual reserve capacity on FRR within the manual FRR full activation time;</t>
  </si>
  <si>
    <t>(h)          a FRR provider shall fulfil the FRR availability requirements ; and</t>
  </si>
  <si>
    <t>(i)            a FRR providing unit or FRR providing group shall fulfil the ramping rate requirements of the LFC block.</t>
  </si>
  <si>
    <t>3.                       The reserve connecting TSO shall adopt the technical requirements for the connection of FRR providing units and FRR providing groups to ensure the safe and secure delivery of FRR.</t>
  </si>
  <si>
    <t xml:space="preserve">4.                       Each FRR provider shall: </t>
  </si>
  <si>
    <t>(b)          inform its reserve instructing TSO about a reduction of the actual availability of its FRR providing unit or its FRR providing group or a part of its FRR providing group as soon as possible.</t>
  </si>
  <si>
    <t>5.                       Each reserve instructing TSO shall ensure the monitoring of the compliance with the FRR minimum technical requirements in paragraph 1, the FRR availability requirements in paragraph 2, the ramping rate requirements in paragraph 1 and the connection requirements in paragraph 3 by its FRR providing units and FRR providing groups.</t>
  </si>
  <si>
    <t>2.                       A potential FRR provider shall demonstrate to the reserve connecting TSO or the TSO designated by the reserve connecting TSO in the FRR exchange agreement that it complies with the FRR minimum technical requirements in Article 158(1), the FRR availability requirements in Article 158(2),the ramping rate requirements in Article 158(1) and the connection requirements in Article 158(3) by completing successfully the prequalification process of potential FRR providing units or FRR providing groups, described in paragraphs 3 to 6 of this Article.</t>
  </si>
  <si>
    <t>6.                       The qualification of FRR providing units or FRR providing groups shall be reassessed:</t>
  </si>
  <si>
    <t>(b)          where the technical or availability requirements or the equipment have changed.</t>
  </si>
  <si>
    <t>1.                       All TSOs of an LFC block shall have the right to implement a reserve replacement process.</t>
  </si>
  <si>
    <t>3.                       The RR dimensioning rules shall comprise at least the following requirements:</t>
  </si>
  <si>
    <t>(a)          for the Nordic and CE synchronous areas there shall be sufficient positive reserve capacity on RR to restore the required amount of positive FRR. For the GB and IE/NI synchronous areas there shall be sufficient positive reserve capacity on RR to restore the required amount of positive FCR and positive FRR;</t>
  </si>
  <si>
    <t>(b)          for the Nordic and CE synchronous areas, there shall be sufficient negative reserve capacity on RR to restore the required amount of negative FRR. For the GB and IE/NI synchronous areas, there shall be sufficient negative reserve capacity on RR to restore the required amount of negative FCR and negative FRR;</t>
  </si>
  <si>
    <t>(c)          there shall be sufficient reserve capacity on RR, where this is taken into account to dimension the reserve capacity on FRR in order to respect the FRCE quality target for the period of time concerned; and</t>
  </si>
  <si>
    <t>(d)         compliance with the operational security within a LFC block to determine the reserve capacity on RR.</t>
  </si>
  <si>
    <t>4.                       All TSOs of an LFC block may reduce the positive reserve capacity on RR of the LFC block, resulting from the RR dimensioning process, by developing a RR sharing agreement for that positive reserve capacity on RR with other LFC blocks in accordance with the provisions of Title 8 of Part IV. The control capability receiving TSO shall limit the reduction of its positive reserve capacity on RR in order to:</t>
  </si>
  <si>
    <t>(a)          guarantee that it can still meet its FRCE target parameters set out in Article 128;</t>
  </si>
  <si>
    <t>(b)          ensure that operational security is not endangered; and</t>
  </si>
  <si>
    <t>(c)          ensure that the reduction of the positive reserve capacity on RR does not exceed the remaining positive reserve capacity on RR of the LFC block.</t>
  </si>
  <si>
    <t>(a)           guarantee that it can still meet its FRCE target parameters set out in Article 128;</t>
  </si>
  <si>
    <t>(a)           ensure that operational security is not endangered; and</t>
  </si>
  <si>
    <t>(b)           ensure that the reduction of the negative reserve capacity on RR does not exceed the remaining negative reserve capacity on RR of the LFC block.</t>
  </si>
  <si>
    <t>2.                       Where a LFC block is operated by more than one TSO and if the process is necessary for the LFC block, all TSOs of that LFC block shall specify in the LFC block operational agreement the allocation of responsibilities between the TSOs of different LFC areas for the implementation of the dimensioning rules referred set out in paragraph 3.</t>
  </si>
  <si>
    <t xml:space="preserve">3.                       A TSO shall have sufficient reserve capacity on RR in accordance with the RR dimensioning rules at any time. The TSOs of a LFC block shall specify in the LFC block operational agreement an escalation procedure for cases of severe risk of insufficient reserve capacity on RR in the LFC block. </t>
  </si>
  <si>
    <t xml:space="preserve">1.                       RR providing units and RR providing groups shall comply with the following minimum technical requirements: </t>
  </si>
  <si>
    <t>(a)          connection to only one reserve connecting TSO;</t>
  </si>
  <si>
    <t xml:space="preserve">(b)           RR activation according to the setpoint received from the reserve instructing TSO; </t>
  </si>
  <si>
    <t>(c)          the reserve instructing TSO shall be the reserve connecting TSO or a TSO that shall be designated by the reserve connecting TSO in the RR exchange agreement pursuant to Article 165(3) or Article 171(4);</t>
  </si>
  <si>
    <t>(d)         activation of complete reserve capacity on RR within the activation time defined by the Instructing TSO;</t>
  </si>
  <si>
    <t>(e)          de-activation RR according to the setpoint received from the reserve instructing TSO;</t>
  </si>
  <si>
    <t xml:space="preserve">(f)           a RR provider shall ensure that the RR activation of the RR providing units within a reserve providing group can be monitored. For that purpose, the RR provider shall be capable of supplying to the reserve connecting TSO and the reserve instructing TSO real-time measurements of the connection point or another point of interaction agreed with the reserve connecting TSO concerning: </t>
  </si>
  <si>
    <t xml:space="preserve">(g)          fulfilment of the RR availability requirements. </t>
  </si>
  <si>
    <t>2.                       All TSOs of a LFC block shall specify RR availability requirements and requirements on the control quality of RR providing units and RR providing groups in the LFC block operational agreement in accordance with Article 119.</t>
  </si>
  <si>
    <t>3.                       The reserve connecting TSO shall adopt the technical requirements for the connection of RR providing units and RR providing groups to ensure the safe and secure delivery of RR in the prequalification process description.</t>
  </si>
  <si>
    <t>4.                       Each RR provider shall:</t>
  </si>
  <si>
    <t>(a)          ensure that its RR providing units and RR providing groups fulfil the RR technical minimum requirements and the RR availability requirements referred to in paragraphs 1 to 3; and</t>
  </si>
  <si>
    <t>(b)          inform its reserve instructing TSO about a reduction of the actual availability or a forced outage of its RR providing unit or its RR providing group or a part of its RR providing group as soon as possible.</t>
  </si>
  <si>
    <t>5.                       Each reserve instructing TSO shall ensure compliance with the RR technical requirements, the RR availability requirements and the connection requirements referred to in this Article with regard to its RR providing units and RR providing groups.</t>
  </si>
  <si>
    <t>2.                       A potential RR provider shall demonstrate to the reserve connecting TSO or the TSO designated by the reserve connecting TSO in the RR exchange agreement that it complies with the RR technical minimum requirements, the RR availability requirements and the connection requirements referred to in Article 161 by completing successfully the prequalification process of potential RR providing units or RR providing groups, described in paragraphs 3 to 6.</t>
  </si>
  <si>
    <t>4.                       Within 3 months of confirmation of the completeness of the application, the reserve connecting TSO or the designated TSO shall evaluate the information provided and decide whether the potential RR providing units or RR providing groups meet the criteria for a RR prequalification. The reserve connecting TSO or the designated TSO shall notify its decision to the potential RR provider.</t>
  </si>
  <si>
    <t>5.                       The qualification of RR providing units or RR providing groups shall be reassessed:</t>
  </si>
  <si>
    <t>6.                       To ensure operational security, the reserve connecting TSO shall have the right to reject the provision of RR by RR providing groups, based on technical arguments such as the geographical distribution of the power generating modules or demand units establishing a RR providing group.</t>
  </si>
  <si>
    <t>1.                       All TSOs of a synchronous area involved in a frequency coupling process shall have the right to use the FCR exchange process to exchange FCR between synchronous areas.</t>
  </si>
  <si>
    <t>4.                       All TSOs of the synchronous area shall specify in the synchronous area operational agreement the limits for FCR exchange.</t>
  </si>
  <si>
    <t>5.                       All TSOs of the involved synchronous areas shall draw up an FCR exchange agreement whereby they agree upon the exchange of FCR.</t>
  </si>
  <si>
    <t>1.                       TSOs and DSOs shall cooperate in order to facilitate and enable the delivery of active power reserves by reserve providing groups or reserve providing units located in the distribution networks.</t>
  </si>
  <si>
    <t>2.                       For the purposes of the prequalification processes for FCR in Article 155, FRR in Article 159 and RR in Article 162, each TSO shall develop and specify, in an agreement with its reserve connecting DSOs and intermediate DSOs, the terms of the exchange of information required for these prequalification processes for reserve providing units or groups located in the distributed networks and the delivery of active power reserves. The prequalification processes for FCR in Article 155, FRR in Article 159 and RR in Article 162 shall specify the information to be provided by the potential reserve providing units or groups, which shall include:</t>
  </si>
  <si>
    <t>(a)          voltage levels and connection points of the reserve providing units or groups;</t>
  </si>
  <si>
    <t>(b)          the type of active power reserves;</t>
  </si>
  <si>
    <t>(c)          the maximum reserve capacity provided by the reserve providing units or groups at each connection point; and</t>
  </si>
  <si>
    <t>(d)         the maximum rate of change of active power for the reserve providing units or groups.</t>
  </si>
  <si>
    <t>3.                       The prequalification process shall rely on the agreed timeline and rules concerning information exchanges and the delivery of active power reserves between the TSO, the reserve connecting DSO and the intermediate DSOs. The prequalification process shall have a maximum duration of three months from the submission of a complete formal application by the reserve providing unit or group.</t>
  </si>
  <si>
    <t>4.                       During the prequalification of a reserve providing unit or group connected to its distribution network, each reserve connecting DSO and each intermediate DSO, in cooperation with the TSO, shall have the right to set limits to or exclude the delivery of active power reserves located in its distribution network, based on technical reasons such as the geographical distribution of the reserve providing units and reserve providing groups.</t>
  </si>
  <si>
    <t>RFG</t>
  </si>
  <si>
    <t>FCA</t>
  </si>
  <si>
    <t>N/A in GB</t>
  </si>
  <si>
    <t>CUSC [NGET]</t>
  </si>
  <si>
    <t>For the purposes of this Regulation, the definitions in Article 2 of Regulation (EC) No 714/2009, Article 2 of Commission Regulation No (EU) No 2015/12226, Article 2 of Commission Regulation No (EU) 2016/631, Article 2 of Commission Regulation No (EU) 2016/1388, Article 2 of Commission Regulation No (EU) 2016/1447, Article 2 of Commission Regulation No [000/2015 FCA], Article 2 of Regulation (EU) No 543/20137 on submission and publication of data in electricity markets and Article 2 of Directive 2009/72/EC8 shall apply.</t>
  </si>
  <si>
    <t>8. ‘replacement reserves' or 'RR' means the active power reserves available to restore or support the required level of FRR to be prepared for additional system imbalances, including generation reserves;</t>
  </si>
  <si>
    <t>(c) data for short-circuit current calculation;</t>
  </si>
  <si>
    <t>(g) RR data of power generating modules that offer or provide that service in accordance with Article 161;</t>
  </si>
  <si>
    <t>(h) data necessary for restoration of the transmission system;</t>
  </si>
  <si>
    <t>(b) data for short-circuit current calculation;</t>
  </si>
  <si>
    <t>(d) reactive power compensation data;</t>
  </si>
  <si>
    <t>(d) RR data for power generating modules offering or providing the RR service;</t>
  </si>
  <si>
    <t>(h) data necessary for performing dynamic simulation according to the provisions in Commission Regulation No (EU) 2016/631; and</t>
  </si>
  <si>
    <t>2. Each TSO shall monitor close to real-time generation and exchange schedules, power flows, node injections and withdrawals and other parameters within its control area relevant for anticipating a risk of a frequency deviation and shall take, in coordination with other TSOs of its synchronous area, measures to limit their negative effects on the balance between generation and demand.</t>
  </si>
  <si>
    <t>11.                   If the system state is in the alert state due to insufficient active power reserves in accordance with Article 18, the TSOs of the concerned LFC blocks shall, in close cooperation with the other TSOs of the synchronous area and the TSOs of other synchronous areas, act to restore and replace the necessary levels of active power reserves. For that purpose, the TSOs of a LFC block shall have the right to require changes in the active power production or consumption of power generating modules or demand units within its area to reduce or to remove the violation of the requirements concerning active power reserve.</t>
  </si>
  <si>
    <t>12.                   If the 1-minute average of the FRCE of a LFC block is above the Level 2 FRCE range at least during the time necessary to restore frequency and where the TSOs of a LFC block do not expect that FRCE will be sufficiently reduced by undertaking the actions in paragraph 15, TSOs shall have the right to require changes in the active power production or consumption of power generating modules and demand units within their respective areas to reduce the FRCE as specified in paragraph 16.</t>
  </si>
  <si>
    <t>13. For the CE and Nordic synchronous areas, where the FRCE of a LFC block exceeds 25 % of the reference incident of the synchronous area for more than 30 consecutive minutes and if the TSOs of that LFC block do not expect to reduce sufficiently the FRCE with the actions taken pursuant to paragraph 15, the TSOs shall require changes in the active power production or consumption of power generating modules and demand units within their respective areas to reduce the FRCE as specified in paragraph 16.</t>
  </si>
  <si>
    <t>16.                   The TSOs of a LFC block shall specify, in the LFC block operational agreement, measures to reduce the FRCE by means of changes in the active power production or consumption of power generating modules and demand units within their area.</t>
  </si>
  <si>
    <t>2. All TSOs of a synchronous area shall have the right to specify, in the synchronous area operational agreement, common additional properties of the FCR required to ensure operational security in the synchronous area, by means of a set of technical parameters and within the ranges in Article 15(2)(d) of Commission Regulation No (EU) 2016/631 and Article 27 and 28 of Commission Regulation No (EU) 2016/1388. Those common additional properties of FCR shall take into account the installed capacity, structure and pattern of consumption and generation of the synchronous area. The TSOs shall apply a transitional period for the introduction of additional properties, defined in consultation with the affected FCR providers.</t>
  </si>
  <si>
    <t>3. The reserve connecting TSO shall have the right to set out additional requirements for FCR providing groups within the ranges in Article 15(2)(d) of Commission Regulation No (EU) 2016/631 and Article 27 and 28 of Commission Regulation No (EU) 2016/1388 in order to ensure operational security. Those additional requirements shall be based on technical reasons such as the geographical distribution of the power generating modules or demand units belonging to an FCR providing group. The FCR provider shall ensure that the monitoring of the FCR activation of the FCR providing units within a reserve providing group is possible.</t>
  </si>
  <si>
    <t>6. Each FCR providing unit and each FCR providing group shall comply with the properties required for FCR in Table 1 of Annex V and with any additional properties or requirements specified in accordance with paragraphs 2 and 3 and activate the agreed FCR by means of a proportional governor reacting to frequency deviations or alternatively based on a monotonic piecewise linear power-frequency characteristic in case of relay activated FCR. They shall be capable of activating FCR within the frequency ranges specified in Article 13(1) of Commission Regulation No (EU) 2016/631.</t>
  </si>
  <si>
    <t>(b) in case of a frequency deviation equal to or larger than 200 mHz, at least 50 % of the full FCR capacity shall be delivered at the latest after 15 seconds;</t>
  </si>
  <si>
    <t>(d) in case of a frequency deviation equal to or larger than 200 mHz, the activation of the full FCR capacity shall rise at least linearly from 15 to 30 seconds; and</t>
  </si>
  <si>
    <t>8.                      Each reserve connecting TSO shall monitor its contribution to the FCP and its FCR activation with respect to its FCR obligation, including FCR providing units and FCR providing groups. Each FCR provider shall make available to the reserve connecting TSO, for each of its FCR providing units and FCR providing groups, at least the following information:</t>
  </si>
  <si>
    <t>8(c )</t>
  </si>
  <si>
    <t>(c) droop of the governor for type C and type D power generating modules as defined in Article 5 of Commission Regulation No (EU) 2016/631 acting as FCR providing units, or its equivalent parameter for FCR providing groups consisting of type A and/or type B power generating modules as defined in Article 5 of Commission Regulation No (EU) 2016/631, and/or demand units with demand response active power control as defined in Article 28 of Commission Regulation No (EU) 2016/1388.</t>
  </si>
  <si>
    <t xml:space="preserve">9. Each FCR provider shall have the right to aggregate the respective data for more than one FCR providing unit if the maximum power of the aggregated units is below 1.5 MW and a clear verification of activation of FCR is possible. </t>
  </si>
  <si>
    <t>10.                       At the request of the reserve connecting TSO, the FCR provider shall make the information listed in paragraph 9 available in real-time, with a time resolution of at least 10 seconds.</t>
  </si>
  <si>
    <t>11.                       At the request of the reserve connecting TSO and where necessary for the verification of the activation of FCR, a FCR provider shall make available the data listed in paragraph 9 concerning technical installations that are part of the same FCR providing unit.</t>
  </si>
  <si>
    <t>1. By 12 months after entry into force of this regulation, each TSO shall develop an FCR prequalification process and shall make publicly available the details of the FCR prequalification process.</t>
  </si>
  <si>
    <t>3. A potential FCR provider shall submit a formal application to the reserve connecting TSO together with the required information of potential FCR providing units or FCR providing groups. Within 8 weeks from receipt of the application, the reserve connecting TSO shall confirm whether the application is complete. Where the reserve connecting TSO considers that the application is incomplete, the potential FCR provider shall submit the additional required information within 4 weeks from receipt of the request for additional information. Where the potential FCR provider does not supply the requested information within that deadline, the application shall be deemed withdrawn.</t>
  </si>
  <si>
    <t>5. Where the compliance with certain requirements of this Regulation has already been verified by the reserve connecting TSO, it will be recognised in the prequalification</t>
  </si>
  <si>
    <t>(c) the self-regulation of load, taking into account the contribution in accordance with Articles 27 and 28 of Commission Regulation No (EU) 2016/1388;</t>
  </si>
  <si>
    <t>1. Each TSO shall ensure the availability of at least its FCR obligations agreed between all TSOs of the same synchronous area in accordance with Articles 153, 163, 173 and 174.</t>
  </si>
  <si>
    <t>(a) the reserve capacity on FCR divided by the maximum steady-state frequency deviation;</t>
  </si>
  <si>
    <t>(d) the frequency response of HVDC interconnectors referred to in Article 172; and,</t>
  </si>
  <si>
    <t>2(e)</t>
  </si>
  <si>
    <t>(e) the LFSM and FSM activation in accordance with Articles 13 and 15 of Commission Regulation No (EU) 2016/631.</t>
  </si>
  <si>
    <t>3. All TSOs of a synchronous area consisting of more than one LFC area shall, in the synchronous area operational agreement, determine the shares of the K-factor for each LFC area, which shall be based on at least:</t>
  </si>
  <si>
    <t>(a) the initial FCR obligations;</t>
  </si>
  <si>
    <t>(b) auto-control of generation;</t>
  </si>
  <si>
    <t>3(c)</t>
  </si>
  <si>
    <t>(c) the self-regulation of load;</t>
  </si>
  <si>
    <t>(d) frequency coupling via HVDC between synchronous areas;</t>
  </si>
  <si>
    <t>(e) exchange of FCR.</t>
  </si>
  <si>
    <t>3(e)</t>
  </si>
  <si>
    <t>4. An FCR provider shall guarantee the continuous availability of FCR, with the exception of a forced outage of a FCR providing unit, during the period of time in which it is obliged to provide FCR.</t>
  </si>
  <si>
    <t>5. Each FCR provider shall inform its reserve connecting TSO, as soon as possible, about any changes in the actual availability of its FCR providing unit and/or its FCR providing group, in whole or in part, relevant for the results of prequalification.</t>
  </si>
  <si>
    <t>(a) limiting the share of the FCR provided per FCR providing unit to 5 % of the reserve capacity of FCR required for each of the whole CE and Nordic synchronous areas;</t>
  </si>
  <si>
    <t>1. All TSOs of a LFC Block shall set out FRR dimensioning rules in the LFC Block operational agreement.</t>
  </si>
  <si>
    <t>(d) the TSOs of a LFC block shall determine the size of the reference incident which shall be the largest imbalance that may result from an instantaneous change of active power of a single power generating module, single demand facility, or single HVDC interconnector or from a tripping of an AC line within the LFC block;</t>
  </si>
  <si>
    <t>(j) all TSOs of a LFC block may reduce the positive reserve capacity on FRR of the LFC block resulting from the FRR dimensioning process by concluding a FRR sharing agreement with other LFC blocks in accordance with provisions in Title 8. The following requirements shall apply to that sharing agreement:</t>
  </si>
  <si>
    <t>(k) all TSOs of a LFC block may reduce the negative reserve capacity on FRR of the LFC block, resulting from the FRR dimensioning process by concluding a FRR sharing agreement with other LFC blocks in accordance with the provisions of Title 8. The following requirements shall apply to that sharing agreement:</t>
  </si>
  <si>
    <t>3. All TSOs of a LFC block where the LFC block comprises more than one TSO shall set out, in the LFC block operational agreement, the specific allocation of responsibilities between the TSOs of the LFC areas for the implementation of the obligations established in paragraph 2.</t>
  </si>
  <si>
    <t>2.                       All TSOs of a LFC block shall specify FRR availability requirements and requirements on the control quality of FRR providing units and FRR providing groups for their LFC block in the LFC block operational agreement pursuant to Article 119.</t>
  </si>
  <si>
    <t>(a) ensure that its FRR providing units and FRR providing groups fulfil the FRR technical minimum requirements, the FRR availability requirements and the ramping rate requirements in paragraphs 1 to 3; and</t>
  </si>
  <si>
    <t>3. A potential FRR provider shall submit a formal application to the relevant reserve connecting TSO or the designated TSO together with the required information of potential FRR providing units or FRR providing groups. Within 8 weeks from receipt of the application, the reserve connecting TSO or the designated TSO shall confirm whether the application is complete. Where the reserve connecting TSO or the designated TSO considers that the application is incomplete they shall request additional information and the potential FRR provider shall submit the additional required information within 4 weeks from the receipt of the request. Where the potential FRR provider does not supply the requested information within that deadline, the application shall be deemed to be withdrawn.</t>
  </si>
  <si>
    <t>4. Within 3 months after the reserve connecting TSO or the designated TSO confirms that the application is complete, the reserve connecting TSO or the designated TSO shall evaluate the information provided and decide whether the potential FRR providing units or FRR providing groups meet the criteria for a FRR prequalification. The reserve connecting TSO or the designated TSO shall notify their decision to the potential FRR provider.</t>
  </si>
  <si>
    <t>5. The qualification of FRR providing units or FRR providing groups by the reserve connecting TSO or the designated TSO shall be valid for the entire LFC Block.</t>
  </si>
  <si>
    <t>7. To ensure operational security, the reserve connecting TSO shall have the right to exclude FRR providing groups from the provision of FRR based on technical arguments such as the geographical distribution of the power generating modules or demand units belonging to a FRR providing group.</t>
  </si>
  <si>
    <t>2. To comply with the FRCE target parameters referred to in Article 128, all TSOs of a LFC block with a RRP, performing a combined dimensioning process of FRR and RR to fulfil the requirements of Article 157(2), shall define RR dimensioning rules in the LFC block operational agreement.</t>
  </si>
  <si>
    <t>5. All TSOs of a LFC block may reduce the negative reserve capacity on RR of the LFC block, resulting from the RR dimensioning process, by developing a RR sharing agreement for that negative reserve capacity on RR with other LFC blocks in accordance with the provisions of Title 8 of Part IV. The control capability receiving TSO shall limit the reduction of its negative reserve capacity on RR in order to:</t>
  </si>
  <si>
    <t>1. Each TSO of a LFC block which has implemented a RRP shall develop a RR prequalification process within 12 months after entry into force of this Regulation and shall clarify and make publicly available the details thereof.</t>
  </si>
  <si>
    <t>3. A potential RR provider shall submit a formal application to the relevant reserve connecting TSO or the designated TSO together with the required information of potential RR providing units or RR providing groups. Within 8 weeks from receipt of the application, the reserve connecting TSO or the designated TSO shall confirm whether the application is complete. Where the reserve connecting TSO or the designated TSO considers that the application is incomplete, the potential RR provider shall submit the additional required information within 4 weeks from the receipt of the request for additional information. Where the potential RR provider does not supply the requested information within that deadline, the application shall be deemed withdrawn.</t>
  </si>
  <si>
    <t>2. All TSOs of synchronous areas involved in the exchange of FCR between synchronous areas shall organise that exchange so that the TSOs of one synchronous area receive from another synchronous area a share of the total reserve capacity on FCR required for their synchronous area pursuant to Article 153.</t>
  </si>
  <si>
    <t>3. The share of the total reserve capacity on FCR required for synchronous area where it is exchanged shall be provided in the second synchronous area in addition to the total reserve capacity on FCR required for that second synchronous area in accordance with Article 153.</t>
  </si>
  <si>
    <t>Reserve providing groups or units connected to the DSO grid</t>
  </si>
  <si>
    <t>5. Each reserve connecting DSO and each intermediate DSO shall have the right, in cooperation with the TSO, to set, before the activation of reserves, temporary limits to the delivery of active power reserves located in its distribution system. The respective TSOs shall agree with their reserve connecting DSOs and intermediate DSOs on the applicable procedures.</t>
  </si>
  <si>
    <t xml:space="preserve">Currently applies to Large Power Stations CC.6.3.7
If required for demand will be via contract
</t>
  </si>
  <si>
    <t>1. By 12 months after entry into force of this Regulation each TSO shall develop a FRR prequalification process and shall clarify and make publicly available its details.</t>
  </si>
  <si>
    <t>The existing requirements of Grid Code CC.6.3.7 align with Table 1 of Annex V.</t>
  </si>
  <si>
    <t>Article Text</t>
  </si>
  <si>
    <t>This is fulfilled firstly by BM and ancillary services and backed-up by the capability to perform emergency instructions to change generation output or to disconnect parties to restore frequency, balance and critical reserve levels.</t>
  </si>
  <si>
    <t>Grid Code PC.A.2</t>
  </si>
  <si>
    <t>Grid Code PC.A.3.2.2(a)</t>
  </si>
  <si>
    <t>Grid Code - Planning Code, PC.A.2 , Data Registration Code DRC.6.1.2</t>
  </si>
  <si>
    <t>Grid Code - Planning Code, PC.A.2, Data Registration Code</t>
  </si>
  <si>
    <t>Grid Code - Planning Code, PART 1 - STANDARD PLANNING DATA,
PC.A.2 , Data Registration Code</t>
  </si>
  <si>
    <t xml:space="preserve">Grid Code, Operating Codes, OC9 Contingency Planning, 
OC10, OC10.1 - OC10.4, OC12, OC12.1 - OC12.4 </t>
  </si>
  <si>
    <t>Grid Code, PC.A.2, PC.A.3, PC.A.4, PC.A.5, PC.A.5.7, DRC.6.1.16</t>
  </si>
  <si>
    <t xml:space="preserve">Grid Code, PC.A.6.6, DRC.6 </t>
  </si>
  <si>
    <t>BSC Section 4</t>
  </si>
  <si>
    <t>Grid Code CC6.3, CC.6.3.2, CC.6.3.8, APPENDIX 6, 7, BC2 PC.A.2.4</t>
  </si>
  <si>
    <t xml:space="preserve">CC.6.3.2, CC6.3, CC.6.3.8, APPENDIX 6 , 7 , BC2 </t>
  </si>
  <si>
    <t xml:space="preserve">Grid Code CC6.3, CC.6.3.2, CC.6.3.8, APPENDIX 6 , 7 , BC2 </t>
  </si>
  <si>
    <t>Grid Code CC6.3, CC.6.3.2, CC.6.3.8,  APPENDIX 6 ,7 , BC2 , DRC.6.1.13</t>
  </si>
  <si>
    <t xml:space="preserve"> CC6.3, CC.6.3.2, CC6.3, CC.6.3.8, APPENDIX 6, 7 , BC2, </t>
  </si>
  <si>
    <t xml:space="preserve">PC.A.6.1.3, PC.A.7 </t>
  </si>
  <si>
    <t xml:space="preserve">Grid Code PC.A.5.4.3 </t>
  </si>
  <si>
    <t>Flexible as per Article 40.5- Maintain existing data exchange as per Distribution and Grid Code framework. Future mods will be raised based on changes to system operational requirements.</t>
  </si>
  <si>
    <t>Flexible as per Article 40.5- Maintain existing data exchange as per Distribution and Grid Code framework. Future mods will be raised based on changes to system operational requirements (CC).</t>
  </si>
  <si>
    <t>Relevant/neccesary definions picked up in code mods</t>
  </si>
  <si>
    <t>GC0114</t>
  </si>
  <si>
    <t>GC0114 (copy definition)</t>
  </si>
  <si>
    <t>Comments relative to GB regulation and codes</t>
  </si>
  <si>
    <t xml:space="preserve">No intention to include definiton in GB codes at present. </t>
  </si>
  <si>
    <t>BC4</t>
  </si>
  <si>
    <t>GC0114 BC4.2.1</t>
  </si>
  <si>
    <t>BC3
C.C 6.3.6-6.3.7
GC0114 BC4.2</t>
  </si>
  <si>
    <t>BC3
C.C 6.3.6-6.3.7
GC0114 BC4.2.1</t>
  </si>
  <si>
    <t>NA - CE region only</t>
  </si>
  <si>
    <t>C.C6.3.7
GC0114 BC 4.2.1</t>
  </si>
  <si>
    <t>BC3
C.C 6.3.6-6.3.7
GC0114</t>
  </si>
  <si>
    <t>BC3
C.C 6.3.6-6.3.7
GC0114 BC4.1</t>
  </si>
  <si>
    <t>BC3
C.C 6.3.6-6.3.7
GC0114 BC4.1.1</t>
  </si>
  <si>
    <t>GC0114 BC4.1.1</t>
  </si>
  <si>
    <t>NA as only NGET reponsible in GB synchronous area</t>
  </si>
  <si>
    <t>NA as only applicable to CE and Nordic regions</t>
  </si>
  <si>
    <t xml:space="preserve">Managed by NGET as detailed in Synchronous Area Methodology. No additional requirement for FCR providers. </t>
  </si>
  <si>
    <t xml:space="preserve">Synchronous Area Operational Methodology currently under consultation - no new requirements identified as yet.  </t>
  </si>
  <si>
    <t xml:space="preserve">Specific requirements set out below. </t>
  </si>
  <si>
    <t>GC0114 BC4.3.1</t>
  </si>
  <si>
    <t>See SOGL Article 154</t>
  </si>
  <si>
    <t>See SOGL Article 158</t>
  </si>
  <si>
    <t>See SOGL Article 161</t>
  </si>
  <si>
    <t xml:space="preserve">NGET has responsibility to manage this requirement. </t>
  </si>
  <si>
    <t>This is being developed under Grid Code modification GC0106</t>
  </si>
  <si>
    <t xml:space="preserve">NGET intends to use the ENTSO-E Awareness System (EAS) and Crisis Communication Tool (CCT) to manage this requirement. </t>
  </si>
  <si>
    <t>Synchronous area operational agreement and LFC block operational agreement are currently under developed. Public consultation 23 July to 23 August here; 
https://consultations.entsoe.eu/</t>
  </si>
  <si>
    <t xml:space="preserve">NGET manages thris requirement through the application of the Security and Quality of Supply Standards in operational timescales. </t>
  </si>
  <si>
    <t>NA - CE and Nordic region only</t>
  </si>
  <si>
    <t xml:space="preserve">NA - As the single System Operator for the GB synchronous area, there is no-one else to inform in GB LFC block. </t>
  </si>
  <si>
    <t xml:space="preserve">NA - only applies to CE region. </t>
  </si>
  <si>
    <t xml:space="preserve">BC1.5.4
</t>
  </si>
  <si>
    <t>NA- only applies to CE and Nordic regions</t>
  </si>
  <si>
    <t xml:space="preserve">NA - as NGET is the single system Operator in GB therefore no requirement to share FCR capacity between TSOs. </t>
  </si>
  <si>
    <t>GC0114 BC4</t>
  </si>
  <si>
    <t xml:space="preserve">GC0114 BC4.1 "Where the Connection Conditions or European Connection Conditions require the capability as a condition of connection, the connection application shall be understood to fulfil this formal application.". 
The intention was that any connection compliance processes could be used in prequalification to avoid a duplicate process. </t>
  </si>
  <si>
    <t>NA. As set out in the LFC block operational agreement there is no aFRP in GB
Synchronous area operational agreement and LFC block operational agreement are currently under developed. Public consultation 23 July to 23 August here; 
https://consultations.entsoe.eu/</t>
  </si>
  <si>
    <t xml:space="preserve">NA - only possible to connect to single System Operator in GB. </t>
  </si>
  <si>
    <t>NGET to develop SO-SO agreements</t>
  </si>
  <si>
    <t>GC0114 BC 4.3.1</t>
  </si>
  <si>
    <t xml:space="preserve">NGET should specify the technical requirements for connection, these are set out in the Grid Code and include the provision of mandatory services such as BM participation and mandatory frequency response. </t>
  </si>
  <si>
    <t>NGEt has a responsibility to appropriately monitor the compliance with technical requirements</t>
  </si>
  <si>
    <t>GC0114 BC 4.1.1</t>
  </si>
  <si>
    <t>NA - only applies to CE and nordic regions</t>
  </si>
  <si>
    <t xml:space="preserve">NGET may enter into sharing agreements with other TSOs. </t>
  </si>
  <si>
    <t>NA - as NGET is the single System Operator in GB</t>
  </si>
  <si>
    <t>GC0114 BC4.4.1</t>
  </si>
  <si>
    <t>NGET has the right to exchange FCR with other TSOs</t>
  </si>
  <si>
    <t>Datqa exchange requirements being developed under GC0106</t>
  </si>
  <si>
    <t>GC0114 BC4.2.1, BC4.3.1, BC4.4.1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</si>
</sst>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dd/mm/yyyy"/>
    <numFmt numFmtId="165" formatCode="mmm\-yyyy"/>
    <numFmt numFmtId="166" formatCode="dd/mm/yyyy;@"/>
  </numFmts>
  <fonts count="76">
    <font>
      <sz val="11"/>
      <color theme="1"/>
      <name val="Calibri"/>
      <family val="2"/>
      <scheme val="minor"/>
    </font>
    <font>
      <sz val="10"/>
      <name val="Arial"/>
      <family val="2"/>
    </font>
    <font>
      <u/>
      <sz val="10"/>
      <color indexed="12"/>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20"/>
      <color theme="0"/>
      <name val="HelveticaNeueLT Std"/>
      <family val="2"/>
    </font>
    <font>
      <b/>
      <sz val="11"/>
      <color theme="1"/>
      <name val="HelveticaNeueLT Std"/>
      <family val="2"/>
    </font>
    <font>
      <sz val="8"/>
      <color theme="1"/>
      <name val="HelveticaNeueLT Std"/>
      <family val="2"/>
    </font>
    <font>
      <sz val="11"/>
      <color theme="1"/>
      <name val="HelveticaNeueLT Std"/>
      <family val="2"/>
    </font>
    <font>
      <sz val="9"/>
      <color theme="1"/>
      <name val="HelveticaNeueLT Std"/>
      <family val="2"/>
    </font>
    <font>
      <u/>
      <sz val="11"/>
      <color theme="10"/>
      <name val="Calibri"/>
      <family val="2"/>
      <scheme val="minor"/>
    </font>
    <font>
      <sz val="10"/>
      <color theme="1"/>
      <name val="Verdana"/>
      <family val="2"/>
    </font>
    <font>
      <sz val="10"/>
      <name val="HelveticaNeueLT Std"/>
      <family val="2"/>
    </font>
    <font>
      <b/>
      <sz val="14"/>
      <color theme="0"/>
      <name val="HelveticaNeueLT Std"/>
      <family val="2"/>
    </font>
    <font>
      <b/>
      <sz val="16"/>
      <color theme="0"/>
      <name val="HelveticaNeueLT Std"/>
      <family val="2"/>
    </font>
    <font>
      <b/>
      <sz val="9"/>
      <name val="HelveticaNeueLT Std"/>
      <family val="2"/>
    </font>
    <font>
      <sz val="9"/>
      <color rgb="FFFF0000"/>
      <name val="HelveticaNeueLT Std"/>
      <family val="2"/>
    </font>
    <font>
      <sz val="10"/>
      <color theme="0"/>
      <name val="HelveticaNeueLT Std"/>
      <family val="2"/>
    </font>
    <font>
      <b/>
      <sz val="9"/>
      <color indexed="56"/>
      <name val="HelveticaNeueLT Std"/>
      <family val="2"/>
    </font>
    <font>
      <b/>
      <sz val="14"/>
      <color indexed="56"/>
      <name val="HelveticaNeueLT Std"/>
      <family val="2"/>
    </font>
    <font>
      <b/>
      <sz val="10"/>
      <name val="HelveticaNeueLT Std"/>
      <family val="2"/>
    </font>
    <font>
      <sz val="9"/>
      <name val="HelveticaNeueLT Std"/>
      <family val="2"/>
    </font>
    <font>
      <b/>
      <sz val="6"/>
      <color theme="1"/>
      <name val="HelveticaNeueLT Std"/>
      <family val="2"/>
    </font>
    <font>
      <sz val="7"/>
      <name val="HelveticaNeueLT Std"/>
      <family val="2"/>
    </font>
    <font>
      <b/>
      <sz val="8"/>
      <name val="HelveticaNeueLT Std"/>
      <family val="2"/>
    </font>
    <font>
      <sz val="6"/>
      <name val="HelveticaNeueLT Std"/>
      <family val="2"/>
    </font>
    <font>
      <b/>
      <sz val="8"/>
      <color theme="0"/>
      <name val="HelveticaNeueLT Std"/>
      <family val="2"/>
    </font>
    <font>
      <sz val="8"/>
      <name val="HelveticaNeueLT Std"/>
      <family val="2"/>
    </font>
    <font>
      <b/>
      <sz val="8"/>
      <color theme="1"/>
      <name val="HelveticaNeueLT Std"/>
      <family val="2"/>
    </font>
    <font>
      <b/>
      <sz val="10"/>
      <color theme="0"/>
      <name val="HelveticaNeueLT Std"/>
      <family val="2"/>
    </font>
    <font>
      <b/>
      <sz val="11"/>
      <color theme="0"/>
      <name val="HelveticaNeueLT Std"/>
      <family val="2"/>
    </font>
    <font>
      <sz val="8"/>
      <color theme="0"/>
      <name val="HelveticaNeueLT Std"/>
      <family val="2"/>
    </font>
    <font>
      <sz val="5"/>
      <color theme="1"/>
      <name val="HelveticaNeueLT Std"/>
      <family val="2"/>
    </font>
    <font>
      <sz val="6"/>
      <color theme="1"/>
      <name val="HelveticaNeueLT Std"/>
      <family val="2"/>
    </font>
    <font>
      <sz val="6"/>
      <color theme="0"/>
      <name val="HelveticaNeueLT Std"/>
      <family val="2"/>
    </font>
    <font>
      <b/>
      <sz val="9"/>
      <color rgb="FF000000"/>
      <name val="HelveticaNeueLT Std"/>
      <family val="2"/>
    </font>
    <font>
      <sz val="9"/>
      <color rgb="FF000000"/>
      <name val="HelveticaNeueLT Std"/>
      <family val="2"/>
    </font>
    <font>
      <sz val="16"/>
      <color theme="0"/>
      <name val="HelveticaNeueLT Std"/>
      <family val="2"/>
    </font>
    <font>
      <sz val="12"/>
      <color theme="0"/>
      <name val="HelveticaNeueLT Std"/>
      <family val="2"/>
    </font>
    <font>
      <sz val="14"/>
      <color theme="0"/>
      <name val="HelveticaNeueLT Std"/>
      <family val="2"/>
    </font>
    <font>
      <sz val="14"/>
      <color theme="1"/>
      <name val="HelveticaNeueLT Std"/>
      <family val="2"/>
    </font>
    <font>
      <b/>
      <u/>
      <sz val="11"/>
      <color theme="10"/>
      <name val="HelveticaNeueLT Std"/>
      <family val="2"/>
    </font>
    <font>
      <b/>
      <sz val="9"/>
      <color rgb="FFFF0000"/>
      <name val="HelveticaNeueLT Std"/>
      <family val="2"/>
    </font>
    <font>
      <sz val="11"/>
      <color theme="0"/>
      <name val="HelveticaNeueLT Std"/>
      <family val="2"/>
    </font>
    <font>
      <sz val="14"/>
      <color indexed="56"/>
      <name val="HelveticaNeueLT Std"/>
      <family val="2"/>
    </font>
    <font>
      <sz val="11"/>
      <color rgb="FFFF0000"/>
      <name val="HelveticaNeueLT Std"/>
      <family val="2"/>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sz val="9"/>
      <name val="Calibri"/>
      <family val="2"/>
      <scheme val="minor"/>
    </font>
    <font>
      <sz val="10"/>
      <name val="Arial"/>
      <family val="2"/>
    </font>
    <font>
      <sz val="8"/>
      <name val="Calibri"/>
      <family val="2"/>
      <scheme val="minor"/>
    </font>
    <font>
      <b/>
      <sz val="8"/>
      <name val="Calibri"/>
      <family val="2"/>
      <scheme val="minor"/>
    </font>
    <font>
      <sz val="12"/>
      <color theme="0"/>
      <name val="Calibri"/>
      <family val="2"/>
      <scheme val="minor"/>
    </font>
  </fonts>
  <fills count="52">
    <fill>
      <patternFill patternType="none"/>
    </fill>
    <fill>
      <patternFill patternType="gray125"/>
    </fill>
    <fill>
      <patternFill patternType="solid">
        <fgColor theme="0"/>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FFFFFF"/>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gradientFill degree="90">
        <stop position="0">
          <color theme="4" tint="0.59999389629810485"/>
        </stop>
        <stop position="0.5">
          <color theme="3" tint="0.40000610370189521"/>
        </stop>
        <stop position="1">
          <color theme="4" tint="0.59999389629810485"/>
        </stop>
      </gradientFill>
    </fill>
    <fill>
      <gradientFill degree="90">
        <stop position="0">
          <color rgb="FF1D1160"/>
        </stop>
        <stop position="0.5">
          <color theme="3" tint="0.40000610370189521"/>
        </stop>
        <stop position="1">
          <color rgb="FF1D1160"/>
        </stop>
      </gradientFill>
    </fill>
    <fill>
      <gradientFill degree="270">
        <stop position="0">
          <color theme="0"/>
        </stop>
        <stop position="1">
          <color theme="3" tint="0.40000610370189521"/>
        </stop>
      </gradientFill>
    </fill>
    <fill>
      <gradientFill degree="270">
        <stop position="0">
          <color theme="0"/>
        </stop>
        <stop position="1">
          <color theme="4" tint="0.80001220740379042"/>
        </stop>
      </gradientFill>
    </fill>
    <fill>
      <gradientFill degree="90">
        <stop position="0">
          <color rgb="FF00B0F0"/>
        </stop>
        <stop position="0.5">
          <color theme="0"/>
        </stop>
        <stop position="1">
          <color rgb="FF00B0F0"/>
        </stop>
      </gradientFill>
    </fill>
    <fill>
      <gradientFill degree="90">
        <stop position="0">
          <color rgb="FF1D1160"/>
        </stop>
        <stop position="0.5">
          <color theme="4" tint="-0.25098422193060094"/>
        </stop>
        <stop position="1">
          <color rgb="FF1D1160"/>
        </stop>
      </gradientFill>
    </fill>
    <fill>
      <gradientFill degree="270">
        <stop position="0">
          <color theme="0"/>
        </stop>
        <stop position="1">
          <color theme="7" tint="-0.25098422193060094"/>
        </stop>
      </gradientFill>
    </fill>
    <fill>
      <gradientFill degree="90">
        <stop position="0">
          <color theme="0"/>
        </stop>
        <stop position="1">
          <color theme="1"/>
        </stop>
      </gradientFill>
    </fill>
    <fill>
      <gradientFill degree="270">
        <stop position="0">
          <color theme="0"/>
        </stop>
        <stop position="1">
          <color rgb="FF92D050"/>
        </stop>
      </gradientFill>
    </fill>
    <fill>
      <patternFill patternType="solid">
        <fgColor theme="1" tint="0.499984740745262"/>
        <bgColor indexed="64"/>
      </patternFill>
    </fill>
    <fill>
      <patternFill patternType="solid">
        <fgColor theme="7" tint="0.59999389629810485"/>
        <bgColor indexed="64"/>
      </patternFill>
    </fill>
    <fill>
      <gradientFill degree="90">
        <stop position="0">
          <color rgb="FF002060"/>
        </stop>
        <stop position="0.5">
          <color rgb="FF00B0F0"/>
        </stop>
        <stop position="1">
          <color rgb="FF002060"/>
        </stop>
      </gradientFill>
    </fill>
    <fill>
      <gradientFill degree="90">
        <stop position="0">
          <color theme="0"/>
        </stop>
        <stop position="0.5">
          <color theme="8" tint="-0.25098422193060094"/>
        </stop>
        <stop position="1">
          <color theme="0"/>
        </stop>
      </gradientFill>
    </fill>
    <fill>
      <patternFill patternType="solid">
        <fgColor rgb="FFFF9797"/>
        <bgColor indexed="64"/>
      </patternFill>
    </fill>
    <fill>
      <gradientFill degree="270">
        <stop position="0">
          <color theme="0"/>
        </stop>
        <stop position="1">
          <color rgb="FFFFFF00"/>
        </stop>
      </gradientFill>
    </fill>
    <fill>
      <patternFill patternType="solid">
        <fgColor theme="7" tint="0.79998168889431442"/>
        <bgColor rgb="FFD6F4D9"/>
      </patternFill>
    </fill>
    <fill>
      <patternFill patternType="solid">
        <fgColor theme="3" tint="0.59999389629810485"/>
        <bgColor indexed="64"/>
      </patternFill>
    </fill>
    <fill>
      <patternFill patternType="solid">
        <fgColor theme="3" tint="0.59999389629810485"/>
        <bgColor rgb="FFD6F4D9"/>
      </patternFill>
    </fill>
    <fill>
      <patternFill patternType="solid">
        <fgColor rgb="FFFF99CC"/>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39997558519241921"/>
        <bgColor indexed="64"/>
      </patternFill>
    </fill>
  </fills>
  <borders count="88">
    <border>
      <left/>
      <right/>
      <top/>
      <bottom/>
      <diagonal/>
    </border>
    <border>
      <left/>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right style="thin">
        <color theme="0" tint="-0.34998626667073579"/>
      </right>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0" tint="-0.14999847407452621"/>
      </left>
      <right/>
      <top style="thin">
        <color theme="1" tint="0.499984740745262"/>
      </top>
      <bottom style="thin">
        <color theme="1" tint="0.499984740745262"/>
      </bottom>
      <diagonal/>
    </border>
    <border>
      <left style="thin">
        <color theme="0" tint="-0.14999847407452621"/>
      </left>
      <right/>
      <top/>
      <bottom style="thin">
        <color theme="1" tint="0.499984740745262"/>
      </bottom>
      <diagonal/>
    </border>
    <border>
      <left style="thin">
        <color rgb="FFB1BBCC"/>
      </left>
      <right/>
      <top/>
      <bottom style="thin">
        <color theme="1" tint="0.499984740745262"/>
      </bottom>
      <diagonal/>
    </border>
    <border>
      <left style="thin">
        <color theme="0" tint="-0.14999847407452621"/>
      </left>
      <right style="thin">
        <color theme="0" tint="-0.14999847407452621"/>
      </right>
      <top style="thin">
        <color theme="1" tint="0.499984740745262"/>
      </top>
      <bottom style="thin">
        <color theme="1" tint="0.499984740745262"/>
      </bottom>
      <diagonal/>
    </border>
    <border>
      <left style="thin">
        <color rgb="FFB1BBCC"/>
      </left>
      <right/>
      <top style="thin">
        <color theme="1" tint="0.499984740745262"/>
      </top>
      <bottom style="thin">
        <color theme="1" tint="0.499984740745262"/>
      </bottom>
      <diagonal/>
    </border>
    <border>
      <left style="thin">
        <color theme="0" tint="-0.14999847407452621"/>
      </left>
      <right style="thin">
        <color theme="0" tint="-0.14999847407452621"/>
      </right>
      <top/>
      <bottom style="thin">
        <color theme="1" tint="0.499984740745262"/>
      </bottom>
      <diagonal/>
    </border>
    <border>
      <left style="thin">
        <color theme="0" tint="-0.14999847407452621"/>
      </left>
      <right/>
      <top/>
      <bottom/>
      <diagonal/>
    </border>
    <border>
      <left/>
      <right style="thin">
        <color theme="0" tint="-0.14999847407452621"/>
      </right>
      <top style="thin">
        <color theme="1" tint="0.499984740745262"/>
      </top>
      <bottom style="thin">
        <color theme="1" tint="0.499984740745262"/>
      </bottom>
      <diagonal/>
    </border>
    <border>
      <left/>
      <right style="thin">
        <color theme="0" tint="-0.14999847407452621"/>
      </right>
      <top/>
      <bottom style="thin">
        <color theme="1" tint="0.499984740745262"/>
      </bottom>
      <diagonal/>
    </border>
    <border>
      <left/>
      <right style="thin">
        <color theme="0" tint="-0.14999847407452621"/>
      </right>
      <top/>
      <bottom/>
      <diagonal/>
    </border>
    <border>
      <left style="thin">
        <color indexed="64"/>
      </left>
      <right style="thin">
        <color indexed="64"/>
      </right>
      <top style="thin">
        <color indexed="64"/>
      </top>
      <bottom style="thin">
        <color indexed="64"/>
      </bottom>
      <diagonal/>
    </border>
    <border>
      <left style="thin">
        <color rgb="FFB1BBCC"/>
      </left>
      <right style="thin">
        <color rgb="FFB1BBCC"/>
      </right>
      <top style="thin">
        <color rgb="FFB1BBCC"/>
      </top>
      <bottom style="thin">
        <color rgb="FFB1BBCC"/>
      </bottom>
      <diagonal/>
    </border>
    <border>
      <left style="mediumDashed">
        <color rgb="FFFF0000"/>
      </left>
      <right/>
      <top style="thin">
        <color theme="1" tint="0.499984740745262"/>
      </top>
      <bottom style="thin">
        <color theme="1" tint="0.499984740745262"/>
      </bottom>
      <diagonal/>
    </border>
    <border>
      <left style="thin">
        <color auto="1"/>
      </left>
      <right style="thin">
        <color auto="1"/>
      </right>
      <top style="thin">
        <color indexed="64"/>
      </top>
      <bottom style="thin">
        <color indexed="64"/>
      </bottom>
      <diagonal/>
    </border>
    <border>
      <left/>
      <right/>
      <top style="medium">
        <color indexed="64"/>
      </top>
      <bottom/>
      <diagonal/>
    </border>
    <border>
      <left style="thin">
        <color auto="1"/>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tint="-0.249977111117893"/>
      </right>
      <top style="thin">
        <color theme="0" tint="-0.249977111117893"/>
      </top>
      <bottom style="thin">
        <color theme="0"/>
      </bottom>
      <diagonal/>
    </border>
    <border>
      <left style="thin">
        <color theme="0" tint="-0.249977111117893"/>
      </left>
      <right style="thin">
        <color theme="0"/>
      </right>
      <top style="thin">
        <color theme="0"/>
      </top>
      <bottom/>
      <diagonal/>
    </border>
    <border>
      <left style="thin">
        <color theme="0"/>
      </left>
      <right style="thin">
        <color theme="0" tint="-0.249977111117893"/>
      </right>
      <top style="thin">
        <color theme="0"/>
      </top>
      <bottom/>
      <diagonal/>
    </border>
    <border>
      <left style="thin">
        <color theme="0" tint="-0.249977111117893"/>
      </left>
      <right style="thin">
        <color theme="1" tint="0.499984740745262"/>
      </right>
      <top style="thin">
        <color theme="1" tint="0.499984740745262"/>
      </top>
      <bottom style="thin">
        <color theme="0" tint="-0.249977111117893"/>
      </bottom>
      <diagonal/>
    </border>
    <border>
      <left style="thin">
        <color theme="1" tint="0.499984740745262"/>
      </left>
      <right style="thin">
        <color theme="1" tint="0.499984740745262"/>
      </right>
      <top style="thin">
        <color theme="1" tint="0.499984740745262"/>
      </top>
      <bottom style="thin">
        <color theme="0" tint="-0.249977111117893"/>
      </bottom>
      <diagonal/>
    </border>
    <border>
      <left style="thin">
        <color theme="1" tint="0.499984740745262"/>
      </left>
      <right style="thin">
        <color theme="0" tint="-0.249977111117893"/>
      </right>
      <top style="thin">
        <color theme="1" tint="0.499984740745262"/>
      </top>
      <bottom style="thin">
        <color theme="0" tint="-0.249977111117893"/>
      </bottom>
      <diagonal/>
    </border>
    <border>
      <left style="thin">
        <color theme="0" tint="-0.14999847407452621"/>
      </left>
      <right style="thin">
        <color theme="0" tint="-0.14999847407452621"/>
      </right>
      <top style="thin">
        <color theme="0" tint="-0.499984740745262"/>
      </top>
      <bottom style="thin">
        <color theme="1" tint="0.499984740745262"/>
      </bottom>
      <diagonal/>
    </border>
    <border>
      <left/>
      <right/>
      <top style="thin">
        <color theme="0" tint="-0.499984740745262"/>
      </top>
      <bottom style="thin">
        <color theme="0" tint="-0.499984740745262"/>
      </bottom>
      <diagonal/>
    </border>
    <border>
      <left style="mediumDashed">
        <color rgb="FFFF0000"/>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Dashed">
        <color rgb="FFFF0000"/>
      </left>
      <right/>
      <top style="thin">
        <color theme="0" tint="-0.499984740745262"/>
      </top>
      <bottom style="thin">
        <color theme="0" tint="-0.499984740745262"/>
      </bottom>
      <diagonal/>
    </border>
    <border>
      <left style="mediumDashed">
        <color rgb="FFFF0000"/>
      </left>
      <right/>
      <top style="thin">
        <color theme="0" tint="-0.34998626667073579"/>
      </top>
      <bottom/>
      <diagonal/>
    </border>
    <border>
      <left style="mediumDashed">
        <color rgb="FFFF0000"/>
      </left>
      <right/>
      <top/>
      <bottom style="thin">
        <color theme="1" tint="0.499984740745262"/>
      </bottom>
      <diagonal/>
    </border>
    <border>
      <left style="mediumDashed">
        <color rgb="FFFF0000"/>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style="mediumDashed">
        <color rgb="FFFF0000"/>
      </left>
      <right/>
      <top/>
      <bottom/>
      <diagonal/>
    </border>
    <border>
      <left/>
      <right/>
      <top style="thin">
        <color theme="0" tint="-0.499984740745262"/>
      </top>
      <bottom style="thin">
        <color theme="1" tint="0.499984740745262"/>
      </bottom>
      <diagonal/>
    </border>
    <border>
      <left/>
      <right style="thin">
        <color theme="0" tint="-0.14999847407452621"/>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theme="1"/>
      </left>
      <right style="thin">
        <color auto="1"/>
      </right>
      <top style="thin">
        <color theme="1"/>
      </top>
      <bottom style="thin">
        <color theme="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s>
  <cellStyleXfs count="231">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8" fillId="21" borderId="2" applyNumberFormat="0" applyAlignment="0" applyProtection="0"/>
    <xf numFmtId="0" fontId="9" fillId="22" borderId="3" applyNumberFormat="0" applyAlignment="0" applyProtection="0"/>
    <xf numFmtId="0" fontId="10" fillId="0" borderId="0" applyNumberFormat="0" applyFill="0" applyBorder="0" applyAlignment="0" applyProtection="0"/>
    <xf numFmtId="0" fontId="11" fillId="23"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15" borderId="2" applyNumberFormat="0" applyAlignment="0" applyProtection="0"/>
    <xf numFmtId="0" fontId="16" fillId="0" borderId="7" applyNumberFormat="0" applyFill="0" applyAlignment="0" applyProtection="0"/>
    <xf numFmtId="0" fontId="17" fillId="9" borderId="0" applyNumberFormat="0" applyBorder="0" applyAlignment="0" applyProtection="0"/>
    <xf numFmtId="0" fontId="1" fillId="9" borderId="8" applyNumberFormat="0" applyFont="0" applyAlignment="0" applyProtection="0"/>
    <xf numFmtId="0" fontId="18" fillId="21"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31" fillId="0" borderId="0" applyNumberFormat="0" applyFill="0" applyBorder="0" applyAlignment="0" applyProtection="0"/>
    <xf numFmtId="0" fontId="32" fillId="0" borderId="0"/>
    <xf numFmtId="0" fontId="25" fillId="0" borderId="0"/>
    <xf numFmtId="0" fontId="25" fillId="0" borderId="0"/>
    <xf numFmtId="0" fontId="25" fillId="0" borderId="0"/>
    <xf numFmtId="0" fontId="25" fillId="0" borderId="0"/>
    <xf numFmtId="0" fontId="25" fillId="0" borderId="0"/>
    <xf numFmtId="0" fontId="25" fillId="0" borderId="0"/>
    <xf numFmtId="0" fontId="72" fillId="0" borderId="0"/>
    <xf numFmtId="0" fontId="8" fillId="21" borderId="2" applyNumberFormat="0" applyAlignment="0" applyProtection="0"/>
    <xf numFmtId="0" fontId="18" fillId="21" borderId="9" applyNumberFormat="0" applyAlignment="0" applyProtection="0"/>
    <xf numFmtId="0" fontId="20" fillId="0" borderId="10" applyNumberFormat="0" applyFill="0" applyAlignment="0" applyProtection="0"/>
    <xf numFmtId="0" fontId="18" fillId="21" borderId="9" applyNumberFormat="0" applyAlignment="0" applyProtection="0"/>
    <xf numFmtId="0" fontId="1" fillId="9" borderId="8" applyNumberFormat="0" applyFont="0" applyAlignment="0" applyProtection="0"/>
    <xf numFmtId="0" fontId="20" fillId="0" borderId="10" applyNumberFormat="0" applyFill="0" applyAlignment="0" applyProtection="0"/>
    <xf numFmtId="0" fontId="18" fillId="21" borderId="9" applyNumberFormat="0" applyAlignment="0" applyProtection="0"/>
    <xf numFmtId="0" fontId="20" fillId="0" borderId="10" applyNumberFormat="0" applyFill="0" applyAlignment="0" applyProtection="0"/>
    <xf numFmtId="0" fontId="20" fillId="0" borderId="10" applyNumberFormat="0" applyFill="0" applyAlignment="0" applyProtection="0"/>
    <xf numFmtId="0" fontId="8" fillId="21" borderId="2" applyNumberFormat="0" applyAlignment="0" applyProtection="0"/>
    <xf numFmtId="0" fontId="20" fillId="0" borderId="10" applyNumberFormat="0" applyFill="0" applyAlignment="0" applyProtection="0"/>
    <xf numFmtId="0" fontId="20" fillId="0" borderId="10" applyNumberFormat="0" applyFill="0" applyAlignment="0" applyProtection="0"/>
    <xf numFmtId="0" fontId="1" fillId="9" borderId="8" applyNumberFormat="0" applyFont="0" applyAlignment="0" applyProtection="0"/>
    <xf numFmtId="0" fontId="1" fillId="9" borderId="8" applyNumberFormat="0" applyFont="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18" fillId="21" borderId="9" applyNumberFormat="0" applyAlignment="0" applyProtection="0"/>
    <xf numFmtId="0" fontId="18" fillId="21" borderId="9" applyNumberFormat="0" applyAlignment="0" applyProtection="0"/>
    <xf numFmtId="0" fontId="18" fillId="21" borderId="9" applyNumberFormat="0" applyAlignment="0" applyProtection="0"/>
    <xf numFmtId="0" fontId="18" fillId="21" borderId="9" applyNumberFormat="0" applyAlignment="0" applyProtection="0"/>
    <xf numFmtId="0" fontId="18" fillId="21" borderId="9" applyNumberFormat="0" applyAlignment="0" applyProtection="0"/>
    <xf numFmtId="0" fontId="1" fillId="9" borderId="8" applyNumberFormat="0" applyFon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20" fillId="0" borderId="10" applyNumberFormat="0" applyFill="0" applyAlignment="0" applyProtection="0"/>
    <xf numFmtId="0" fontId="1" fillId="9" borderId="8" applyNumberFormat="0" applyFont="0" applyAlignment="0" applyProtection="0"/>
    <xf numFmtId="0" fontId="1" fillId="9" borderId="8" applyNumberFormat="0" applyFont="0" applyAlignment="0" applyProtection="0"/>
    <xf numFmtId="0" fontId="1" fillId="0" borderId="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8" fillId="21" borderId="75" applyNumberFormat="0" applyAlignment="0" applyProtection="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15" fillId="15" borderId="75" applyNumberFormat="0" applyAlignment="0" applyProtection="0"/>
    <xf numFmtId="0" fontId="1" fillId="0" borderId="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 fillId="9" borderId="76" applyNumberFormat="0" applyFon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18" fillId="21"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18" fillId="21" borderId="9"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8" fillId="21" borderId="80"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15" fillId="15" borderId="80" applyNumberFormat="0" applyAlignment="0" applyProtection="0"/>
    <xf numFmtId="0" fontId="18" fillId="21" borderId="9" applyNumberFormat="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 fillId="9" borderId="81" applyNumberFormat="0" applyFon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18" fillId="21" borderId="82" applyNumberFormat="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20" fillId="0" borderId="83" applyNumberFormat="0" applyFill="0" applyAlignment="0" applyProtection="0"/>
    <xf numFmtId="0" fontId="15" fillId="15" borderId="2" applyNumberFormat="0" applyAlignment="0" applyProtection="0"/>
    <xf numFmtId="0" fontId="15" fillId="15" borderId="2" applyNumberFormat="0" applyAlignment="0" applyProtection="0"/>
    <xf numFmtId="0" fontId="15" fillId="15" borderId="2" applyNumberFormat="0" applyAlignment="0" applyProtection="0"/>
    <xf numFmtId="0" fontId="15" fillId="15" borderId="2" applyNumberFormat="0" applyAlignment="0" applyProtection="0"/>
    <xf numFmtId="0" fontId="1" fillId="9" borderId="8" applyNumberFormat="0" applyFont="0" applyAlignment="0" applyProtection="0"/>
    <xf numFmtId="0" fontId="1" fillId="9" borderId="8" applyNumberFormat="0" applyFont="0" applyAlignment="0" applyProtection="0"/>
    <xf numFmtId="0" fontId="15" fillId="15" borderId="2" applyNumberFormat="0" applyAlignment="0" applyProtection="0"/>
    <xf numFmtId="0" fontId="15" fillId="15" borderId="2" applyNumberFormat="0" applyAlignment="0" applyProtection="0"/>
    <xf numFmtId="0" fontId="1" fillId="9" borderId="8" applyNumberFormat="0" applyFont="0" applyAlignment="0" applyProtection="0"/>
    <xf numFmtId="0" fontId="1" fillId="9" borderId="8" applyNumberFormat="0" applyFont="0" applyAlignment="0" applyProtection="0"/>
    <xf numFmtId="0" fontId="15" fillId="15" borderId="2" applyNumberFormat="0" applyAlignment="0" applyProtection="0"/>
    <xf numFmtId="0" fontId="15" fillId="15" borderId="2" applyNumberFormat="0" applyAlignment="0" applyProtection="0"/>
    <xf numFmtId="0" fontId="15" fillId="15" borderId="2" applyNumberFormat="0" applyAlignment="0" applyProtection="0"/>
    <xf numFmtId="0" fontId="15" fillId="15" borderId="2" applyNumberFormat="0" applyAlignment="0" applyProtection="0"/>
    <xf numFmtId="0" fontId="20" fillId="0" borderId="87" applyNumberFormat="0" applyFill="0" applyAlignment="0" applyProtection="0"/>
    <xf numFmtId="0" fontId="15" fillId="15" borderId="84" applyNumberFormat="0" applyAlignment="0" applyProtection="0"/>
    <xf numFmtId="0" fontId="18" fillId="21" borderId="86" applyNumberFormat="0" applyAlignment="0" applyProtection="0"/>
    <xf numFmtId="0" fontId="15" fillId="15" borderId="84" applyNumberFormat="0" applyAlignment="0" applyProtection="0"/>
    <xf numFmtId="0" fontId="8" fillId="21" borderId="84" applyNumberFormat="0" applyAlignment="0" applyProtection="0"/>
    <xf numFmtId="0" fontId="1" fillId="9" borderId="85" applyNumberFormat="0" applyFont="0" applyAlignment="0" applyProtection="0"/>
    <xf numFmtId="0" fontId="15" fillId="15" borderId="84" applyNumberFormat="0" applyAlignment="0" applyProtection="0"/>
    <xf numFmtId="0" fontId="15" fillId="15" borderId="84" applyNumberFormat="0" applyAlignment="0" applyProtection="0"/>
    <xf numFmtId="0" fontId="15" fillId="15" borderId="84" applyNumberFormat="0" applyAlignment="0" applyProtection="0"/>
    <xf numFmtId="0" fontId="15" fillId="15"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8" fillId="21" borderId="84" applyNumberFormat="0" applyAlignment="0" applyProtection="0"/>
    <xf numFmtId="0" fontId="15" fillId="15" borderId="84" applyNumberFormat="0" applyAlignment="0" applyProtection="0"/>
    <xf numFmtId="0" fontId="15" fillId="15" borderId="84" applyNumberFormat="0" applyAlignment="0" applyProtection="0"/>
    <xf numFmtId="0" fontId="15" fillId="15" borderId="84" applyNumberFormat="0" applyAlignment="0" applyProtection="0"/>
    <xf numFmtId="0" fontId="15" fillId="15" borderId="84" applyNumberFormat="0" applyAlignment="0" applyProtection="0"/>
    <xf numFmtId="0" fontId="15" fillId="15" borderId="84" applyNumberFormat="0" applyAlignment="0" applyProtection="0"/>
  </cellStyleXfs>
  <cellXfs count="343">
    <xf numFmtId="0" fontId="0" fillId="0" borderId="0" xfId="0"/>
    <xf numFmtId="0" fontId="23" fillId="0" borderId="0" xfId="0" applyFont="1" applyAlignment="1">
      <alignment horizontal="center" vertical="center"/>
    </xf>
    <xf numFmtId="0" fontId="23" fillId="0" borderId="38" xfId="0" applyFont="1" applyBorder="1" applyAlignment="1">
      <alignment horizontal="center" vertical="center"/>
    </xf>
    <xf numFmtId="0" fontId="0" fillId="0" borderId="38" xfId="0" applyBorder="1" applyAlignment="1">
      <alignment vertical="center"/>
    </xf>
    <xf numFmtId="0" fontId="0" fillId="0" borderId="38" xfId="0" applyBorder="1" applyAlignment="1">
      <alignment vertical="center" wrapText="1"/>
    </xf>
    <xf numFmtId="14" fontId="0" fillId="0" borderId="38" xfId="0" applyNumberFormat="1" applyBorder="1" applyAlignment="1">
      <alignment horizontal="center" vertical="center"/>
    </xf>
    <xf numFmtId="14" fontId="23" fillId="0" borderId="38" xfId="0" applyNumberFormat="1" applyFont="1" applyBorder="1" applyAlignment="1">
      <alignment horizontal="center" vertical="center"/>
    </xf>
    <xf numFmtId="14" fontId="0" fillId="0" borderId="0" xfId="0" applyNumberFormat="1"/>
    <xf numFmtId="0" fontId="22" fillId="0" borderId="38" xfId="0" applyFont="1" applyBorder="1" applyAlignment="1">
      <alignment horizontal="center" vertical="center"/>
    </xf>
    <xf numFmtId="0" fontId="24" fillId="38" borderId="38" xfId="0" applyFont="1" applyFill="1" applyBorder="1" applyAlignment="1">
      <alignment horizontal="center" vertical="center"/>
    </xf>
    <xf numFmtId="14" fontId="24" fillId="38" borderId="38" xfId="0" applyNumberFormat="1" applyFont="1" applyFill="1" applyBorder="1" applyAlignment="1">
      <alignment horizontal="center" vertical="center"/>
    </xf>
    <xf numFmtId="0" fontId="24" fillId="38" borderId="38" xfId="0" applyFont="1" applyFill="1" applyBorder="1" applyAlignment="1">
      <alignment horizontal="center" vertical="center" wrapText="1"/>
    </xf>
    <xf numFmtId="0" fontId="26" fillId="34" borderId="0" xfId="1" applyNumberFormat="1" applyFont="1" applyFill="1" applyBorder="1" applyAlignment="1" applyProtection="1">
      <alignment horizontal="left" vertical="center"/>
    </xf>
    <xf numFmtId="0" fontId="29" fillId="0" borderId="0" xfId="0" applyFont="1"/>
    <xf numFmtId="0" fontId="29" fillId="0" borderId="0" xfId="0" applyFont="1" applyAlignment="1">
      <alignment horizontal="center" vertical="center"/>
    </xf>
    <xf numFmtId="0" fontId="27" fillId="0" borderId="0" xfId="0" applyFont="1"/>
    <xf numFmtId="0" fontId="29" fillId="2" borderId="0" xfId="0" applyFont="1" applyFill="1" applyAlignment="1">
      <alignment horizontal="center" vertical="center"/>
    </xf>
    <xf numFmtId="0" fontId="29" fillId="2" borderId="0" xfId="0" applyFont="1" applyFill="1"/>
    <xf numFmtId="0" fontId="27" fillId="2" borderId="0" xfId="0" applyFont="1" applyFill="1"/>
    <xf numFmtId="0" fontId="0" fillId="0" borderId="0" xfId="0"/>
    <xf numFmtId="0" fontId="0" fillId="0" borderId="38" xfId="0" applyFont="1" applyBorder="1" applyAlignment="1">
      <alignment vertical="center" wrapText="1"/>
    </xf>
    <xf numFmtId="0" fontId="29" fillId="2" borderId="0" xfId="0" applyFont="1" applyFill="1" applyBorder="1"/>
    <xf numFmtId="0" fontId="39" fillId="34" borderId="0" xfId="1" applyNumberFormat="1" applyFont="1" applyFill="1" applyBorder="1" applyAlignment="1" applyProtection="1">
      <alignment vertical="center" wrapText="1"/>
    </xf>
    <xf numFmtId="0" fontId="40" fillId="34" borderId="0" xfId="1" applyNumberFormat="1" applyFont="1" applyFill="1" applyBorder="1" applyAlignment="1" applyProtection="1">
      <alignment horizontal="left" vertical="center" wrapText="1"/>
    </xf>
    <xf numFmtId="0" fontId="40" fillId="34" borderId="0" xfId="1" applyNumberFormat="1" applyFont="1" applyFill="1" applyBorder="1" applyAlignment="1" applyProtection="1">
      <alignment vertical="center"/>
    </xf>
    <xf numFmtId="164" fontId="40" fillId="34" borderId="0" xfId="1" applyNumberFormat="1" applyFont="1" applyFill="1" applyBorder="1" applyAlignment="1" applyProtection="1">
      <alignment vertical="center"/>
    </xf>
    <xf numFmtId="0" fontId="41" fillId="34" borderId="0" xfId="1" applyFont="1" applyFill="1"/>
    <xf numFmtId="0" fontId="42" fillId="2" borderId="0" xfId="1" applyFont="1" applyFill="1" applyBorder="1" applyAlignment="1" applyProtection="1">
      <alignment horizontal="right" vertical="center"/>
      <protection locked="0"/>
    </xf>
    <xf numFmtId="0" fontId="36" fillId="2" borderId="0" xfId="1" applyFont="1" applyFill="1" applyBorder="1" applyAlignment="1" applyProtection="1">
      <alignment horizontal="right" vertical="center"/>
      <protection locked="0"/>
    </xf>
    <xf numFmtId="0" fontId="46" fillId="2" borderId="0" xfId="1" applyFont="1" applyFill="1" applyBorder="1" applyAlignment="1" applyProtection="1">
      <alignment vertical="center"/>
    </xf>
    <xf numFmtId="0" fontId="42" fillId="2" borderId="0" xfId="1" applyNumberFormat="1" applyFont="1" applyFill="1" applyAlignment="1" applyProtection="1">
      <alignment horizontal="center" vertical="center"/>
      <protection locked="0"/>
    </xf>
    <xf numFmtId="0" fontId="48" fillId="2" borderId="0" xfId="1" applyFont="1" applyFill="1" applyBorder="1" applyAlignment="1" applyProtection="1">
      <protection locked="0"/>
    </xf>
    <xf numFmtId="0" fontId="48" fillId="2" borderId="0" xfId="1" applyFont="1" applyFill="1" applyAlignment="1" applyProtection="1"/>
    <xf numFmtId="0" fontId="33" fillId="2" borderId="0" xfId="1" applyFont="1" applyFill="1" applyAlignment="1" applyProtection="1"/>
    <xf numFmtId="0" fontId="33" fillId="2" borderId="0" xfId="1" applyFont="1" applyFill="1" applyAlignment="1">
      <alignment horizontal="center" vertical="center"/>
    </xf>
    <xf numFmtId="0" fontId="48" fillId="2" borderId="0" xfId="1" applyFont="1" applyFill="1" applyBorder="1" applyAlignment="1" applyProtection="1">
      <alignment horizontal="left"/>
      <protection locked="0"/>
    </xf>
    <xf numFmtId="0" fontId="41" fillId="2" borderId="0" xfId="1" applyFont="1" applyFill="1" applyAlignment="1" applyProtection="1">
      <alignment horizontal="right" indent="1"/>
    </xf>
    <xf numFmtId="164" fontId="45" fillId="2" borderId="0" xfId="1" applyNumberFormat="1" applyFont="1" applyFill="1" applyBorder="1" applyAlignment="1" applyProtection="1">
      <protection locked="0"/>
    </xf>
    <xf numFmtId="164" fontId="48" fillId="2" borderId="0" xfId="1" applyNumberFormat="1" applyFont="1" applyFill="1" applyBorder="1" applyAlignment="1" applyProtection="1">
      <protection locked="0"/>
    </xf>
    <xf numFmtId="0" fontId="41" fillId="2" borderId="0" xfId="1" applyFont="1" applyFill="1" applyProtection="1"/>
    <xf numFmtId="0" fontId="33" fillId="2" borderId="0" xfId="1" applyFont="1" applyFill="1"/>
    <xf numFmtId="0" fontId="42" fillId="2" borderId="0" xfId="1" applyFont="1" applyFill="1" applyAlignment="1" applyProtection="1">
      <alignment wrapText="1"/>
    </xf>
    <xf numFmtId="0" fontId="41" fillId="2" borderId="0" xfId="1" applyFont="1" applyFill="1" applyAlignment="1" applyProtection="1">
      <alignment horizontal="left" wrapText="1"/>
    </xf>
    <xf numFmtId="0" fontId="50" fillId="2" borderId="0" xfId="1" applyFont="1" applyFill="1" applyBorder="1" applyAlignment="1" applyProtection="1">
      <alignment horizontal="right"/>
    </xf>
    <xf numFmtId="164" fontId="50" fillId="2" borderId="0" xfId="1" applyNumberFormat="1" applyFont="1" applyFill="1" applyBorder="1" applyAlignment="1" applyProtection="1">
      <alignment horizontal="center"/>
    </xf>
    <xf numFmtId="164" fontId="38" fillId="2" borderId="0" xfId="1" applyNumberFormat="1" applyFont="1" applyFill="1" applyBorder="1" applyAlignment="1" applyProtection="1">
      <alignment horizontal="center"/>
    </xf>
    <xf numFmtId="0" fontId="41" fillId="2" borderId="0" xfId="1" applyFont="1" applyFill="1"/>
    <xf numFmtId="0" fontId="41" fillId="2" borderId="0" xfId="1" applyFont="1" applyFill="1" applyAlignment="1">
      <alignment horizontal="left" wrapText="1"/>
    </xf>
    <xf numFmtId="164" fontId="41" fillId="2" borderId="0" xfId="1" applyNumberFormat="1" applyFont="1" applyFill="1"/>
    <xf numFmtId="164" fontId="33" fillId="2" borderId="0" xfId="1" applyNumberFormat="1" applyFont="1" applyFill="1"/>
    <xf numFmtId="0" fontId="36" fillId="2" borderId="46" xfId="1" applyNumberFormat="1" applyFont="1" applyFill="1" applyBorder="1" applyAlignment="1" applyProtection="1">
      <alignment horizontal="center" vertical="center" wrapText="1"/>
    </xf>
    <xf numFmtId="0" fontId="36" fillId="2" borderId="46" xfId="1" applyFont="1" applyFill="1" applyBorder="1" applyAlignment="1" applyProtection="1">
      <alignment horizontal="center" vertical="center" wrapText="1"/>
    </xf>
    <xf numFmtId="164" fontId="41" fillId="2" borderId="46" xfId="1" applyNumberFormat="1" applyFont="1" applyFill="1" applyBorder="1" applyAlignment="1" applyProtection="1">
      <alignment horizontal="center" vertical="center"/>
    </xf>
    <xf numFmtId="0" fontId="36" fillId="2" borderId="47" xfId="1" applyFont="1" applyFill="1" applyBorder="1" applyAlignment="1" applyProtection="1">
      <alignment horizontal="center" vertical="center" wrapText="1"/>
    </xf>
    <xf numFmtId="0" fontId="53" fillId="2" borderId="53" xfId="0" applyFont="1" applyFill="1" applyBorder="1" applyAlignment="1">
      <alignment horizontal="center" vertical="center"/>
    </xf>
    <xf numFmtId="0" fontId="53" fillId="2" borderId="54" xfId="0" applyFont="1" applyFill="1" applyBorder="1" applyAlignment="1">
      <alignment horizontal="center" vertical="center"/>
    </xf>
    <xf numFmtId="0" fontId="53" fillId="26" borderId="54" xfId="0" applyFont="1" applyFill="1" applyBorder="1" applyAlignment="1">
      <alignment horizontal="center" vertical="center"/>
    </xf>
    <xf numFmtId="0" fontId="53" fillId="2" borderId="55" xfId="0" applyFont="1" applyFill="1" applyBorder="1" applyAlignment="1">
      <alignment horizontal="center" vertical="center"/>
    </xf>
    <xf numFmtId="0" fontId="51" fillId="29" borderId="30" xfId="0" applyFont="1" applyFill="1" applyBorder="1" applyAlignment="1">
      <alignment vertical="center" wrapText="1"/>
    </xf>
    <xf numFmtId="0" fontId="51" fillId="29" borderId="29" xfId="1" applyFont="1" applyFill="1" applyBorder="1" applyAlignment="1" applyProtection="1">
      <alignment horizontal="left" vertical="center" wrapText="1"/>
      <protection locked="0"/>
    </xf>
    <xf numFmtId="0" fontId="51" fillId="29" borderId="33" xfId="1" applyNumberFormat="1" applyFont="1" applyFill="1" applyBorder="1" applyAlignment="1" applyProtection="1">
      <alignment horizontal="center" vertical="center"/>
      <protection locked="0"/>
    </xf>
    <xf numFmtId="0" fontId="51" fillId="29" borderId="29" xfId="1" applyNumberFormat="1" applyFont="1" applyFill="1" applyBorder="1" applyAlignment="1" applyProtection="1">
      <alignment horizontal="center" vertical="center"/>
      <protection locked="0"/>
    </xf>
    <xf numFmtId="1" fontId="51" fillId="29" borderId="20" xfId="1" applyNumberFormat="1" applyFont="1" applyFill="1" applyBorder="1" applyAlignment="1">
      <alignment horizontal="center" vertical="center"/>
    </xf>
    <xf numFmtId="0" fontId="36" fillId="45" borderId="33" xfId="1" applyNumberFormat="1" applyFont="1" applyFill="1" applyBorder="1" applyAlignment="1" applyProtection="1">
      <alignment horizontal="center" vertical="center"/>
      <protection locked="0"/>
    </xf>
    <xf numFmtId="0" fontId="51" fillId="29" borderId="18" xfId="1" applyNumberFormat="1" applyFont="1" applyFill="1" applyBorder="1" applyAlignment="1" applyProtection="1">
      <alignment horizontal="center" vertical="center"/>
    </xf>
    <xf numFmtId="0" fontId="51" fillId="29" borderId="32" xfId="0" applyFont="1" applyFill="1" applyBorder="1" applyAlignment="1">
      <alignment vertical="center" wrapText="1"/>
    </xf>
    <xf numFmtId="0" fontId="51" fillId="29" borderId="28" xfId="1" applyFont="1" applyFill="1" applyBorder="1" applyAlignment="1" applyProtection="1">
      <alignment horizontal="left" vertical="center" wrapText="1"/>
      <protection locked="0"/>
    </xf>
    <xf numFmtId="0" fontId="51" fillId="29" borderId="31" xfId="1" applyNumberFormat="1" applyFont="1" applyFill="1" applyBorder="1" applyAlignment="1" applyProtection="1">
      <alignment horizontal="center" vertical="center"/>
      <protection locked="0"/>
    </xf>
    <xf numFmtId="0" fontId="51" fillId="29" borderId="28" xfId="1" applyNumberFormat="1" applyFont="1" applyFill="1" applyBorder="1" applyAlignment="1" applyProtection="1">
      <alignment horizontal="center" vertical="center"/>
      <protection locked="0"/>
    </xf>
    <xf numFmtId="0" fontId="36" fillId="45" borderId="29" xfId="1" applyNumberFormat="1" applyFont="1" applyFill="1" applyBorder="1" applyAlignment="1" applyProtection="1">
      <alignment horizontal="center" vertical="center"/>
      <protection locked="0"/>
    </xf>
    <xf numFmtId="0" fontId="36" fillId="45" borderId="29" xfId="1" applyFont="1" applyFill="1" applyBorder="1" applyAlignment="1" applyProtection="1">
      <alignment horizontal="left" vertical="center" wrapText="1"/>
      <protection locked="0"/>
    </xf>
    <xf numFmtId="0" fontId="36" fillId="25" borderId="29" xfId="1" applyFont="1" applyFill="1" applyBorder="1" applyAlignment="1" applyProtection="1">
      <alignment horizontal="left" vertical="center" wrapText="1"/>
      <protection locked="0"/>
    </xf>
    <xf numFmtId="0" fontId="35" fillId="30" borderId="18" xfId="1" applyFont="1" applyFill="1" applyBorder="1" applyAlignment="1" applyProtection="1">
      <alignment horizontal="left" vertical="center" wrapText="1"/>
      <protection locked="0"/>
    </xf>
    <xf numFmtId="0" fontId="54" fillId="2" borderId="20" xfId="0" applyFont="1" applyFill="1" applyBorder="1" applyAlignment="1">
      <alignment horizontal="center" vertical="center"/>
    </xf>
    <xf numFmtId="0" fontId="42" fillId="0" borderId="20" xfId="1" applyNumberFormat="1" applyFont="1" applyFill="1" applyBorder="1" applyAlignment="1" applyProtection="1">
      <alignment horizontal="center" vertical="center"/>
    </xf>
    <xf numFmtId="0" fontId="42" fillId="0" borderId="20" xfId="1" applyFont="1" applyFill="1" applyBorder="1" applyAlignment="1" applyProtection="1">
      <alignment horizontal="left" vertical="center" wrapText="1"/>
      <protection locked="0"/>
    </xf>
    <xf numFmtId="0" fontId="36" fillId="0" borderId="29" xfId="1" applyFont="1" applyFill="1" applyBorder="1" applyAlignment="1" applyProtection="1">
      <alignment horizontal="left" vertical="center" wrapText="1"/>
      <protection locked="0"/>
    </xf>
    <xf numFmtId="0" fontId="36" fillId="0" borderId="33" xfId="1" applyNumberFormat="1" applyFont="1" applyFill="1" applyBorder="1" applyAlignment="1" applyProtection="1">
      <alignment horizontal="center" vertical="center"/>
      <protection locked="0"/>
    </xf>
    <xf numFmtId="0" fontId="36" fillId="0" borderId="29" xfId="1" applyNumberFormat="1" applyFont="1" applyFill="1" applyBorder="1" applyAlignment="1" applyProtection="1">
      <alignment horizontal="center" vertical="center"/>
      <protection locked="0"/>
    </xf>
    <xf numFmtId="164" fontId="56" fillId="3" borderId="29" xfId="1" applyNumberFormat="1" applyFont="1" applyFill="1" applyBorder="1" applyAlignment="1">
      <alignment horizontal="center" vertical="center"/>
    </xf>
    <xf numFmtId="164" fontId="57" fillId="0" borderId="36" xfId="1" applyNumberFormat="1" applyFont="1" applyBorder="1" applyAlignment="1">
      <alignment horizontal="center" vertical="center"/>
    </xf>
    <xf numFmtId="1" fontId="56" fillId="4" borderId="20" xfId="1" applyNumberFormat="1" applyFont="1" applyFill="1" applyBorder="1" applyAlignment="1">
      <alignment horizontal="center" vertical="center"/>
    </xf>
    <xf numFmtId="9" fontId="56" fillId="4" borderId="33" xfId="3" applyFont="1" applyFill="1" applyBorder="1" applyAlignment="1">
      <alignment horizontal="center" vertical="center"/>
    </xf>
    <xf numFmtId="1" fontId="57" fillId="2" borderId="20" xfId="3" applyNumberFormat="1" applyFont="1" applyFill="1" applyBorder="1" applyAlignment="1">
      <alignment horizontal="center" vertical="center"/>
    </xf>
    <xf numFmtId="1" fontId="57" fillId="2" borderId="21" xfId="1" applyNumberFormat="1" applyFont="1" applyFill="1" applyBorder="1" applyAlignment="1">
      <alignment horizontal="center" vertical="center"/>
    </xf>
    <xf numFmtId="0" fontId="54" fillId="2" borderId="20" xfId="0" applyFont="1" applyFill="1" applyBorder="1" applyAlignment="1">
      <alignment horizontal="left" vertical="center"/>
    </xf>
    <xf numFmtId="0" fontId="42" fillId="25" borderId="1" xfId="0" applyNumberFormat="1" applyFont="1" applyFill="1" applyBorder="1" applyAlignment="1" applyProtection="1">
      <alignment horizontal="right" vertical="center"/>
    </xf>
    <xf numFmtId="0" fontId="36" fillId="25" borderId="33" xfId="1" applyNumberFormat="1" applyFont="1" applyFill="1" applyBorder="1" applyAlignment="1" applyProtection="1">
      <alignment horizontal="center" vertical="center"/>
      <protection locked="0"/>
    </xf>
    <xf numFmtId="0" fontId="36" fillId="25" borderId="29" xfId="1" applyNumberFormat="1" applyFont="1" applyFill="1" applyBorder="1" applyAlignment="1" applyProtection="1">
      <alignment horizontal="center" vertical="center"/>
      <protection locked="0"/>
    </xf>
    <xf numFmtId="164" fontId="57" fillId="25" borderId="36" xfId="1" applyNumberFormat="1" applyFont="1" applyFill="1" applyBorder="1" applyAlignment="1">
      <alignment horizontal="center" vertical="center"/>
    </xf>
    <xf numFmtId="1" fontId="57" fillId="25" borderId="20" xfId="3" applyNumberFormat="1" applyFont="1" applyFill="1" applyBorder="1" applyAlignment="1">
      <alignment horizontal="center" vertical="center"/>
    </xf>
    <xf numFmtId="1" fontId="57" fillId="25" borderId="21" xfId="1" applyNumberFormat="1" applyFont="1" applyFill="1" applyBorder="1" applyAlignment="1">
      <alignment horizontal="center" vertical="center"/>
    </xf>
    <xf numFmtId="0" fontId="42" fillId="25" borderId="20" xfId="1" applyFont="1" applyFill="1" applyBorder="1" applyAlignment="1" applyProtection="1">
      <alignment horizontal="left" vertical="center" wrapText="1"/>
      <protection locked="0"/>
    </xf>
    <xf numFmtId="0" fontId="34" fillId="30" borderId="18" xfId="1" applyNumberFormat="1" applyFont="1" applyFill="1" applyBorder="1" applyAlignment="1" applyProtection="1">
      <alignment horizontal="center" vertical="center"/>
      <protection locked="0"/>
    </xf>
    <xf numFmtId="1" fontId="34" fillId="30" borderId="18" xfId="3" applyNumberFormat="1" applyFont="1" applyFill="1" applyBorder="1" applyAlignment="1" applyProtection="1">
      <alignment horizontal="center" vertical="center"/>
    </xf>
    <xf numFmtId="0" fontId="60" fillId="30" borderId="0" xfId="0" applyFont="1" applyFill="1" applyAlignment="1">
      <alignment horizontal="center" vertical="center"/>
    </xf>
    <xf numFmtId="0" fontId="61" fillId="2" borderId="0" xfId="0" applyFont="1" applyFill="1"/>
    <xf numFmtId="0" fontId="61" fillId="0" borderId="0" xfId="0" applyFont="1"/>
    <xf numFmtId="0" fontId="42" fillId="0" borderId="29" xfId="1" applyFont="1" applyFill="1" applyBorder="1" applyAlignment="1" applyProtection="1">
      <alignment horizontal="left" vertical="center" wrapText="1"/>
      <protection locked="0"/>
    </xf>
    <xf numFmtId="164" fontId="57" fillId="0" borderId="36" xfId="1" applyNumberFormat="1" applyFont="1" applyBorder="1" applyAlignment="1">
      <alignment horizontal="center" vertical="center"/>
    </xf>
    <xf numFmtId="0" fontId="54" fillId="2" borderId="18" xfId="0" applyFont="1" applyFill="1" applyBorder="1" applyAlignment="1">
      <alignment horizontal="center" vertical="center"/>
    </xf>
    <xf numFmtId="0" fontId="54" fillId="31" borderId="17" xfId="0" applyFont="1" applyFill="1" applyBorder="1" applyAlignment="1">
      <alignment vertical="center"/>
    </xf>
    <xf numFmtId="0" fontId="54" fillId="31" borderId="18" xfId="0" applyFont="1" applyFill="1" applyBorder="1" applyAlignment="1">
      <alignment vertical="center"/>
    </xf>
    <xf numFmtId="0" fontId="54" fillId="31" borderId="19" xfId="0" applyFont="1" applyFill="1" applyBorder="1" applyAlignment="1">
      <alignment vertical="center"/>
    </xf>
    <xf numFmtId="9" fontId="60" fillId="30" borderId="18" xfId="3" applyFont="1" applyFill="1" applyBorder="1" applyAlignment="1" applyProtection="1">
      <alignment horizontal="center" vertical="center"/>
      <protection locked="0"/>
    </xf>
    <xf numFmtId="1" fontId="60" fillId="30" borderId="18" xfId="1" applyNumberFormat="1" applyFont="1" applyFill="1" applyBorder="1" applyAlignment="1" applyProtection="1">
      <alignment horizontal="center" vertical="center"/>
      <protection locked="0"/>
    </xf>
    <xf numFmtId="0" fontId="62" fillId="29" borderId="29" xfId="45" quotePrefix="1" applyFont="1" applyFill="1" applyBorder="1" applyAlignment="1" applyProtection="1">
      <alignment horizontal="left" vertical="center" wrapText="1"/>
      <protection locked="0"/>
    </xf>
    <xf numFmtId="0" fontId="55" fillId="42" borderId="12" xfId="0" applyFont="1" applyFill="1" applyBorder="1" applyAlignment="1">
      <alignment horizontal="center" vertical="center" textRotation="90"/>
    </xf>
    <xf numFmtId="0" fontId="37" fillId="28" borderId="20" xfId="1" applyNumberFormat="1" applyFont="1" applyFill="1" applyBorder="1" applyAlignment="1" applyProtection="1">
      <alignment horizontal="center" vertical="center"/>
    </xf>
    <xf numFmtId="0" fontId="37" fillId="0" borderId="20" xfId="1" applyFont="1" applyFill="1" applyBorder="1" applyAlignment="1" applyProtection="1">
      <alignment horizontal="left" vertical="center" wrapText="1"/>
      <protection locked="0"/>
    </xf>
    <xf numFmtId="0" fontId="63" fillId="0" borderId="29" xfId="1" applyFont="1" applyFill="1" applyBorder="1" applyAlignment="1" applyProtection="1">
      <alignment horizontal="left" vertical="center" wrapText="1"/>
      <protection locked="0"/>
    </xf>
    <xf numFmtId="0" fontId="63" fillId="0" borderId="33" xfId="1" applyNumberFormat="1" applyFont="1" applyFill="1" applyBorder="1" applyAlignment="1" applyProtection="1">
      <alignment horizontal="center" vertical="center"/>
      <protection locked="0"/>
    </xf>
    <xf numFmtId="0" fontId="63" fillId="0" borderId="29" xfId="1" applyNumberFormat="1" applyFont="1" applyFill="1" applyBorder="1" applyAlignment="1" applyProtection="1">
      <alignment horizontal="center" vertical="center"/>
      <protection locked="0"/>
    </xf>
    <xf numFmtId="164" fontId="63" fillId="3" borderId="29" xfId="1" applyNumberFormat="1" applyFont="1" applyFill="1" applyBorder="1" applyAlignment="1">
      <alignment horizontal="center" vertical="center"/>
    </xf>
    <xf numFmtId="164" fontId="37" fillId="0" borderId="36" xfId="1" applyNumberFormat="1" applyFont="1" applyBorder="1" applyAlignment="1">
      <alignment horizontal="center" vertical="center"/>
    </xf>
    <xf numFmtId="1" fontId="63" fillId="4" borderId="20" xfId="1" applyNumberFormat="1" applyFont="1" applyFill="1" applyBorder="1" applyAlignment="1">
      <alignment horizontal="center" vertical="center"/>
    </xf>
    <xf numFmtId="9" fontId="63" fillId="4" borderId="33" xfId="3" applyFont="1" applyFill="1" applyBorder="1" applyAlignment="1">
      <alignment horizontal="center" vertical="center"/>
    </xf>
    <xf numFmtId="0" fontId="53" fillId="2" borderId="18" xfId="0" applyFont="1" applyFill="1" applyBorder="1" applyAlignment="1">
      <alignment vertical="center" wrapText="1"/>
    </xf>
    <xf numFmtId="0" fontId="46" fillId="31" borderId="12" xfId="0" quotePrefix="1" applyFont="1" applyFill="1" applyBorder="1" applyAlignment="1">
      <alignment horizontal="center" vertical="center"/>
    </xf>
    <xf numFmtId="0" fontId="54" fillId="37" borderId="12" xfId="0" applyFont="1" applyFill="1" applyBorder="1" applyAlignment="1">
      <alignment horizontal="center" vertical="center"/>
    </xf>
    <xf numFmtId="0" fontId="46" fillId="37" borderId="12" xfId="0" quotePrefix="1" applyFont="1" applyFill="1" applyBorder="1" applyAlignment="1">
      <alignment horizontal="center" vertical="center"/>
    </xf>
    <xf numFmtId="0" fontId="42" fillId="39" borderId="1" xfId="0" applyNumberFormat="1" applyFont="1" applyFill="1" applyBorder="1" applyAlignment="1" applyProtection="1">
      <alignment horizontal="right" vertical="center"/>
    </xf>
    <xf numFmtId="0" fontId="48" fillId="24" borderId="39" xfId="0" applyFont="1" applyFill="1" applyBorder="1" applyAlignment="1">
      <alignment vertical="center" wrapText="1"/>
    </xf>
    <xf numFmtId="0" fontId="48" fillId="35" borderId="12" xfId="0" applyFont="1" applyFill="1" applyBorder="1" applyAlignment="1">
      <alignment vertical="center"/>
    </xf>
    <xf numFmtId="0" fontId="54" fillId="2" borderId="18" xfId="0" applyFont="1" applyFill="1" applyBorder="1" applyAlignment="1">
      <alignment vertical="center"/>
    </xf>
    <xf numFmtId="0" fontId="42" fillId="2" borderId="20" xfId="1" applyFont="1" applyFill="1" applyBorder="1" applyAlignment="1" applyProtection="1">
      <alignment horizontal="left" vertical="center" wrapText="1"/>
      <protection locked="0"/>
    </xf>
    <xf numFmtId="0" fontId="30" fillId="2" borderId="0" xfId="0" applyFont="1" applyFill="1" applyAlignment="1">
      <alignment wrapText="1"/>
    </xf>
    <xf numFmtId="0" fontId="27" fillId="2" borderId="0" xfId="0" applyFont="1" applyFill="1" applyAlignment="1">
      <alignment horizontal="left" wrapText="1"/>
    </xf>
    <xf numFmtId="164" fontId="27" fillId="2" borderId="0" xfId="0" applyNumberFormat="1" applyFont="1" applyFill="1"/>
    <xf numFmtId="164" fontId="29" fillId="2" borderId="0" xfId="0" applyNumberFormat="1" applyFont="1" applyFill="1"/>
    <xf numFmtId="0" fontId="30" fillId="0" borderId="0" xfId="0" applyFont="1" applyAlignment="1">
      <alignment wrapText="1"/>
    </xf>
    <xf numFmtId="0" fontId="27" fillId="0" borderId="0" xfId="0" applyFont="1" applyAlignment="1">
      <alignment horizontal="left" wrapText="1"/>
    </xf>
    <xf numFmtId="164" fontId="27" fillId="0" borderId="0" xfId="0" applyNumberFormat="1" applyFont="1"/>
    <xf numFmtId="164" fontId="29" fillId="0" borderId="0" xfId="0" applyNumberFormat="1" applyFont="1"/>
    <xf numFmtId="164" fontId="29" fillId="0" borderId="0" xfId="0" applyNumberFormat="1" applyFont="1" applyAlignment="1">
      <alignment wrapText="1"/>
    </xf>
    <xf numFmtId="1" fontId="64" fillId="29" borderId="18" xfId="3" applyNumberFormat="1" applyFont="1" applyFill="1" applyBorder="1" applyAlignment="1">
      <alignment horizontal="center" vertical="center"/>
    </xf>
    <xf numFmtId="1" fontId="64" fillId="29" borderId="22" xfId="1" applyNumberFormat="1" applyFont="1" applyFill="1" applyBorder="1" applyAlignment="1">
      <alignment horizontal="center" vertical="center"/>
    </xf>
    <xf numFmtId="9" fontId="58" fillId="30" borderId="12" xfId="3" applyFont="1" applyFill="1" applyBorder="1" applyAlignment="1" applyProtection="1">
      <alignment horizontal="center" vertical="center"/>
      <protection locked="0"/>
    </xf>
    <xf numFmtId="0" fontId="58" fillId="30" borderId="17" xfId="1" applyFont="1" applyFill="1" applyBorder="1" applyAlignment="1" applyProtection="1">
      <alignment horizontal="center" vertical="center" wrapText="1"/>
      <protection locked="0"/>
    </xf>
    <xf numFmtId="0" fontId="59" fillId="30" borderId="18" xfId="1" applyFont="1" applyFill="1" applyBorder="1" applyAlignment="1" applyProtection="1">
      <alignment horizontal="center" vertical="center" wrapText="1"/>
      <protection locked="0"/>
    </xf>
    <xf numFmtId="1" fontId="64" fillId="29" borderId="20" xfId="3" applyNumberFormat="1" applyFont="1" applyFill="1" applyBorder="1" applyAlignment="1">
      <alignment horizontal="center" vertical="center"/>
    </xf>
    <xf numFmtId="0" fontId="29" fillId="2" borderId="20" xfId="0" applyFont="1" applyFill="1" applyBorder="1" applyAlignment="1">
      <alignment horizontal="center" vertical="center"/>
    </xf>
    <xf numFmtId="164" fontId="64" fillId="29" borderId="35" xfId="1" applyNumberFormat="1" applyFont="1" applyFill="1" applyBorder="1" applyAlignment="1">
      <alignment horizontal="center" vertical="center"/>
    </xf>
    <xf numFmtId="164" fontId="56" fillId="46" borderId="29" xfId="1" applyNumberFormat="1" applyFont="1" applyFill="1" applyBorder="1" applyAlignment="1">
      <alignment horizontal="center" vertical="center"/>
    </xf>
    <xf numFmtId="164" fontId="60" fillId="30" borderId="18" xfId="1" applyNumberFormat="1" applyFont="1" applyFill="1" applyBorder="1" applyAlignment="1" applyProtection="1">
      <alignment horizontal="center" vertical="center"/>
    </xf>
    <xf numFmtId="1" fontId="56" fillId="45" borderId="20" xfId="1" applyNumberFormat="1" applyFont="1" applyFill="1" applyBorder="1" applyAlignment="1">
      <alignment horizontal="center" vertical="center"/>
    </xf>
    <xf numFmtId="9" fontId="56" fillId="45" borderId="33" xfId="3" applyFont="1" applyFill="1" applyBorder="1" applyAlignment="1">
      <alignment horizontal="center" vertical="center"/>
    </xf>
    <xf numFmtId="0" fontId="36" fillId="45" borderId="44" xfId="1" applyFont="1" applyFill="1" applyBorder="1" applyAlignment="1" applyProtection="1">
      <alignment horizontal="left" vertical="center" wrapText="1"/>
      <protection locked="0"/>
    </xf>
    <xf numFmtId="0" fontId="44" fillId="2" borderId="44" xfId="1" applyFont="1" applyFill="1" applyBorder="1" applyAlignment="1" applyProtection="1">
      <alignment vertical="center"/>
    </xf>
    <xf numFmtId="164" fontId="46" fillId="2" borderId="44" xfId="1" applyNumberFormat="1" applyFont="1" applyFill="1" applyBorder="1" applyAlignment="1" applyProtection="1">
      <alignment vertical="center" wrapText="1"/>
    </xf>
    <xf numFmtId="0" fontId="48" fillId="2" borderId="44" xfId="1" applyFont="1" applyFill="1" applyBorder="1" applyAlignment="1" applyProtection="1">
      <alignment horizontal="center" vertical="center"/>
      <protection locked="0"/>
    </xf>
    <xf numFmtId="0" fontId="48" fillId="2" borderId="44" xfId="1" applyFont="1" applyFill="1" applyBorder="1" applyAlignment="1" applyProtection="1">
      <alignment horizontal="left"/>
      <protection locked="0"/>
    </xf>
    <xf numFmtId="0" fontId="43" fillId="40" borderId="44" xfId="0" applyFont="1" applyFill="1" applyBorder="1" applyAlignment="1">
      <alignment vertical="center"/>
    </xf>
    <xf numFmtId="164" fontId="48" fillId="2" borderId="44" xfId="1" applyNumberFormat="1" applyFont="1" applyFill="1" applyBorder="1" applyAlignment="1" applyProtection="1">
      <alignment vertical="center"/>
    </xf>
    <xf numFmtId="0" fontId="47" fillId="27" borderId="44" xfId="0" applyFont="1" applyFill="1" applyBorder="1" applyAlignment="1">
      <alignment horizontal="center" vertical="center"/>
    </xf>
    <xf numFmtId="0" fontId="45" fillId="2" borderId="44" xfId="1" applyFont="1" applyFill="1" applyBorder="1" applyAlignment="1" applyProtection="1">
      <alignment horizontal="center" vertical="center"/>
      <protection locked="0"/>
    </xf>
    <xf numFmtId="0" fontId="49" fillId="33" borderId="44" xfId="0" applyFont="1" applyFill="1" applyBorder="1" applyAlignment="1">
      <alignment vertical="center"/>
    </xf>
    <xf numFmtId="0" fontId="47" fillId="42" borderId="44" xfId="0" applyFont="1" applyFill="1" applyBorder="1" applyAlignment="1">
      <alignment horizontal="center" vertical="center"/>
    </xf>
    <xf numFmtId="0" fontId="36" fillId="25" borderId="44" xfId="1" applyFont="1" applyFill="1" applyBorder="1" applyAlignment="1" applyProtection="1">
      <alignment horizontal="left" vertical="center" wrapText="1"/>
      <protection locked="0"/>
    </xf>
    <xf numFmtId="0" fontId="43" fillId="41" borderId="44" xfId="0" applyFont="1" applyFill="1" applyBorder="1" applyAlignment="1">
      <alignment vertical="center"/>
    </xf>
    <xf numFmtId="14" fontId="45" fillId="43" borderId="44" xfId="1" applyNumberFormat="1" applyFont="1" applyFill="1" applyBorder="1" applyAlignment="1" applyProtection="1">
      <alignment horizontal="center" vertical="center"/>
      <protection locked="0"/>
    </xf>
    <xf numFmtId="0" fontId="42" fillId="2" borderId="59" xfId="1" applyFont="1" applyFill="1" applyBorder="1" applyAlignment="1" applyProtection="1">
      <alignment horizontal="left" vertical="center"/>
      <protection locked="0"/>
    </xf>
    <xf numFmtId="0" fontId="43" fillId="2" borderId="60" xfId="0" applyFont="1" applyFill="1" applyBorder="1" applyAlignment="1">
      <alignment horizontal="center" vertical="center"/>
    </xf>
    <xf numFmtId="0" fontId="44" fillId="2" borderId="58" xfId="1" applyFont="1" applyFill="1" applyBorder="1" applyAlignment="1" applyProtection="1">
      <alignment vertical="center"/>
    </xf>
    <xf numFmtId="0" fontId="65" fillId="34" borderId="0" xfId="1" applyNumberFormat="1" applyFont="1" applyFill="1" applyBorder="1" applyAlignment="1" applyProtection="1">
      <alignment vertical="center"/>
    </xf>
    <xf numFmtId="164" fontId="48" fillId="32" borderId="44" xfId="0" applyNumberFormat="1" applyFont="1" applyFill="1" applyBorder="1" applyAlignment="1">
      <alignment vertical="center"/>
    </xf>
    <xf numFmtId="164" fontId="28" fillId="31" borderId="44" xfId="0" applyNumberFormat="1" applyFont="1" applyFill="1" applyBorder="1" applyAlignment="1">
      <alignment vertical="center"/>
    </xf>
    <xf numFmtId="164" fontId="48" fillId="35" borderId="44" xfId="0" applyNumberFormat="1" applyFont="1" applyFill="1" applyBorder="1" applyAlignment="1">
      <alignment vertical="center"/>
    </xf>
    <xf numFmtId="164" fontId="48" fillId="37" borderId="44" xfId="0" applyNumberFormat="1" applyFont="1" applyFill="1" applyBorder="1" applyAlignment="1">
      <alignment vertical="center"/>
    </xf>
    <xf numFmtId="0" fontId="33" fillId="2" borderId="0" xfId="1" applyFont="1" applyFill="1" applyAlignment="1" applyProtection="1">
      <alignment horizontal="right" indent="1"/>
    </xf>
    <xf numFmtId="0" fontId="38" fillId="2" borderId="0" xfId="1" applyFont="1" applyFill="1" applyBorder="1" applyAlignment="1" applyProtection="1">
      <alignment horizontal="right"/>
    </xf>
    <xf numFmtId="0" fontId="64" fillId="29" borderId="29" xfId="1" applyNumberFormat="1" applyFont="1" applyFill="1" applyBorder="1" applyAlignment="1" applyProtection="1">
      <alignment horizontal="center" vertical="center"/>
      <protection locked="0"/>
    </xf>
    <xf numFmtId="0" fontId="64" fillId="29" borderId="28" xfId="1" applyNumberFormat="1" applyFont="1" applyFill="1" applyBorder="1" applyAlignment="1" applyProtection="1">
      <alignment horizontal="center" vertical="center"/>
      <protection locked="0"/>
    </xf>
    <xf numFmtId="0" fontId="42" fillId="45" borderId="29" xfId="1" applyNumberFormat="1" applyFont="1" applyFill="1" applyBorder="1" applyAlignment="1" applyProtection="1">
      <alignment horizontal="center" vertical="center"/>
      <protection locked="0"/>
    </xf>
    <xf numFmtId="0" fontId="42" fillId="25" borderId="29" xfId="1" applyNumberFormat="1" applyFont="1" applyFill="1" applyBorder="1" applyAlignment="1" applyProtection="1">
      <alignment horizontal="center" vertical="center"/>
      <protection locked="0"/>
    </xf>
    <xf numFmtId="0" fontId="42" fillId="0" borderId="29" xfId="1" applyNumberFormat="1" applyFont="1" applyFill="1" applyBorder="1" applyAlignment="1" applyProtection="1">
      <alignment horizontal="center" vertical="center"/>
      <protection locked="0"/>
    </xf>
    <xf numFmtId="0" fontId="60" fillId="30" borderId="18" xfId="1" applyNumberFormat="1" applyFont="1" applyFill="1" applyBorder="1" applyAlignment="1" applyProtection="1">
      <alignment horizontal="center" vertical="center"/>
      <protection locked="0"/>
    </xf>
    <xf numFmtId="0" fontId="37" fillId="0" borderId="29" xfId="1" applyNumberFormat="1" applyFont="1" applyFill="1" applyBorder="1" applyAlignment="1" applyProtection="1">
      <alignment horizontal="center" vertical="center"/>
      <protection locked="0"/>
    </xf>
    <xf numFmtId="0" fontId="54" fillId="2" borderId="40" xfId="0" applyFont="1" applyFill="1" applyBorder="1" applyAlignment="1">
      <alignment horizontal="center" vertical="center"/>
    </xf>
    <xf numFmtId="0" fontId="54" fillId="2" borderId="62" xfId="0" applyFont="1" applyFill="1" applyBorder="1" applyAlignment="1">
      <alignment horizontal="center" vertical="center"/>
    </xf>
    <xf numFmtId="0" fontId="29" fillId="2" borderId="62" xfId="0" applyFont="1" applyFill="1" applyBorder="1" applyAlignment="1">
      <alignment horizontal="center" vertical="center"/>
    </xf>
    <xf numFmtId="0" fontId="52" fillId="42" borderId="63" xfId="0" applyFont="1" applyFill="1" applyBorder="1" applyAlignment="1">
      <alignment horizontal="center" vertical="center" textRotation="90"/>
    </xf>
    <xf numFmtId="0" fontId="60" fillId="30" borderId="61" xfId="0" applyFont="1" applyFill="1" applyBorder="1" applyAlignment="1">
      <alignment horizontal="center" vertical="center"/>
    </xf>
    <xf numFmtId="0" fontId="53" fillId="2" borderId="40" xfId="0" applyFont="1" applyFill="1" applyBorder="1" applyAlignment="1">
      <alignment vertical="center" wrapText="1"/>
    </xf>
    <xf numFmtId="0" fontId="35" fillId="30" borderId="12" xfId="1" applyNumberFormat="1" applyFont="1" applyFill="1" applyBorder="1" applyAlignment="1" applyProtection="1">
      <alignment horizontal="center" vertical="center"/>
    </xf>
    <xf numFmtId="164" fontId="64" fillId="29" borderId="36" xfId="1" applyNumberFormat="1" applyFont="1" applyFill="1" applyBorder="1" applyAlignment="1">
      <alignment horizontal="center" vertical="center"/>
    </xf>
    <xf numFmtId="9" fontId="64" fillId="29" borderId="33" xfId="3" applyFont="1" applyFill="1" applyBorder="1" applyAlignment="1">
      <alignment horizontal="center" vertical="center"/>
    </xf>
    <xf numFmtId="164" fontId="64" fillId="29" borderId="28" xfId="1" applyNumberFormat="1" applyFont="1" applyFill="1" applyBorder="1" applyAlignment="1">
      <alignment horizontal="center" vertical="center"/>
    </xf>
    <xf numFmtId="1" fontId="64" fillId="29" borderId="18" xfId="1" applyNumberFormat="1" applyFont="1" applyFill="1" applyBorder="1" applyAlignment="1">
      <alignment horizontal="center" vertical="center"/>
    </xf>
    <xf numFmtId="9" fontId="64" fillId="29" borderId="31" xfId="3" applyFont="1" applyFill="1" applyBorder="1" applyAlignment="1">
      <alignment horizontal="center" vertical="center"/>
    </xf>
    <xf numFmtId="1" fontId="64" fillId="29" borderId="21" xfId="1" applyNumberFormat="1" applyFont="1" applyFill="1" applyBorder="1" applyAlignment="1">
      <alignment horizontal="center" vertical="center"/>
    </xf>
    <xf numFmtId="0" fontId="52" fillId="36" borderId="44" xfId="0" quotePrefix="1" applyFont="1" applyFill="1" applyBorder="1" applyAlignment="1">
      <alignment horizontal="center" vertical="center"/>
    </xf>
    <xf numFmtId="164" fontId="57" fillId="3" borderId="29" xfId="1" applyNumberFormat="1" applyFont="1" applyFill="1" applyBorder="1" applyAlignment="1">
      <alignment horizontal="center" vertical="center"/>
    </xf>
    <xf numFmtId="0" fontId="51" fillId="29" borderId="18" xfId="0" applyFont="1" applyFill="1" applyBorder="1" applyAlignment="1">
      <alignment vertical="center" wrapText="1"/>
    </xf>
    <xf numFmtId="0" fontId="63" fillId="45" borderId="29" xfId="1" applyFont="1" applyFill="1" applyBorder="1" applyAlignment="1" applyProtection="1">
      <alignment horizontal="left" vertical="center" wrapText="1"/>
      <protection locked="0"/>
    </xf>
    <xf numFmtId="0" fontId="63" fillId="45" borderId="33" xfId="1" applyNumberFormat="1" applyFont="1" applyFill="1" applyBorder="1" applyAlignment="1" applyProtection="1">
      <alignment horizontal="center" vertical="center"/>
      <protection locked="0"/>
    </xf>
    <xf numFmtId="0" fontId="63" fillId="45" borderId="29" xfId="1" applyNumberFormat="1" applyFont="1" applyFill="1" applyBorder="1" applyAlignment="1" applyProtection="1">
      <alignment horizontal="center" vertical="center"/>
      <protection locked="0"/>
    </xf>
    <xf numFmtId="0" fontId="37" fillId="45" borderId="29" xfId="1" applyNumberFormat="1" applyFont="1" applyFill="1" applyBorder="1" applyAlignment="1" applyProtection="1">
      <alignment horizontal="center" vertical="center"/>
      <protection locked="0"/>
    </xf>
    <xf numFmtId="164" fontId="63" fillId="46" borderId="29" xfId="1" applyNumberFormat="1" applyFont="1" applyFill="1" applyBorder="1" applyAlignment="1">
      <alignment horizontal="center" vertical="center"/>
    </xf>
    <xf numFmtId="0" fontId="36" fillId="45" borderId="33" xfId="1" applyNumberFormat="1" applyFont="1" applyFill="1" applyBorder="1" applyAlignment="1" applyProtection="1">
      <alignment horizontal="center" vertical="center" wrapText="1"/>
      <protection locked="0"/>
    </xf>
    <xf numFmtId="0" fontId="36" fillId="45" borderId="29" xfId="1" applyNumberFormat="1" applyFont="1" applyFill="1" applyBorder="1" applyAlignment="1" applyProtection="1">
      <alignment horizontal="center" vertical="center" wrapText="1"/>
      <protection locked="0"/>
    </xf>
    <xf numFmtId="0" fontId="42" fillId="45" borderId="29" xfId="1" applyNumberFormat="1" applyFont="1" applyFill="1" applyBorder="1" applyAlignment="1" applyProtection="1">
      <alignment horizontal="center" vertical="center" wrapText="1"/>
      <protection locked="0"/>
    </xf>
    <xf numFmtId="1" fontId="63" fillId="45" borderId="20" xfId="1" applyNumberFormat="1" applyFont="1" applyFill="1" applyBorder="1" applyAlignment="1">
      <alignment horizontal="center" vertical="center"/>
    </xf>
    <xf numFmtId="9" fontId="63" fillId="45" borderId="33" xfId="3" applyFont="1" applyFill="1" applyBorder="1" applyAlignment="1">
      <alignment horizontal="center" vertical="center"/>
    </xf>
    <xf numFmtId="9" fontId="57" fillId="4" borderId="33" xfId="3" applyFont="1" applyFill="1" applyBorder="1" applyAlignment="1">
      <alignment horizontal="center" vertical="center"/>
    </xf>
    <xf numFmtId="164" fontId="57" fillId="44" borderId="29" xfId="1" applyNumberFormat="1" applyFont="1" applyFill="1" applyBorder="1" applyAlignment="1">
      <alignment horizontal="center" vertical="center"/>
    </xf>
    <xf numFmtId="1" fontId="57" fillId="25" borderId="20" xfId="1" applyNumberFormat="1" applyFont="1" applyFill="1" applyBorder="1" applyAlignment="1">
      <alignment horizontal="center" vertical="center"/>
    </xf>
    <xf numFmtId="9" fontId="57" fillId="25" borderId="33" xfId="3" applyFont="1" applyFill="1" applyBorder="1" applyAlignment="1">
      <alignment horizontal="center" vertical="center"/>
    </xf>
    <xf numFmtId="0" fontId="55" fillId="36" borderId="12" xfId="0" quotePrefix="1" applyFont="1" applyFill="1" applyBorder="1" applyAlignment="1">
      <alignment horizontal="left" vertical="center"/>
    </xf>
    <xf numFmtId="0" fontId="54" fillId="2" borderId="65" xfId="0" applyFont="1" applyFill="1" applyBorder="1" applyAlignment="1">
      <alignment horizontal="center" vertical="center"/>
    </xf>
    <xf numFmtId="0" fontId="24" fillId="38" borderId="43" xfId="0" applyFont="1" applyFill="1" applyBorder="1" applyAlignment="1">
      <alignment horizontal="center" vertical="center" wrapText="1"/>
    </xf>
    <xf numFmtId="0" fontId="22" fillId="0" borderId="43" xfId="0" applyFont="1" applyBorder="1" applyAlignment="1">
      <alignment horizontal="center" vertical="center"/>
    </xf>
    <xf numFmtId="0" fontId="23" fillId="0" borderId="43" xfId="0" applyFont="1" applyBorder="1" applyAlignment="1">
      <alignment horizontal="center" vertical="center"/>
    </xf>
    <xf numFmtId="165" fontId="22" fillId="0" borderId="43" xfId="0" applyNumberFormat="1" applyFont="1" applyBorder="1" applyAlignment="1">
      <alignment horizontal="center" vertical="center"/>
    </xf>
    <xf numFmtId="0" fontId="24" fillId="38" borderId="41" xfId="0" applyFont="1" applyFill="1" applyBorder="1" applyAlignment="1">
      <alignment horizontal="center" vertical="center" wrapText="1"/>
    </xf>
    <xf numFmtId="0" fontId="22" fillId="0" borderId="41" xfId="0" applyFont="1" applyBorder="1" applyAlignment="1">
      <alignment horizontal="center" vertical="center"/>
    </xf>
    <xf numFmtId="0" fontId="23" fillId="0" borderId="41" xfId="0" applyFont="1" applyBorder="1" applyAlignment="1">
      <alignment horizontal="center" vertical="center"/>
    </xf>
    <xf numFmtId="0" fontId="0" fillId="0" borderId="41" xfId="0" applyBorder="1"/>
    <xf numFmtId="0" fontId="54" fillId="2" borderId="0" xfId="0" applyFont="1" applyFill="1" applyBorder="1" applyAlignment="1">
      <alignment horizontal="center" vertical="center"/>
    </xf>
    <xf numFmtId="164" fontId="57" fillId="0" borderId="37" xfId="1" applyNumberFormat="1" applyFont="1" applyBorder="1" applyAlignment="1">
      <alignment horizontal="center" vertical="center"/>
    </xf>
    <xf numFmtId="164" fontId="66" fillId="29" borderId="29" xfId="1" applyNumberFormat="1" applyFont="1" applyFill="1" applyBorder="1" applyAlignment="1">
      <alignment horizontal="center" vertical="center"/>
    </xf>
    <xf numFmtId="0" fontId="55" fillId="42" borderId="16" xfId="0" applyFont="1" applyFill="1" applyBorder="1" applyAlignment="1">
      <alignment horizontal="center" vertical="center" textRotation="90"/>
    </xf>
    <xf numFmtId="1" fontId="56" fillId="4" borderId="0" xfId="1" applyNumberFormat="1" applyFont="1" applyFill="1" applyBorder="1" applyAlignment="1">
      <alignment horizontal="center" vertical="center"/>
    </xf>
    <xf numFmtId="1" fontId="64" fillId="29" borderId="34" xfId="1" applyNumberFormat="1" applyFont="1" applyFill="1" applyBorder="1" applyAlignment="1">
      <alignment horizontal="center" vertical="center"/>
    </xf>
    <xf numFmtId="164" fontId="64" fillId="29" borderId="67" xfId="1" applyNumberFormat="1" applyFont="1" applyFill="1" applyBorder="1" applyAlignment="1">
      <alignment horizontal="center" vertical="center"/>
    </xf>
    <xf numFmtId="1" fontId="57" fillId="4" borderId="56" xfId="1" applyNumberFormat="1" applyFont="1" applyFill="1" applyBorder="1" applyAlignment="1">
      <alignment horizontal="center" vertical="center"/>
    </xf>
    <xf numFmtId="0" fontId="67" fillId="0" borderId="41" xfId="0" quotePrefix="1" applyFont="1" applyBorder="1" applyAlignment="1">
      <alignment horizontal="center" vertical="center"/>
    </xf>
    <xf numFmtId="0" fontId="67" fillId="0" borderId="41" xfId="0" applyFont="1" applyBorder="1" applyAlignment="1">
      <alignment horizontal="center" vertical="center"/>
    </xf>
    <xf numFmtId="0" fontId="67" fillId="5" borderId="41" xfId="0" applyFont="1" applyFill="1" applyBorder="1" applyAlignment="1">
      <alignment horizontal="center" vertical="center"/>
    </xf>
    <xf numFmtId="0" fontId="67" fillId="2" borderId="0" xfId="0" applyFont="1" applyFill="1" applyAlignment="1">
      <alignment horizontal="center" vertical="center" wrapText="1"/>
    </xf>
    <xf numFmtId="0" fontId="69" fillId="38" borderId="45" xfId="0" applyFont="1" applyFill="1" applyBorder="1" applyAlignment="1">
      <alignment horizontal="center" vertical="center" textRotation="90" wrapText="1"/>
    </xf>
    <xf numFmtId="0" fontId="67" fillId="0" borderId="41" xfId="0" applyFont="1" applyFill="1" applyBorder="1" applyAlignment="1">
      <alignment horizontal="center" vertical="center" wrapText="1"/>
    </xf>
    <xf numFmtId="0" fontId="67" fillId="0" borderId="41" xfId="0" quotePrefix="1" applyFont="1" applyFill="1" applyBorder="1" applyAlignment="1">
      <alignment horizontal="center" vertical="center" wrapText="1"/>
    </xf>
    <xf numFmtId="0" fontId="67" fillId="2" borderId="41" xfId="0" quotePrefix="1" applyFont="1" applyFill="1" applyBorder="1" applyAlignment="1">
      <alignment horizontal="left" vertical="center" wrapText="1"/>
    </xf>
    <xf numFmtId="0" fontId="67" fillId="0" borderId="41" xfId="0" applyFont="1" applyFill="1" applyBorder="1" applyAlignment="1">
      <alignment horizontal="left" vertical="center" wrapText="1"/>
    </xf>
    <xf numFmtId="0" fontId="67" fillId="0" borderId="41" xfId="0" applyFont="1" applyFill="1" applyBorder="1" applyAlignment="1">
      <alignment horizontal="center" vertical="center"/>
    </xf>
    <xf numFmtId="0" fontId="67" fillId="0" borderId="70" xfId="0" applyFont="1" applyFill="1" applyBorder="1" applyAlignment="1">
      <alignment horizontal="center" vertical="center" wrapText="1"/>
    </xf>
    <xf numFmtId="0" fontId="67" fillId="0" borderId="70" xfId="0" applyFont="1" applyFill="1" applyBorder="1" applyAlignment="1">
      <alignment horizontal="center" vertical="center" textRotation="90"/>
    </xf>
    <xf numFmtId="0" fontId="67" fillId="0" borderId="70" xfId="0" applyFont="1" applyFill="1" applyBorder="1" applyAlignment="1">
      <alignment horizontal="center" vertical="center"/>
    </xf>
    <xf numFmtId="166" fontId="67" fillId="48" borderId="70" xfId="0" applyNumberFormat="1" applyFont="1" applyFill="1" applyBorder="1" applyAlignment="1">
      <alignment horizontal="center" vertical="center"/>
    </xf>
    <xf numFmtId="0" fontId="68" fillId="0" borderId="70" xfId="0" applyFont="1" applyFill="1" applyBorder="1" applyAlignment="1">
      <alignment horizontal="center" vertical="center"/>
    </xf>
    <xf numFmtId="0" fontId="68" fillId="0" borderId="70" xfId="0" applyFont="1" applyFill="1" applyBorder="1" applyAlignment="1">
      <alignment horizontal="center" vertical="center" textRotation="90"/>
    </xf>
    <xf numFmtId="0" fontId="73" fillId="0" borderId="70" xfId="0" applyFont="1" applyFill="1" applyBorder="1" applyAlignment="1">
      <alignment horizontal="center" vertical="center" wrapText="1"/>
    </xf>
    <xf numFmtId="0" fontId="75" fillId="50" borderId="42" xfId="0" applyFont="1" applyFill="1" applyBorder="1" applyAlignment="1">
      <alignment horizontal="center" vertical="center" wrapText="1"/>
    </xf>
    <xf numFmtId="0" fontId="70" fillId="51" borderId="70" xfId="0" applyFont="1" applyFill="1" applyBorder="1" applyAlignment="1">
      <alignment horizontal="left" vertical="top" textRotation="90"/>
    </xf>
    <xf numFmtId="0" fontId="70" fillId="51" borderId="70" xfId="0" applyFont="1" applyFill="1" applyBorder="1" applyAlignment="1">
      <alignment horizontal="center" vertical="top" textRotation="90"/>
    </xf>
    <xf numFmtId="0" fontId="68" fillId="51" borderId="70" xfId="0" applyFont="1" applyFill="1" applyBorder="1" applyAlignment="1">
      <alignment horizontal="center" vertical="top" textRotation="90"/>
    </xf>
    <xf numFmtId="0" fontId="74" fillId="47" borderId="71"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73" xfId="0" applyFont="1" applyFill="1" applyBorder="1" applyAlignment="1">
      <alignment horizontal="center" vertical="center" wrapText="1"/>
    </xf>
    <xf numFmtId="0" fontId="67" fillId="5" borderId="41" xfId="0" applyFont="1" applyFill="1" applyBorder="1" applyAlignment="1">
      <alignment horizontal="left" vertical="center" wrapText="1"/>
    </xf>
    <xf numFmtId="0" fontId="73" fillId="0" borderId="79" xfId="0" applyFont="1" applyFill="1" applyBorder="1" applyAlignment="1">
      <alignment horizontal="center" vertical="top" wrapText="1"/>
    </xf>
    <xf numFmtId="0" fontId="67" fillId="49" borderId="41" xfId="0" applyFont="1" applyFill="1" applyBorder="1" applyAlignment="1">
      <alignment horizontal="left" vertical="center" wrapText="1"/>
    </xf>
    <xf numFmtId="0" fontId="71" fillId="5" borderId="41" xfId="0" applyFont="1" applyFill="1" applyBorder="1" applyAlignment="1">
      <alignment horizontal="left" vertical="center" wrapText="1"/>
    </xf>
    <xf numFmtId="0" fontId="73" fillId="0" borderId="72" xfId="0" applyFont="1" applyFill="1" applyBorder="1" applyAlignment="1">
      <alignment horizontal="center" vertical="center" wrapText="1"/>
    </xf>
    <xf numFmtId="0" fontId="46" fillId="43" borderId="24" xfId="0" applyFont="1" applyFill="1" applyBorder="1" applyAlignment="1">
      <alignment horizontal="center" vertical="center"/>
    </xf>
    <xf numFmtId="0" fontId="46" fillId="43" borderId="23" xfId="0" applyFont="1" applyFill="1" applyBorder="1" applyAlignment="1">
      <alignment horizontal="center" vertical="center"/>
    </xf>
    <xf numFmtId="0" fontId="46" fillId="43" borderId="26" xfId="0" applyFont="1" applyFill="1" applyBorder="1" applyAlignment="1">
      <alignment horizontal="center" vertical="center"/>
    </xf>
    <xf numFmtId="0" fontId="54" fillId="43" borderId="16" xfId="0" applyFont="1" applyFill="1" applyBorder="1" applyAlignment="1">
      <alignment horizontal="center" vertical="center"/>
    </xf>
    <xf numFmtId="0" fontId="54" fillId="43" borderId="12" xfId="0" applyFont="1" applyFill="1" applyBorder="1" applyAlignment="1">
      <alignment horizontal="center" vertical="center"/>
    </xf>
    <xf numFmtId="0" fontId="54" fillId="43" borderId="17" xfId="0" applyFont="1" applyFill="1" applyBorder="1" applyAlignment="1">
      <alignment horizontal="center" vertical="center"/>
    </xf>
    <xf numFmtId="0" fontId="54" fillId="43" borderId="18" xfId="0" applyFont="1" applyFill="1" applyBorder="1" applyAlignment="1">
      <alignment horizontal="center" vertical="center"/>
    </xf>
    <xf numFmtId="0" fontId="54" fillId="43" borderId="19" xfId="0" applyFont="1" applyFill="1" applyBorder="1" applyAlignment="1">
      <alignment horizontal="center" vertical="center"/>
    </xf>
    <xf numFmtId="0" fontId="46" fillId="31" borderId="17" xfId="0" quotePrefix="1" applyFont="1" applyFill="1" applyBorder="1" applyAlignment="1">
      <alignment horizontal="center" vertical="center"/>
    </xf>
    <xf numFmtId="0" fontId="46" fillId="31" borderId="18" xfId="0" quotePrefix="1" applyFont="1" applyFill="1" applyBorder="1" applyAlignment="1">
      <alignment horizontal="center" vertical="center"/>
    </xf>
    <xf numFmtId="0" fontId="46" fillId="31" borderId="19" xfId="0" quotePrefix="1" applyFont="1" applyFill="1" applyBorder="1" applyAlignment="1">
      <alignment horizontal="center" vertical="center"/>
    </xf>
    <xf numFmtId="0" fontId="52" fillId="35" borderId="12" xfId="0" applyFont="1" applyFill="1" applyBorder="1" applyAlignment="1">
      <alignment horizontal="center" vertical="center" wrapText="1"/>
    </xf>
    <xf numFmtId="9" fontId="64" fillId="40" borderId="12" xfId="0" applyNumberFormat="1" applyFont="1" applyFill="1" applyBorder="1" applyAlignment="1">
      <alignment horizontal="center" vertical="center"/>
    </xf>
    <xf numFmtId="0" fontId="46" fillId="37" borderId="17" xfId="0" quotePrefix="1" applyFont="1" applyFill="1" applyBorder="1" applyAlignment="1">
      <alignment horizontal="center" vertical="center"/>
    </xf>
    <xf numFmtId="0" fontId="46" fillId="37" borderId="18" xfId="0" quotePrefix="1" applyFont="1" applyFill="1" applyBorder="1" applyAlignment="1">
      <alignment horizontal="center" vertical="center"/>
    </xf>
    <xf numFmtId="0" fontId="46" fillId="37" borderId="19" xfId="0" quotePrefix="1" applyFont="1" applyFill="1" applyBorder="1" applyAlignment="1">
      <alignment horizontal="center" vertical="center"/>
    </xf>
    <xf numFmtId="0" fontId="46" fillId="32" borderId="17" xfId="0" applyFont="1" applyFill="1" applyBorder="1" applyAlignment="1">
      <alignment horizontal="center" vertical="center" wrapText="1"/>
    </xf>
    <xf numFmtId="0" fontId="46" fillId="32" borderId="18" xfId="0" applyFont="1" applyFill="1" applyBorder="1" applyAlignment="1">
      <alignment horizontal="center" vertical="center" wrapText="1"/>
    </xf>
    <xf numFmtId="0" fontId="46" fillId="32" borderId="19" xfId="0" applyFont="1" applyFill="1" applyBorder="1" applyAlignment="1">
      <alignment horizontal="center" vertical="center" wrapText="1"/>
    </xf>
    <xf numFmtId="0" fontId="46" fillId="43" borderId="17" xfId="0" applyFont="1" applyFill="1" applyBorder="1" applyAlignment="1">
      <alignment horizontal="center" vertical="center"/>
    </xf>
    <xf numFmtId="0" fontId="46" fillId="43" borderId="18" xfId="0" applyFont="1" applyFill="1" applyBorder="1" applyAlignment="1">
      <alignment horizontal="center" vertical="center"/>
    </xf>
    <xf numFmtId="0" fontId="46" fillId="43" borderId="19" xfId="0" applyFont="1" applyFill="1" applyBorder="1" applyAlignment="1">
      <alignment horizontal="center" vertical="center"/>
    </xf>
    <xf numFmtId="0" fontId="46" fillId="43" borderId="12" xfId="0" applyFont="1" applyFill="1" applyBorder="1" applyAlignment="1">
      <alignment horizontal="center" vertical="center"/>
    </xf>
    <xf numFmtId="0" fontId="46" fillId="32" borderId="12" xfId="0" applyFont="1" applyFill="1" applyBorder="1" applyAlignment="1">
      <alignment horizontal="center" vertical="center" wrapText="1"/>
    </xf>
    <xf numFmtId="0" fontId="54" fillId="31" borderId="17" xfId="0" applyFont="1" applyFill="1" applyBorder="1" applyAlignment="1">
      <alignment horizontal="center" vertical="center"/>
    </xf>
    <xf numFmtId="0" fontId="54" fillId="31" borderId="18" xfId="0" applyFont="1" applyFill="1" applyBorder="1" applyAlignment="1">
      <alignment horizontal="center" vertical="center"/>
    </xf>
    <xf numFmtId="0" fontId="54" fillId="31" borderId="19" xfId="0" applyFont="1" applyFill="1" applyBorder="1" applyAlignment="1">
      <alignment horizontal="center" vertical="center"/>
    </xf>
    <xf numFmtId="0" fontId="54" fillId="32" borderId="17" xfId="0" applyFont="1" applyFill="1" applyBorder="1" applyAlignment="1">
      <alignment horizontal="center" vertical="center" wrapText="1"/>
    </xf>
    <xf numFmtId="0" fontId="54" fillId="32" borderId="18" xfId="0" applyFont="1" applyFill="1" applyBorder="1" applyAlignment="1">
      <alignment horizontal="center" vertical="center" wrapText="1"/>
    </xf>
    <xf numFmtId="0" fontId="54" fillId="32" borderId="19" xfId="0" applyFont="1" applyFill="1" applyBorder="1" applyAlignment="1">
      <alignment horizontal="center" vertical="center" wrapText="1"/>
    </xf>
    <xf numFmtId="0" fontId="54" fillId="37" borderId="17" xfId="0" applyFont="1" applyFill="1" applyBorder="1" applyAlignment="1">
      <alignment horizontal="center" vertical="center" wrapText="1"/>
    </xf>
    <xf numFmtId="0" fontId="54" fillId="37" borderId="18" xfId="0" applyFont="1" applyFill="1" applyBorder="1" applyAlignment="1">
      <alignment horizontal="center" vertical="center" wrapText="1"/>
    </xf>
    <xf numFmtId="0" fontId="54" fillId="37" borderId="19" xfId="0" applyFont="1" applyFill="1" applyBorder="1" applyAlignment="1">
      <alignment horizontal="center" vertical="center" wrapText="1"/>
    </xf>
    <xf numFmtId="0" fontId="51" fillId="34" borderId="49" xfId="0" applyFont="1" applyFill="1" applyBorder="1" applyAlignment="1">
      <alignment horizontal="center" vertical="center"/>
    </xf>
    <xf numFmtId="0" fontId="52" fillId="34" borderId="13" xfId="0" applyFont="1" applyFill="1" applyBorder="1" applyAlignment="1">
      <alignment horizontal="center" vertical="center"/>
    </xf>
    <xf numFmtId="0" fontId="51" fillId="34" borderId="50" xfId="0" applyFont="1" applyFill="1" applyBorder="1" applyAlignment="1">
      <alignment horizontal="center" vertical="center"/>
    </xf>
    <xf numFmtId="0" fontId="52" fillId="34" borderId="52" xfId="0" applyFont="1" applyFill="1" applyBorder="1" applyAlignment="1">
      <alignment horizontal="center" vertical="center"/>
    </xf>
    <xf numFmtId="0" fontId="33" fillId="2" borderId="0" xfId="1" applyFont="1" applyFill="1" applyAlignment="1" applyProtection="1">
      <alignment horizontal="right" indent="1"/>
    </xf>
    <xf numFmtId="0" fontId="51" fillId="34" borderId="48" xfId="0" applyFont="1" applyFill="1" applyBorder="1" applyAlignment="1">
      <alignment horizontal="center" vertical="center"/>
    </xf>
    <xf numFmtId="0" fontId="52" fillId="34" borderId="51" xfId="0" applyFont="1" applyFill="1" applyBorder="1" applyAlignment="1">
      <alignment horizontal="center" vertical="center"/>
    </xf>
    <xf numFmtId="0" fontId="52" fillId="35" borderId="17" xfId="0" applyFont="1" applyFill="1" applyBorder="1" applyAlignment="1">
      <alignment horizontal="center" vertical="center" wrapText="1"/>
    </xf>
    <xf numFmtId="0" fontId="52" fillId="35" borderId="18" xfId="0" applyFont="1" applyFill="1" applyBorder="1" applyAlignment="1">
      <alignment horizontal="center" vertical="center" wrapText="1"/>
    </xf>
    <xf numFmtId="0" fontId="52" fillId="35" borderId="19" xfId="0" applyFont="1" applyFill="1" applyBorder="1" applyAlignment="1">
      <alignment horizontal="center" vertical="center" wrapText="1"/>
    </xf>
    <xf numFmtId="0" fontId="46" fillId="31" borderId="25" xfId="0" quotePrefix="1" applyFont="1" applyFill="1" applyBorder="1" applyAlignment="1">
      <alignment horizontal="center" vertical="center"/>
    </xf>
    <xf numFmtId="0" fontId="46" fillId="31" borderId="20" xfId="0" quotePrefix="1" applyFont="1" applyFill="1" applyBorder="1" applyAlignment="1">
      <alignment horizontal="center" vertical="center"/>
    </xf>
    <xf numFmtId="0" fontId="46" fillId="31" borderId="27" xfId="0" quotePrefix="1" applyFont="1" applyFill="1" applyBorder="1" applyAlignment="1">
      <alignment horizontal="center" vertical="center"/>
    </xf>
    <xf numFmtId="0" fontId="52" fillId="35" borderId="25" xfId="0" applyFont="1" applyFill="1" applyBorder="1" applyAlignment="1">
      <alignment horizontal="center" vertical="center" wrapText="1"/>
    </xf>
    <xf numFmtId="0" fontId="52" fillId="35" borderId="20" xfId="0" applyFont="1" applyFill="1" applyBorder="1" applyAlignment="1">
      <alignment horizontal="center" vertical="center" wrapText="1"/>
    </xf>
    <xf numFmtId="0" fontId="52" fillId="35" borderId="27" xfId="0" applyFont="1" applyFill="1" applyBorder="1" applyAlignment="1">
      <alignment horizontal="center" vertical="center" wrapText="1"/>
    </xf>
    <xf numFmtId="9" fontId="64" fillId="40" borderId="17" xfId="0" applyNumberFormat="1" applyFont="1" applyFill="1" applyBorder="1" applyAlignment="1">
      <alignment horizontal="center" vertical="center"/>
    </xf>
    <xf numFmtId="9" fontId="64" fillId="40" borderId="18" xfId="0" applyNumberFormat="1" applyFont="1" applyFill="1" applyBorder="1" applyAlignment="1">
      <alignment horizontal="center" vertical="center"/>
    </xf>
    <xf numFmtId="9" fontId="64" fillId="40" borderId="19" xfId="0" applyNumberFormat="1" applyFont="1" applyFill="1" applyBorder="1" applyAlignment="1">
      <alignment horizontal="center" vertical="center"/>
    </xf>
    <xf numFmtId="0" fontId="46" fillId="37" borderId="12" xfId="0" quotePrefix="1" applyFont="1" applyFill="1" applyBorder="1" applyAlignment="1">
      <alignment horizontal="center" vertical="center"/>
    </xf>
    <xf numFmtId="0" fontId="54" fillId="32" borderId="17" xfId="0" applyFont="1" applyFill="1" applyBorder="1" applyAlignment="1">
      <alignment horizontal="left" vertical="center"/>
    </xf>
    <xf numFmtId="0" fontId="54" fillId="32" borderId="19" xfId="0" applyFont="1" applyFill="1" applyBorder="1" applyAlignment="1">
      <alignment horizontal="left" vertical="center"/>
    </xf>
    <xf numFmtId="0" fontId="54" fillId="31" borderId="12" xfId="0" applyFont="1" applyFill="1" applyBorder="1" applyAlignment="1">
      <alignment horizontal="center" vertical="center"/>
    </xf>
    <xf numFmtId="0" fontId="54" fillId="32" borderId="11" xfId="0" applyFont="1" applyFill="1" applyBorder="1" applyAlignment="1">
      <alignment horizontal="center" vertical="center"/>
    </xf>
    <xf numFmtId="9" fontId="64" fillId="40" borderId="59" xfId="0" applyNumberFormat="1" applyFont="1" applyFill="1" applyBorder="1" applyAlignment="1">
      <alignment horizontal="center" vertical="center"/>
    </xf>
    <xf numFmtId="9" fontId="64" fillId="40" borderId="57" xfId="0" applyNumberFormat="1" applyFont="1" applyFill="1" applyBorder="1" applyAlignment="1">
      <alignment horizontal="center" vertical="center"/>
    </xf>
    <xf numFmtId="9" fontId="64" fillId="40" borderId="64" xfId="0" applyNumberFormat="1" applyFont="1" applyFill="1" applyBorder="1" applyAlignment="1">
      <alignment horizontal="center" vertical="center"/>
    </xf>
    <xf numFmtId="0" fontId="46" fillId="32" borderId="68" xfId="0" applyFont="1" applyFill="1" applyBorder="1" applyAlignment="1">
      <alignment horizontal="center" vertical="center" wrapText="1"/>
    </xf>
    <xf numFmtId="0" fontId="46" fillId="32" borderId="66" xfId="0" applyFont="1" applyFill="1" applyBorder="1" applyAlignment="1">
      <alignment horizontal="center" vertical="center" wrapText="1"/>
    </xf>
    <xf numFmtId="0" fontId="46" fillId="32" borderId="69" xfId="0" applyFont="1" applyFill="1" applyBorder="1" applyAlignment="1">
      <alignment horizontal="center" vertical="center" wrapText="1"/>
    </xf>
    <xf numFmtId="0" fontId="54" fillId="31" borderId="11" xfId="0" applyFont="1" applyFill="1" applyBorder="1" applyAlignment="1">
      <alignment horizontal="center" vertical="center"/>
    </xf>
    <xf numFmtId="0" fontId="48" fillId="32" borderId="18" xfId="0" applyFont="1" applyFill="1" applyBorder="1" applyAlignment="1">
      <alignment horizontal="center" vertical="center"/>
    </xf>
    <xf numFmtId="0" fontId="48" fillId="32" borderId="19" xfId="0" applyFont="1" applyFill="1" applyBorder="1" applyAlignment="1">
      <alignment horizontal="center" vertical="center"/>
    </xf>
    <xf numFmtId="0" fontId="48" fillId="32" borderId="11" xfId="0" applyFont="1" applyFill="1" applyBorder="1" applyAlignment="1">
      <alignment horizontal="center" vertical="center"/>
    </xf>
    <xf numFmtId="0" fontId="44" fillId="2" borderId="44" xfId="1" applyFont="1" applyFill="1" applyBorder="1" applyAlignment="1">
      <alignment horizontal="left" vertical="center"/>
    </xf>
    <xf numFmtId="0" fontId="54" fillId="31" borderId="14" xfId="0" applyFont="1" applyFill="1" applyBorder="1" applyAlignment="1">
      <alignment horizontal="center" vertical="center"/>
    </xf>
    <xf numFmtId="0" fontId="46" fillId="32" borderId="14" xfId="0" applyFont="1" applyFill="1" applyBorder="1" applyAlignment="1">
      <alignment horizontal="center" vertical="center" wrapText="1"/>
    </xf>
    <xf numFmtId="0" fontId="46" fillId="32" borderId="11" xfId="0" applyFont="1" applyFill="1" applyBorder="1" applyAlignment="1">
      <alignment horizontal="center" vertical="center" wrapText="1"/>
    </xf>
    <xf numFmtId="0" fontId="46" fillId="37" borderId="11" xfId="0" applyFont="1" applyFill="1" applyBorder="1" applyAlignment="1">
      <alignment horizontal="center" vertical="center" wrapText="1"/>
    </xf>
    <xf numFmtId="0" fontId="46" fillId="32" borderId="15" xfId="0" applyFont="1" applyFill="1" applyBorder="1" applyAlignment="1">
      <alignment horizontal="center" vertical="center" wrapText="1"/>
    </xf>
    <xf numFmtId="0" fontId="55" fillId="36" borderId="17" xfId="0" quotePrefix="1" applyFont="1" applyFill="1" applyBorder="1" applyAlignment="1">
      <alignment horizontal="center" vertical="center"/>
    </xf>
    <xf numFmtId="0" fontId="55" fillId="36" borderId="19" xfId="0" quotePrefix="1" applyFont="1" applyFill="1" applyBorder="1" applyAlignment="1">
      <alignment horizontal="center" vertical="center"/>
    </xf>
    <xf numFmtId="9" fontId="64" fillId="40" borderId="25" xfId="0" applyNumberFormat="1" applyFont="1" applyFill="1" applyBorder="1" applyAlignment="1">
      <alignment horizontal="center" vertical="center"/>
    </xf>
    <xf numFmtId="9" fontId="64" fillId="40" borderId="20" xfId="0" applyNumberFormat="1" applyFont="1" applyFill="1" applyBorder="1" applyAlignment="1">
      <alignment horizontal="center" vertical="center"/>
    </xf>
    <xf numFmtId="0" fontId="69" fillId="38" borderId="45" xfId="0" applyFont="1" applyFill="1" applyBorder="1" applyAlignment="1">
      <alignment horizontal="center" vertical="center" textRotation="90"/>
    </xf>
    <xf numFmtId="0" fontId="69" fillId="49" borderId="70" xfId="0" applyFont="1" applyFill="1" applyBorder="1" applyAlignment="1">
      <alignment horizontal="center" vertical="center"/>
    </xf>
    <xf numFmtId="0" fontId="0" fillId="0" borderId="0" xfId="0" applyAlignment="1"/>
    <xf numFmtId="0" fontId="67" fillId="2" borderId="41" xfId="0" quotePrefix="1" applyFont="1" applyFill="1" applyBorder="1" applyAlignment="1">
      <alignment horizontal="left" vertical="center"/>
    </xf>
    <xf numFmtId="0" fontId="67" fillId="49" borderId="70" xfId="0" quotePrefix="1" applyFont="1" applyFill="1" applyBorder="1" applyAlignment="1">
      <alignment horizontal="left" vertical="top"/>
    </xf>
    <xf numFmtId="0" fontId="67" fillId="0" borderId="0" xfId="0" applyFont="1" applyAlignment="1"/>
    <xf numFmtId="0" fontId="67" fillId="5" borderId="41" xfId="0" quotePrefix="1" applyFont="1" applyFill="1" applyBorder="1" applyAlignment="1">
      <alignment horizontal="center" vertical="center"/>
    </xf>
    <xf numFmtId="0" fontId="67" fillId="49" borderId="41" xfId="0" applyFont="1" applyFill="1" applyBorder="1" applyAlignment="1">
      <alignment horizontal="center" vertical="center"/>
    </xf>
    <xf numFmtId="0" fontId="67" fillId="5" borderId="70" xfId="0" quotePrefix="1" applyFont="1" applyFill="1" applyBorder="1" applyAlignment="1">
      <alignment horizontal="left" vertical="top"/>
    </xf>
    <xf numFmtId="0" fontId="67" fillId="0" borderId="0" xfId="0" applyFont="1" applyAlignment="1">
      <alignment wrapText="1"/>
    </xf>
    <xf numFmtId="0" fontId="0" fillId="0" borderId="0" xfId="0" applyAlignment="1">
      <alignment wrapText="1"/>
    </xf>
  </cellXfs>
  <cellStyles count="231">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100"/>
    <cellStyle name="Calculation 2 2 2" xfId="97"/>
    <cellStyle name="Calculation 2 2 2 2" xfId="149"/>
    <cellStyle name="Calculation 2 2 2 3" xfId="83"/>
    <cellStyle name="Calculation 2 2 2 4" xfId="219"/>
    <cellStyle name="Calculation 2 2 3" xfId="152"/>
    <cellStyle name="Calculation 2 2 4" xfId="80"/>
    <cellStyle name="Calculation 2 2 5" xfId="222"/>
    <cellStyle name="Calculation 2 3" xfId="101"/>
    <cellStyle name="Calculation 2 3 2" xfId="96"/>
    <cellStyle name="Calculation 2 3 2 2" xfId="148"/>
    <cellStyle name="Calculation 2 3 2 3" xfId="54"/>
    <cellStyle name="Calculation 2 3 2 4" xfId="218"/>
    <cellStyle name="Calculation 2 3 3" xfId="153"/>
    <cellStyle name="Calculation 2 3 4" xfId="79"/>
    <cellStyle name="Calculation 2 3 5" xfId="223"/>
    <cellStyle name="Calculation 2 4" xfId="102"/>
    <cellStyle name="Calculation 2 4 2" xfId="95"/>
    <cellStyle name="Calculation 2 4 2 2" xfId="147"/>
    <cellStyle name="Calculation 2 4 2 3" xfId="63"/>
    <cellStyle name="Calculation 2 4 2 4" xfId="217"/>
    <cellStyle name="Calculation 2 4 3" xfId="154"/>
    <cellStyle name="Calculation 2 4 4" xfId="78"/>
    <cellStyle name="Calculation 2 4 5" xfId="224"/>
    <cellStyle name="Calculation 2 5" xfId="103"/>
    <cellStyle name="Calculation 2 5 2" xfId="94"/>
    <cellStyle name="Calculation 2 5 2 2" xfId="146"/>
    <cellStyle name="Calculation 2 5 2 3" xfId="84"/>
    <cellStyle name="Calculation 2 5 2 4" xfId="216"/>
    <cellStyle name="Calculation 2 5 3" xfId="155"/>
    <cellStyle name="Calculation 2 5 4" xfId="77"/>
    <cellStyle name="Calculation 2 5 5" xfId="225"/>
    <cellStyle name="Calculation 2 6" xfId="99"/>
    <cellStyle name="Calculation 2 6 2" xfId="151"/>
    <cellStyle name="Calculation 2 6 3" xfId="81"/>
    <cellStyle name="Calculation 2 6 4" xfId="221"/>
    <cellStyle name="Calculation 2 7" xfId="98"/>
    <cellStyle name="Calculation 2 7 2" xfId="150"/>
    <cellStyle name="Calculation 2 7 3" xfId="82"/>
    <cellStyle name="Calculation 2 7 4" xfId="220"/>
    <cellStyle name="Calculation 2 8" xfId="210"/>
    <cellStyle name="Check Cell 2" xfId="30"/>
    <cellStyle name="Explanatory Text 2" xfId="31"/>
    <cellStyle name="Good 2" xfId="32"/>
    <cellStyle name="Heading 1 2" xfId="33"/>
    <cellStyle name="Heading 2 2" xfId="34"/>
    <cellStyle name="Heading 3 2" xfId="35"/>
    <cellStyle name="Heading 4 2" xfId="36"/>
    <cellStyle name="Hyperlink" xfId="45" builtinId="8"/>
    <cellStyle name="Hyperlink 2" xfId="2"/>
    <cellStyle name="Input 2" xfId="37"/>
    <cellStyle name="Input 2 2" xfId="105"/>
    <cellStyle name="Input 2 2 2" xfId="92"/>
    <cellStyle name="Input 2 2 2 2" xfId="144"/>
    <cellStyle name="Input 2 2 2 3" xfId="193"/>
    <cellStyle name="Input 2 2 2 4" xfId="214"/>
    <cellStyle name="Input 2 2 3" xfId="157"/>
    <cellStyle name="Input 2 2 4" xfId="199"/>
    <cellStyle name="Input 2 2 5" xfId="227"/>
    <cellStyle name="Input 2 3" xfId="106"/>
    <cellStyle name="Input 2 3 2" xfId="91"/>
    <cellStyle name="Input 2 3 2 2" xfId="143"/>
    <cellStyle name="Input 2 3 2 3" xfId="204"/>
    <cellStyle name="Input 2 3 2 4" xfId="213"/>
    <cellStyle name="Input 2 3 3" xfId="158"/>
    <cellStyle name="Input 2 3 4" xfId="194"/>
    <cellStyle name="Input 2 3 5" xfId="228"/>
    <cellStyle name="Input 2 4" xfId="107"/>
    <cellStyle name="Input 2 4 2" xfId="90"/>
    <cellStyle name="Input 2 4 2 2" xfId="142"/>
    <cellStyle name="Input 2 4 2 3" xfId="192"/>
    <cellStyle name="Input 2 4 2 4" xfId="212"/>
    <cellStyle name="Input 2 4 3" xfId="159"/>
    <cellStyle name="Input 2 4 4" xfId="202"/>
    <cellStyle name="Input 2 4 5" xfId="229"/>
    <cellStyle name="Input 2 5" xfId="108"/>
    <cellStyle name="Input 2 5 2" xfId="89"/>
    <cellStyle name="Input 2 5 2 2" xfId="141"/>
    <cellStyle name="Input 2 5 2 3" xfId="205"/>
    <cellStyle name="Input 2 5 2 4" xfId="209"/>
    <cellStyle name="Input 2 5 3" xfId="160"/>
    <cellStyle name="Input 2 5 4" xfId="195"/>
    <cellStyle name="Input 2 5 5" xfId="230"/>
    <cellStyle name="Input 2 6" xfId="104"/>
    <cellStyle name="Input 2 6 2" xfId="156"/>
    <cellStyle name="Input 2 6 3" xfId="198"/>
    <cellStyle name="Input 2 6 4" xfId="226"/>
    <cellStyle name="Input 2 7" xfId="93"/>
    <cellStyle name="Input 2 7 2" xfId="145"/>
    <cellStyle name="Input 2 7 3" xfId="203"/>
    <cellStyle name="Input 2 7 4" xfId="215"/>
    <cellStyle name="Input 2 8" xfId="207"/>
    <cellStyle name="Linked Cell 2" xfId="38"/>
    <cellStyle name="Neutral 2" xfId="39"/>
    <cellStyle name="Normal" xfId="0" builtinId="0"/>
    <cellStyle name="Normal 2" xfId="1"/>
    <cellStyle name="Normal 2 2" xfId="49"/>
    <cellStyle name="Normal 2 2 2" xfId="52"/>
    <cellStyle name="Normal 2 3" xfId="50"/>
    <cellStyle name="Normal 2 4" xfId="47"/>
    <cellStyle name="Normal 2 5" xfId="53"/>
    <cellStyle name="Normal 2 5 2" xfId="109"/>
    <cellStyle name="Normal 2 5 3" xfId="88"/>
    <cellStyle name="Normal 3" xfId="48"/>
    <cellStyle name="Normal 3 2" xfId="51"/>
    <cellStyle name="Normal 4" xfId="46"/>
    <cellStyle name="Note 2" xfId="40"/>
    <cellStyle name="Note 2 2" xfId="111"/>
    <cellStyle name="Note 2 2 2" xfId="126"/>
    <cellStyle name="Note 2 2 2 2" xfId="178"/>
    <cellStyle name="Note 2 2 2 3" xfId="66"/>
    <cellStyle name="Note 2 2 3" xfId="163"/>
    <cellStyle name="Note 2 2 4" xfId="201"/>
    <cellStyle name="Note 2 3" xfId="112"/>
    <cellStyle name="Note 2 3 2" xfId="127"/>
    <cellStyle name="Note 2 3 2 2" xfId="179"/>
    <cellStyle name="Note 2 3 2 3" xfId="87"/>
    <cellStyle name="Note 2 3 3" xfId="164"/>
    <cellStyle name="Note 2 3 4" xfId="197"/>
    <cellStyle name="Note 2 4" xfId="113"/>
    <cellStyle name="Note 2 4 2" xfId="128"/>
    <cellStyle name="Note 2 4 2 2" xfId="180"/>
    <cellStyle name="Note 2 4 2 3" xfId="86"/>
    <cellStyle name="Note 2 4 3" xfId="165"/>
    <cellStyle name="Note 2 4 4" xfId="200"/>
    <cellStyle name="Note 2 5" xfId="114"/>
    <cellStyle name="Note 2 5 2" xfId="129"/>
    <cellStyle name="Note 2 5 2 2" xfId="181"/>
    <cellStyle name="Note 2 5 2 3" xfId="58"/>
    <cellStyle name="Note 2 5 3" xfId="166"/>
    <cellStyle name="Note 2 5 4" xfId="76"/>
    <cellStyle name="Note 2 6" xfId="110"/>
    <cellStyle name="Note 2 6 2" xfId="162"/>
    <cellStyle name="Note 2 6 3" xfId="196"/>
    <cellStyle name="Note 2 7" xfId="125"/>
    <cellStyle name="Note 2 7 2" xfId="177"/>
    <cellStyle name="Note 2 7 3" xfId="67"/>
    <cellStyle name="Note 2 8" xfId="211"/>
    <cellStyle name="Output 2" xfId="41"/>
    <cellStyle name="Output 2 2" xfId="116"/>
    <cellStyle name="Output 2 2 2" xfId="131"/>
    <cellStyle name="Output 2 2 2 2" xfId="183"/>
    <cellStyle name="Output 2 2 2 3" xfId="57"/>
    <cellStyle name="Output 2 2 3" xfId="168"/>
    <cellStyle name="Output 2 2 4" xfId="74"/>
    <cellStyle name="Output 2 3" xfId="117"/>
    <cellStyle name="Output 2 3 2" xfId="132"/>
    <cellStyle name="Output 2 3 2 2" xfId="184"/>
    <cellStyle name="Output 2 3 2 3" xfId="60"/>
    <cellStyle name="Output 2 3 3" xfId="169"/>
    <cellStyle name="Output 2 3 4" xfId="73"/>
    <cellStyle name="Output 2 4" xfId="118"/>
    <cellStyle name="Output 2 4 2" xfId="133"/>
    <cellStyle name="Output 2 4 2 2" xfId="185"/>
    <cellStyle name="Output 2 4 2 3" xfId="140"/>
    <cellStyle name="Output 2 4 3" xfId="170"/>
    <cellStyle name="Output 2 4 4" xfId="72"/>
    <cellStyle name="Output 2 5" xfId="119"/>
    <cellStyle name="Output 2 5 2" xfId="134"/>
    <cellStyle name="Output 2 5 2 2" xfId="186"/>
    <cellStyle name="Output 2 5 2 3" xfId="161"/>
    <cellStyle name="Output 2 5 3" xfId="171"/>
    <cellStyle name="Output 2 5 4" xfId="71"/>
    <cellStyle name="Output 2 6" xfId="115"/>
    <cellStyle name="Output 2 6 2" xfId="167"/>
    <cellStyle name="Output 2 6 3" xfId="75"/>
    <cellStyle name="Output 2 7" xfId="130"/>
    <cellStyle name="Output 2 7 2" xfId="182"/>
    <cellStyle name="Output 2 7 3" xfId="55"/>
    <cellStyle name="Output 2 8" xfId="208"/>
    <cellStyle name="Percent 2" xfId="3"/>
    <cellStyle name="Title 2" xfId="42"/>
    <cellStyle name="Total 2" xfId="43"/>
    <cellStyle name="Total 2 2" xfId="121"/>
    <cellStyle name="Total 2 2 2" xfId="136"/>
    <cellStyle name="Total 2 2 2 2" xfId="188"/>
    <cellStyle name="Total 2 2 2 3" xfId="56"/>
    <cellStyle name="Total 2 2 3" xfId="173"/>
    <cellStyle name="Total 2 2 4" xfId="69"/>
    <cellStyle name="Total 2 3" xfId="122"/>
    <cellStyle name="Total 2 3 2" xfId="137"/>
    <cellStyle name="Total 2 3 2 2" xfId="189"/>
    <cellStyle name="Total 2 3 2 3" xfId="61"/>
    <cellStyle name="Total 2 3 3" xfId="174"/>
    <cellStyle name="Total 2 3 4" xfId="62"/>
    <cellStyle name="Total 2 4" xfId="123"/>
    <cellStyle name="Total 2 4 2" xfId="138"/>
    <cellStyle name="Total 2 4 2 2" xfId="190"/>
    <cellStyle name="Total 2 4 2 3" xfId="65"/>
    <cellStyle name="Total 2 4 3" xfId="175"/>
    <cellStyle name="Total 2 4 4" xfId="85"/>
    <cellStyle name="Total 2 5" xfId="124"/>
    <cellStyle name="Total 2 5 2" xfId="139"/>
    <cellStyle name="Total 2 5 2 2" xfId="191"/>
    <cellStyle name="Total 2 5 2 3" xfId="64"/>
    <cellStyle name="Total 2 5 3" xfId="176"/>
    <cellStyle name="Total 2 5 4" xfId="68"/>
    <cellStyle name="Total 2 6" xfId="120"/>
    <cellStyle name="Total 2 6 2" xfId="172"/>
    <cellStyle name="Total 2 6 3" xfId="70"/>
    <cellStyle name="Total 2 7" xfId="135"/>
    <cellStyle name="Total 2 7 2" xfId="187"/>
    <cellStyle name="Total 2 7 3" xfId="59"/>
    <cellStyle name="Total 2 8" xfId="206"/>
    <cellStyle name="Warning Text 2" xfId="44"/>
  </cellStyles>
  <dxfs count="242">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rgb="FFFF0000"/>
        </patternFill>
      </fill>
    </dxf>
    <dxf>
      <font>
        <color theme="0"/>
      </font>
      <fill>
        <patternFill>
          <bgColor theme="0" tint="-0.499984740745262"/>
        </patternFill>
      </fill>
    </dxf>
    <dxf>
      <fill>
        <patternFill>
          <bgColor rgb="FF92D050"/>
        </patternFill>
      </fill>
    </dxf>
    <dxf>
      <fill>
        <patternFill>
          <bgColor rgb="FFFFC000"/>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
      <fill>
        <patternFill>
          <bgColor theme="7" tint="0.39994506668294322"/>
        </patternFill>
      </fill>
    </dxf>
    <dxf>
      <font>
        <color theme="0"/>
      </font>
      <fill>
        <patternFill>
          <bgColor theme="0" tint="-0.499984740745262"/>
        </patternFill>
      </fill>
    </dxf>
  </dxfs>
  <tableStyles count="0" defaultTableStyle="TableStyleMedium2" defaultPivotStyle="PivotStyleLight16"/>
  <colors>
    <mruColors>
      <color rgb="FFFF99CC"/>
      <color rgb="FFFF9797"/>
      <color rgb="FFFFFFCC"/>
      <color rgb="FFFFCC66"/>
      <color rgb="FF1D11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113616</xdr:colOff>
      <xdr:row>1</xdr:row>
      <xdr:rowOff>54672</xdr:rowOff>
    </xdr:from>
    <xdr:to>
      <xdr:col>1</xdr:col>
      <xdr:colOff>2177143</xdr:colOff>
      <xdr:row>4</xdr:row>
      <xdr:rowOff>139901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616" y="381243"/>
          <a:ext cx="2730277" cy="643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545233</xdr:colOff>
      <xdr:row>0</xdr:row>
      <xdr:rowOff>364251</xdr:rowOff>
    </xdr:from>
    <xdr:to>
      <xdr:col>5</xdr:col>
      <xdr:colOff>614149</xdr:colOff>
      <xdr:row>6</xdr:row>
      <xdr:rowOff>407086</xdr:rowOff>
    </xdr:to>
    <xdr:pic>
      <xdr:nvPicPr>
        <xdr:cNvPr id="2"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4033" y="840501"/>
          <a:ext cx="2888316" cy="642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outlinePr summaryBelow="0"/>
  </sheetPr>
  <dimension ref="A1:FA280"/>
  <sheetViews>
    <sheetView zoomScale="85" zoomScaleNormal="85" zoomScaleSheetLayoutView="40" workbookViewId="0">
      <pane xSplit="2" ySplit="9" topLeftCell="C10" activePane="bottomRight" state="frozen"/>
      <selection activeCell="J2799" sqref="J2799"/>
      <selection pane="topRight" activeCell="J2799" sqref="J2799"/>
      <selection pane="bottomLeft" activeCell="J2799" sqref="J2799"/>
      <selection pane="bottomRight" activeCell="E44" sqref="E44"/>
    </sheetView>
  </sheetViews>
  <sheetFormatPr defaultColWidth="9.140625" defaultRowHeight="15" outlineLevelRow="4"/>
  <cols>
    <col min="1" max="1" width="10" style="14" bestFit="1" customWidth="1"/>
    <col min="2" max="2" width="44.140625" style="130" customWidth="1"/>
    <col min="3" max="3" width="24.28515625" style="131" customWidth="1"/>
    <col min="4" max="4" width="26.28515625" style="131" customWidth="1"/>
    <col min="5" max="5" width="19" style="15" customWidth="1"/>
    <col min="6" max="6" width="17.28515625" style="15" customWidth="1"/>
    <col min="7" max="7" width="17.28515625" style="13" customWidth="1"/>
    <col min="8" max="8" width="22.28515625" style="132" bestFit="1" customWidth="1"/>
    <col min="9" max="9" width="21.28515625" style="133" customWidth="1"/>
    <col min="10" max="10" width="9.140625" style="15" customWidth="1"/>
    <col min="11" max="11" width="11.85546875" style="15" customWidth="1"/>
    <col min="12" max="12" width="9" style="13" customWidth="1"/>
    <col min="13" max="13" width="8.5703125" style="13" customWidth="1"/>
    <col min="14" max="77" width="1.85546875" style="13" customWidth="1"/>
    <col min="78" max="78" width="1.28515625" style="13" bestFit="1" customWidth="1"/>
    <col min="79" max="145" width="1.85546875" style="13" customWidth="1"/>
    <col min="146" max="146" width="9.140625" style="13" customWidth="1"/>
    <col min="147" max="147" width="38.7109375" style="13" customWidth="1"/>
    <col min="148" max="152" width="9.140625" style="13" customWidth="1"/>
    <col min="153" max="16384" width="9.140625" style="13"/>
  </cols>
  <sheetData>
    <row r="1" spans="1:157" s="15" customFormat="1" ht="26.25">
      <c r="A1" s="12" t="s">
        <v>131</v>
      </c>
      <c r="B1" s="22"/>
      <c r="C1" s="23"/>
      <c r="D1" s="23"/>
      <c r="E1" s="24"/>
      <c r="F1" s="24"/>
      <c r="G1" s="164"/>
      <c r="H1" s="25"/>
      <c r="I1" s="25"/>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18"/>
      <c r="EQ1" s="18"/>
      <c r="ER1" s="18"/>
      <c r="ES1" s="18"/>
      <c r="ET1" s="18"/>
      <c r="EU1" s="18"/>
      <c r="EV1" s="18"/>
      <c r="EW1" s="18"/>
      <c r="EX1" s="18"/>
      <c r="EY1" s="18"/>
      <c r="EZ1" s="18"/>
      <c r="FA1" s="18"/>
    </row>
    <row r="2" spans="1:157" ht="16.5">
      <c r="A2" s="27"/>
      <c r="B2" s="28" t="s">
        <v>33</v>
      </c>
      <c r="C2" s="147"/>
      <c r="D2" s="161" t="s">
        <v>304</v>
      </c>
      <c r="E2" s="162"/>
      <c r="F2" s="163" t="s">
        <v>30</v>
      </c>
      <c r="G2" s="165"/>
      <c r="H2" s="149" t="s">
        <v>60</v>
      </c>
      <c r="I2" s="191" t="s">
        <v>17</v>
      </c>
      <c r="J2" s="322" t="s">
        <v>61</v>
      </c>
      <c r="K2" s="322"/>
      <c r="L2" s="21"/>
      <c r="M2" s="21"/>
      <c r="N2" s="29"/>
      <c r="O2" s="29"/>
      <c r="P2" s="21"/>
      <c r="Q2" s="21"/>
      <c r="R2" s="21"/>
      <c r="S2" s="21"/>
      <c r="T2" s="17"/>
      <c r="U2" s="17"/>
      <c r="V2" s="17"/>
      <c r="W2" s="17"/>
      <c r="X2" s="17"/>
      <c r="Y2" s="17"/>
      <c r="Z2" s="29"/>
      <c r="AA2" s="29"/>
      <c r="AB2" s="21"/>
      <c r="AC2" s="21"/>
      <c r="AD2" s="21"/>
      <c r="AE2" s="21"/>
      <c r="AF2" s="17"/>
      <c r="AG2" s="17"/>
      <c r="AH2" s="17"/>
      <c r="AI2" s="17"/>
      <c r="AJ2" s="17"/>
      <c r="AK2" s="17"/>
      <c r="AL2" s="29"/>
      <c r="AM2" s="29"/>
      <c r="AN2" s="21"/>
      <c r="AO2" s="21"/>
      <c r="AP2" s="21"/>
      <c r="AQ2" s="21"/>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row>
    <row r="3" spans="1:157" ht="14.25">
      <c r="A3" s="30"/>
      <c r="B3" s="31"/>
      <c r="C3" s="150" t="s">
        <v>302</v>
      </c>
      <c r="D3" s="151" t="s">
        <v>298</v>
      </c>
      <c r="E3" s="152"/>
      <c r="F3" s="148" t="s">
        <v>31</v>
      </c>
      <c r="G3" s="166"/>
      <c r="H3" s="153" t="s">
        <v>62</v>
      </c>
      <c r="I3" s="154" t="s">
        <v>29</v>
      </c>
      <c r="J3" s="322" t="s">
        <v>69</v>
      </c>
      <c r="K3" s="322" t="s">
        <v>69</v>
      </c>
      <c r="L3" s="21"/>
      <c r="M3" s="21"/>
      <c r="N3" s="32"/>
      <c r="O3" s="33"/>
      <c r="P3" s="33"/>
      <c r="Q3" s="17"/>
      <c r="R3" s="17"/>
      <c r="S3" s="17"/>
      <c r="T3" s="17"/>
      <c r="U3" s="17"/>
      <c r="V3" s="17"/>
      <c r="W3" s="17"/>
      <c r="X3" s="17"/>
      <c r="Y3" s="17"/>
      <c r="Z3" s="32"/>
      <c r="AA3" s="33"/>
      <c r="AB3" s="33"/>
      <c r="AC3" s="17"/>
      <c r="AD3" s="17"/>
      <c r="AE3" s="17"/>
      <c r="AF3" s="17"/>
      <c r="AG3" s="17"/>
      <c r="AH3" s="17"/>
      <c r="AI3" s="17"/>
      <c r="AJ3" s="17"/>
      <c r="AK3" s="17"/>
      <c r="AL3" s="32"/>
      <c r="AM3" s="33"/>
      <c r="AN3" s="33"/>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row>
    <row r="4" spans="1:157" ht="14.25" customHeight="1">
      <c r="A4" s="34"/>
      <c r="B4" s="31"/>
      <c r="C4" s="155" t="s">
        <v>300</v>
      </c>
      <c r="D4" s="151" t="s">
        <v>303</v>
      </c>
      <c r="E4" s="156"/>
      <c r="F4" s="148" t="s">
        <v>58</v>
      </c>
      <c r="G4" s="167"/>
      <c r="H4" s="153" t="s">
        <v>15</v>
      </c>
      <c r="I4" s="157" t="s">
        <v>29</v>
      </c>
      <c r="J4" s="322" t="s">
        <v>268</v>
      </c>
      <c r="K4" s="322" t="s">
        <v>268</v>
      </c>
      <c r="L4" s="21"/>
      <c r="M4" s="21"/>
      <c r="N4" s="32"/>
      <c r="O4" s="33"/>
      <c r="P4" s="17"/>
      <c r="Q4" s="17"/>
      <c r="R4" s="17"/>
      <c r="S4" s="17"/>
      <c r="T4" s="17"/>
      <c r="U4" s="17"/>
      <c r="V4" s="17"/>
      <c r="W4" s="17"/>
      <c r="X4" s="17"/>
      <c r="Y4" s="17"/>
      <c r="Z4" s="32"/>
      <c r="AA4" s="33"/>
      <c r="AB4" s="17"/>
      <c r="AC4" s="17"/>
      <c r="AD4" s="17"/>
      <c r="AE4" s="17"/>
      <c r="AF4" s="17"/>
      <c r="AG4" s="17"/>
      <c r="AH4" s="17"/>
      <c r="AI4" s="17"/>
      <c r="AJ4" s="17"/>
      <c r="AK4" s="17"/>
      <c r="AL4" s="32"/>
      <c r="AM4" s="33"/>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row>
    <row r="5" spans="1:157" ht="14.25">
      <c r="A5" s="34"/>
      <c r="B5" s="35"/>
      <c r="C5" s="158"/>
      <c r="D5" s="151" t="s">
        <v>299</v>
      </c>
      <c r="E5" s="159"/>
      <c r="F5" s="148" t="s">
        <v>59</v>
      </c>
      <c r="G5" s="168"/>
      <c r="H5" s="153" t="s">
        <v>57</v>
      </c>
      <c r="I5" s="160"/>
      <c r="J5" s="322" t="s">
        <v>70</v>
      </c>
      <c r="K5" s="322" t="s">
        <v>70</v>
      </c>
      <c r="L5" s="21"/>
      <c r="M5" s="21"/>
      <c r="N5" s="32"/>
      <c r="O5" s="33"/>
      <c r="P5" s="17"/>
      <c r="Q5" s="17"/>
      <c r="R5" s="17"/>
      <c r="S5" s="17"/>
      <c r="T5" s="17"/>
      <c r="U5" s="17"/>
      <c r="V5" s="17"/>
      <c r="W5" s="17"/>
      <c r="X5" s="17"/>
      <c r="Y5" s="17"/>
      <c r="Z5" s="32"/>
      <c r="AA5" s="33"/>
      <c r="AB5" s="17"/>
      <c r="AC5" s="17"/>
      <c r="AD5" s="17"/>
      <c r="AE5" s="17"/>
      <c r="AF5" s="17"/>
      <c r="AG5" s="17"/>
      <c r="AH5" s="17"/>
      <c r="AI5" s="17"/>
      <c r="AJ5" s="17"/>
      <c r="AK5" s="17"/>
      <c r="AL5" s="32"/>
      <c r="AM5" s="33"/>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row>
    <row r="6" spans="1:157" ht="5.25" customHeight="1">
      <c r="A6" s="34"/>
      <c r="B6" s="292"/>
      <c r="C6" s="292"/>
      <c r="D6" s="292"/>
      <c r="E6" s="292"/>
      <c r="F6" s="36"/>
      <c r="G6" s="169"/>
      <c r="H6" s="37"/>
      <c r="I6" s="38"/>
      <c r="J6" s="39"/>
      <c r="K6" s="39"/>
      <c r="L6" s="40"/>
      <c r="M6" s="40"/>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row>
    <row r="7" spans="1:157">
      <c r="A7" s="34"/>
      <c r="B7" s="41"/>
      <c r="C7" s="42"/>
      <c r="D7" s="42"/>
      <c r="E7" s="43" t="s">
        <v>75</v>
      </c>
      <c r="F7" s="43"/>
      <c r="G7" s="170"/>
      <c r="H7" s="44"/>
      <c r="I7" s="45"/>
      <c r="J7" s="46"/>
      <c r="K7" s="46"/>
      <c r="L7" s="40"/>
      <c r="M7" s="40"/>
      <c r="N7" s="293">
        <v>2013</v>
      </c>
      <c r="O7" s="288"/>
      <c r="P7" s="288"/>
      <c r="Q7" s="288"/>
      <c r="R7" s="288"/>
      <c r="S7" s="288"/>
      <c r="T7" s="288"/>
      <c r="U7" s="288"/>
      <c r="V7" s="288"/>
      <c r="W7" s="288"/>
      <c r="X7" s="288"/>
      <c r="Y7" s="288"/>
      <c r="Z7" s="288">
        <v>2014</v>
      </c>
      <c r="AA7" s="288"/>
      <c r="AB7" s="288"/>
      <c r="AC7" s="288"/>
      <c r="AD7" s="288"/>
      <c r="AE7" s="288"/>
      <c r="AF7" s="288"/>
      <c r="AG7" s="288"/>
      <c r="AH7" s="288"/>
      <c r="AI7" s="288"/>
      <c r="AJ7" s="288"/>
      <c r="AK7" s="288"/>
      <c r="AL7" s="288">
        <v>2015</v>
      </c>
      <c r="AM7" s="288"/>
      <c r="AN7" s="288"/>
      <c r="AO7" s="288"/>
      <c r="AP7" s="288"/>
      <c r="AQ7" s="288"/>
      <c r="AR7" s="288"/>
      <c r="AS7" s="288"/>
      <c r="AT7" s="288"/>
      <c r="AU7" s="288"/>
      <c r="AV7" s="288"/>
      <c r="AW7" s="288"/>
      <c r="AX7" s="288">
        <v>2016</v>
      </c>
      <c r="AY7" s="288"/>
      <c r="AZ7" s="288"/>
      <c r="BA7" s="288"/>
      <c r="BB7" s="288"/>
      <c r="BC7" s="288"/>
      <c r="BD7" s="288"/>
      <c r="BE7" s="288"/>
      <c r="BF7" s="288"/>
      <c r="BG7" s="288"/>
      <c r="BH7" s="288"/>
      <c r="BI7" s="288"/>
      <c r="BJ7" s="288">
        <v>2017</v>
      </c>
      <c r="BK7" s="288"/>
      <c r="BL7" s="288"/>
      <c r="BM7" s="288"/>
      <c r="BN7" s="288"/>
      <c r="BO7" s="288"/>
      <c r="BP7" s="288"/>
      <c r="BQ7" s="288"/>
      <c r="BR7" s="288"/>
      <c r="BS7" s="288"/>
      <c r="BT7" s="288"/>
      <c r="BU7" s="288"/>
      <c r="BV7" s="288">
        <v>2018</v>
      </c>
      <c r="BW7" s="288"/>
      <c r="BX7" s="288"/>
      <c r="BY7" s="288"/>
      <c r="BZ7" s="288"/>
      <c r="CA7" s="288"/>
      <c r="CB7" s="288"/>
      <c r="CC7" s="288"/>
      <c r="CD7" s="288"/>
      <c r="CE7" s="288"/>
      <c r="CF7" s="288"/>
      <c r="CG7" s="288"/>
      <c r="CH7" s="288">
        <v>2019</v>
      </c>
      <c r="CI7" s="288"/>
      <c r="CJ7" s="288"/>
      <c r="CK7" s="288"/>
      <c r="CL7" s="288"/>
      <c r="CM7" s="288"/>
      <c r="CN7" s="288"/>
      <c r="CO7" s="288"/>
      <c r="CP7" s="288"/>
      <c r="CQ7" s="288"/>
      <c r="CR7" s="288"/>
      <c r="CS7" s="288"/>
      <c r="CT7" s="288">
        <v>2020</v>
      </c>
      <c r="CU7" s="288"/>
      <c r="CV7" s="288"/>
      <c r="CW7" s="288"/>
      <c r="CX7" s="288"/>
      <c r="CY7" s="288"/>
      <c r="CZ7" s="288"/>
      <c r="DA7" s="288"/>
      <c r="DB7" s="288"/>
      <c r="DC7" s="288"/>
      <c r="DD7" s="288"/>
      <c r="DE7" s="288"/>
      <c r="DF7" s="288">
        <v>2021</v>
      </c>
      <c r="DG7" s="288"/>
      <c r="DH7" s="288"/>
      <c r="DI7" s="288"/>
      <c r="DJ7" s="288"/>
      <c r="DK7" s="288"/>
      <c r="DL7" s="288"/>
      <c r="DM7" s="288"/>
      <c r="DN7" s="288"/>
      <c r="DO7" s="288"/>
      <c r="DP7" s="288"/>
      <c r="DQ7" s="288"/>
      <c r="DR7" s="288">
        <v>2022</v>
      </c>
      <c r="DS7" s="288"/>
      <c r="DT7" s="288"/>
      <c r="DU7" s="288"/>
      <c r="DV7" s="288"/>
      <c r="DW7" s="288"/>
      <c r="DX7" s="288"/>
      <c r="DY7" s="288"/>
      <c r="DZ7" s="288"/>
      <c r="EA7" s="288"/>
      <c r="EB7" s="288"/>
      <c r="EC7" s="288"/>
      <c r="ED7" s="288">
        <v>2023</v>
      </c>
      <c r="EE7" s="288"/>
      <c r="EF7" s="288"/>
      <c r="EG7" s="288"/>
      <c r="EH7" s="288"/>
      <c r="EI7" s="288"/>
      <c r="EJ7" s="288"/>
      <c r="EK7" s="288"/>
      <c r="EL7" s="288"/>
      <c r="EM7" s="288"/>
      <c r="EN7" s="288"/>
      <c r="EO7" s="290"/>
      <c r="EP7" s="17"/>
      <c r="EQ7" s="17"/>
      <c r="ER7" s="17"/>
      <c r="ES7" s="17"/>
      <c r="ET7" s="17"/>
      <c r="EU7" s="17"/>
      <c r="EV7" s="17"/>
      <c r="EW7" s="17"/>
      <c r="EX7" s="17"/>
      <c r="EY7" s="17"/>
      <c r="EZ7" s="17"/>
      <c r="FA7" s="17"/>
    </row>
    <row r="8" spans="1:157" ht="14.25">
      <c r="A8" s="34"/>
      <c r="B8" s="41"/>
      <c r="C8" s="47"/>
      <c r="D8" s="47"/>
      <c r="E8" s="46"/>
      <c r="F8" s="46"/>
      <c r="G8" s="40"/>
      <c r="H8" s="48"/>
      <c r="I8" s="49"/>
      <c r="J8" s="46"/>
      <c r="K8" s="46"/>
      <c r="L8" s="40"/>
      <c r="M8" s="40"/>
      <c r="N8" s="294" t="s">
        <v>12</v>
      </c>
      <c r="O8" s="289"/>
      <c r="P8" s="289"/>
      <c r="Q8" s="289"/>
      <c r="R8" s="289"/>
      <c r="S8" s="289"/>
      <c r="T8" s="289" t="s">
        <v>13</v>
      </c>
      <c r="U8" s="289"/>
      <c r="V8" s="289"/>
      <c r="W8" s="289"/>
      <c r="X8" s="289"/>
      <c r="Y8" s="289"/>
      <c r="Z8" s="289" t="s">
        <v>12</v>
      </c>
      <c r="AA8" s="289"/>
      <c r="AB8" s="289"/>
      <c r="AC8" s="289"/>
      <c r="AD8" s="289"/>
      <c r="AE8" s="289"/>
      <c r="AF8" s="289" t="s">
        <v>13</v>
      </c>
      <c r="AG8" s="289"/>
      <c r="AH8" s="289"/>
      <c r="AI8" s="289"/>
      <c r="AJ8" s="289"/>
      <c r="AK8" s="289"/>
      <c r="AL8" s="289" t="s">
        <v>12</v>
      </c>
      <c r="AM8" s="289"/>
      <c r="AN8" s="289"/>
      <c r="AO8" s="289"/>
      <c r="AP8" s="289"/>
      <c r="AQ8" s="289"/>
      <c r="AR8" s="289" t="s">
        <v>13</v>
      </c>
      <c r="AS8" s="289"/>
      <c r="AT8" s="289"/>
      <c r="AU8" s="289"/>
      <c r="AV8" s="289"/>
      <c r="AW8" s="289"/>
      <c r="AX8" s="289" t="s">
        <v>12</v>
      </c>
      <c r="AY8" s="289"/>
      <c r="AZ8" s="289"/>
      <c r="BA8" s="289"/>
      <c r="BB8" s="289"/>
      <c r="BC8" s="289"/>
      <c r="BD8" s="289" t="s">
        <v>13</v>
      </c>
      <c r="BE8" s="289"/>
      <c r="BF8" s="289"/>
      <c r="BG8" s="289"/>
      <c r="BH8" s="289"/>
      <c r="BI8" s="289"/>
      <c r="BJ8" s="289" t="s">
        <v>12</v>
      </c>
      <c r="BK8" s="289"/>
      <c r="BL8" s="289"/>
      <c r="BM8" s="289"/>
      <c r="BN8" s="289"/>
      <c r="BO8" s="289"/>
      <c r="BP8" s="289" t="s">
        <v>13</v>
      </c>
      <c r="BQ8" s="289"/>
      <c r="BR8" s="289"/>
      <c r="BS8" s="289"/>
      <c r="BT8" s="289"/>
      <c r="BU8" s="289"/>
      <c r="BV8" s="289" t="s">
        <v>12</v>
      </c>
      <c r="BW8" s="289"/>
      <c r="BX8" s="289"/>
      <c r="BY8" s="289"/>
      <c r="BZ8" s="289"/>
      <c r="CA8" s="289"/>
      <c r="CB8" s="289" t="s">
        <v>13</v>
      </c>
      <c r="CC8" s="289"/>
      <c r="CD8" s="289"/>
      <c r="CE8" s="289"/>
      <c r="CF8" s="289"/>
      <c r="CG8" s="289"/>
      <c r="CH8" s="289" t="s">
        <v>12</v>
      </c>
      <c r="CI8" s="289"/>
      <c r="CJ8" s="289"/>
      <c r="CK8" s="289"/>
      <c r="CL8" s="289"/>
      <c r="CM8" s="289"/>
      <c r="CN8" s="289" t="s">
        <v>13</v>
      </c>
      <c r="CO8" s="289"/>
      <c r="CP8" s="289"/>
      <c r="CQ8" s="289"/>
      <c r="CR8" s="289"/>
      <c r="CS8" s="289"/>
      <c r="CT8" s="289" t="s">
        <v>12</v>
      </c>
      <c r="CU8" s="289"/>
      <c r="CV8" s="289"/>
      <c r="CW8" s="289"/>
      <c r="CX8" s="289"/>
      <c r="CY8" s="289"/>
      <c r="CZ8" s="289" t="s">
        <v>13</v>
      </c>
      <c r="DA8" s="289"/>
      <c r="DB8" s="289"/>
      <c r="DC8" s="289"/>
      <c r="DD8" s="289"/>
      <c r="DE8" s="289"/>
      <c r="DF8" s="289" t="s">
        <v>12</v>
      </c>
      <c r="DG8" s="289"/>
      <c r="DH8" s="289"/>
      <c r="DI8" s="289"/>
      <c r="DJ8" s="289"/>
      <c r="DK8" s="289"/>
      <c r="DL8" s="289" t="s">
        <v>13</v>
      </c>
      <c r="DM8" s="289"/>
      <c r="DN8" s="289"/>
      <c r="DO8" s="289"/>
      <c r="DP8" s="289"/>
      <c r="DQ8" s="289"/>
      <c r="DR8" s="289" t="s">
        <v>12</v>
      </c>
      <c r="DS8" s="289"/>
      <c r="DT8" s="289"/>
      <c r="DU8" s="289"/>
      <c r="DV8" s="289"/>
      <c r="DW8" s="289"/>
      <c r="DX8" s="289" t="s">
        <v>13</v>
      </c>
      <c r="DY8" s="289"/>
      <c r="DZ8" s="289"/>
      <c r="EA8" s="289"/>
      <c r="EB8" s="289"/>
      <c r="EC8" s="289"/>
      <c r="ED8" s="289" t="s">
        <v>12</v>
      </c>
      <c r="EE8" s="289"/>
      <c r="EF8" s="289"/>
      <c r="EG8" s="289"/>
      <c r="EH8" s="289"/>
      <c r="EI8" s="289"/>
      <c r="EJ8" s="289" t="s">
        <v>13</v>
      </c>
      <c r="EK8" s="289"/>
      <c r="EL8" s="289"/>
      <c r="EM8" s="289"/>
      <c r="EN8" s="289"/>
      <c r="EO8" s="291"/>
      <c r="EP8" s="17"/>
      <c r="EQ8" s="17"/>
      <c r="ER8" s="17"/>
      <c r="ES8" s="17"/>
      <c r="ET8" s="17"/>
      <c r="EU8" s="17"/>
      <c r="EV8" s="17"/>
      <c r="EW8" s="17"/>
      <c r="EX8" s="17"/>
      <c r="EY8" s="17"/>
      <c r="EZ8" s="17"/>
      <c r="FA8" s="17"/>
    </row>
    <row r="9" spans="1:157" ht="31.5" customHeight="1" collapsed="1">
      <c r="A9" s="50" t="s">
        <v>269</v>
      </c>
      <c r="B9" s="51" t="s">
        <v>19</v>
      </c>
      <c r="C9" s="51" t="s">
        <v>43</v>
      </c>
      <c r="D9" s="51" t="s">
        <v>215</v>
      </c>
      <c r="E9" s="50" t="s">
        <v>0</v>
      </c>
      <c r="F9" s="50" t="s">
        <v>91</v>
      </c>
      <c r="G9" s="50" t="s">
        <v>29</v>
      </c>
      <c r="H9" s="52" t="s">
        <v>1</v>
      </c>
      <c r="I9" s="52" t="s">
        <v>2</v>
      </c>
      <c r="J9" s="51" t="s">
        <v>3</v>
      </c>
      <c r="K9" s="51" t="s">
        <v>4</v>
      </c>
      <c r="L9" s="51" t="s">
        <v>5</v>
      </c>
      <c r="M9" s="53" t="s">
        <v>6</v>
      </c>
      <c r="N9" s="54">
        <v>1</v>
      </c>
      <c r="O9" s="55">
        <v>2</v>
      </c>
      <c r="P9" s="55">
        <v>3</v>
      </c>
      <c r="Q9" s="55">
        <v>4</v>
      </c>
      <c r="R9" s="55">
        <v>5</v>
      </c>
      <c r="S9" s="55">
        <v>6</v>
      </c>
      <c r="T9" s="55">
        <v>7</v>
      </c>
      <c r="U9" s="55">
        <v>8</v>
      </c>
      <c r="V9" s="55">
        <v>9</v>
      </c>
      <c r="W9" s="55">
        <v>10</v>
      </c>
      <c r="X9" s="55">
        <v>11</v>
      </c>
      <c r="Y9" s="55">
        <v>12</v>
      </c>
      <c r="Z9" s="55">
        <v>1</v>
      </c>
      <c r="AA9" s="55">
        <v>2</v>
      </c>
      <c r="AB9" s="55">
        <v>3</v>
      </c>
      <c r="AC9" s="55">
        <v>4</v>
      </c>
      <c r="AD9" s="55">
        <v>5</v>
      </c>
      <c r="AE9" s="55">
        <v>6</v>
      </c>
      <c r="AF9" s="55">
        <v>7</v>
      </c>
      <c r="AG9" s="55">
        <v>8</v>
      </c>
      <c r="AH9" s="55">
        <v>9</v>
      </c>
      <c r="AI9" s="55">
        <v>10</v>
      </c>
      <c r="AJ9" s="55">
        <v>11</v>
      </c>
      <c r="AK9" s="55">
        <v>12</v>
      </c>
      <c r="AL9" s="55">
        <v>1</v>
      </c>
      <c r="AM9" s="55">
        <v>2</v>
      </c>
      <c r="AN9" s="55">
        <v>3</v>
      </c>
      <c r="AO9" s="55">
        <v>4</v>
      </c>
      <c r="AP9" s="55">
        <v>5</v>
      </c>
      <c r="AQ9" s="55">
        <v>6</v>
      </c>
      <c r="AR9" s="55">
        <v>7</v>
      </c>
      <c r="AS9" s="55">
        <v>8</v>
      </c>
      <c r="AT9" s="55">
        <v>9</v>
      </c>
      <c r="AU9" s="55">
        <v>10</v>
      </c>
      <c r="AV9" s="55">
        <v>11</v>
      </c>
      <c r="AW9" s="55">
        <v>12</v>
      </c>
      <c r="AX9" s="55">
        <v>1</v>
      </c>
      <c r="AY9" s="55">
        <v>2</v>
      </c>
      <c r="AZ9" s="55">
        <v>3</v>
      </c>
      <c r="BA9" s="55">
        <v>4</v>
      </c>
      <c r="BB9" s="55">
        <v>5</v>
      </c>
      <c r="BC9" s="55">
        <v>6</v>
      </c>
      <c r="BD9" s="55">
        <v>7</v>
      </c>
      <c r="BE9" s="55">
        <v>8</v>
      </c>
      <c r="BF9" s="55">
        <v>9</v>
      </c>
      <c r="BG9" s="56">
        <v>10</v>
      </c>
      <c r="BH9" s="55">
        <v>11</v>
      </c>
      <c r="BI9" s="55">
        <v>12</v>
      </c>
      <c r="BJ9" s="55">
        <v>1</v>
      </c>
      <c r="BK9" s="55">
        <v>2</v>
      </c>
      <c r="BL9" s="55">
        <v>3</v>
      </c>
      <c r="BM9" s="55">
        <v>4</v>
      </c>
      <c r="BN9" s="55">
        <v>5</v>
      </c>
      <c r="BO9" s="55">
        <v>6</v>
      </c>
      <c r="BP9" s="55">
        <v>7</v>
      </c>
      <c r="BQ9" s="55">
        <v>8</v>
      </c>
      <c r="BR9" s="55">
        <v>9</v>
      </c>
      <c r="BS9" s="55">
        <v>10</v>
      </c>
      <c r="BT9" s="55">
        <v>11</v>
      </c>
      <c r="BU9" s="55">
        <v>12</v>
      </c>
      <c r="BV9" s="55">
        <v>1</v>
      </c>
      <c r="BW9" s="55">
        <v>2</v>
      </c>
      <c r="BX9" s="55">
        <v>3</v>
      </c>
      <c r="BY9" s="55">
        <v>4</v>
      </c>
      <c r="BZ9" s="55">
        <v>5</v>
      </c>
      <c r="CA9" s="55">
        <v>6</v>
      </c>
      <c r="CB9" s="55">
        <v>7</v>
      </c>
      <c r="CC9" s="55">
        <v>8</v>
      </c>
      <c r="CD9" s="55">
        <v>9</v>
      </c>
      <c r="CE9" s="55">
        <v>10</v>
      </c>
      <c r="CF9" s="55">
        <v>11</v>
      </c>
      <c r="CG9" s="55">
        <v>12</v>
      </c>
      <c r="CH9" s="55">
        <v>1</v>
      </c>
      <c r="CI9" s="55">
        <v>2</v>
      </c>
      <c r="CJ9" s="55">
        <v>3</v>
      </c>
      <c r="CK9" s="55">
        <v>4</v>
      </c>
      <c r="CL9" s="55">
        <v>5</v>
      </c>
      <c r="CM9" s="55">
        <v>6</v>
      </c>
      <c r="CN9" s="55">
        <v>7</v>
      </c>
      <c r="CO9" s="55">
        <v>8</v>
      </c>
      <c r="CP9" s="55">
        <v>9</v>
      </c>
      <c r="CQ9" s="55">
        <v>10</v>
      </c>
      <c r="CR9" s="55">
        <v>11</v>
      </c>
      <c r="CS9" s="55">
        <v>12</v>
      </c>
      <c r="CT9" s="55">
        <v>1</v>
      </c>
      <c r="CU9" s="55">
        <v>2</v>
      </c>
      <c r="CV9" s="55">
        <v>3</v>
      </c>
      <c r="CW9" s="55">
        <v>4</v>
      </c>
      <c r="CX9" s="55">
        <v>5</v>
      </c>
      <c r="CY9" s="55">
        <v>6</v>
      </c>
      <c r="CZ9" s="55">
        <v>7</v>
      </c>
      <c r="DA9" s="55">
        <v>8</v>
      </c>
      <c r="DB9" s="55">
        <v>9</v>
      </c>
      <c r="DC9" s="55">
        <v>10</v>
      </c>
      <c r="DD9" s="55">
        <v>11</v>
      </c>
      <c r="DE9" s="55">
        <v>12</v>
      </c>
      <c r="DF9" s="55">
        <v>1</v>
      </c>
      <c r="DG9" s="55">
        <v>2</v>
      </c>
      <c r="DH9" s="55">
        <v>3</v>
      </c>
      <c r="DI9" s="55">
        <v>4</v>
      </c>
      <c r="DJ9" s="55">
        <v>5</v>
      </c>
      <c r="DK9" s="55">
        <v>6</v>
      </c>
      <c r="DL9" s="55">
        <v>7</v>
      </c>
      <c r="DM9" s="55">
        <v>8</v>
      </c>
      <c r="DN9" s="55">
        <v>9</v>
      </c>
      <c r="DO9" s="55">
        <v>10</v>
      </c>
      <c r="DP9" s="55">
        <v>11</v>
      </c>
      <c r="DQ9" s="55">
        <v>12</v>
      </c>
      <c r="DR9" s="55">
        <v>1</v>
      </c>
      <c r="DS9" s="55">
        <v>2</v>
      </c>
      <c r="DT9" s="55">
        <v>3</v>
      </c>
      <c r="DU9" s="55">
        <v>4</v>
      </c>
      <c r="DV9" s="55">
        <v>5</v>
      </c>
      <c r="DW9" s="55">
        <v>6</v>
      </c>
      <c r="DX9" s="55">
        <v>7</v>
      </c>
      <c r="DY9" s="55">
        <v>8</v>
      </c>
      <c r="DZ9" s="55">
        <v>9</v>
      </c>
      <c r="EA9" s="55">
        <v>10</v>
      </c>
      <c r="EB9" s="55">
        <v>11</v>
      </c>
      <c r="EC9" s="55">
        <v>12</v>
      </c>
      <c r="ED9" s="55">
        <v>1</v>
      </c>
      <c r="EE9" s="55">
        <v>2</v>
      </c>
      <c r="EF9" s="55">
        <v>3</v>
      </c>
      <c r="EG9" s="55">
        <v>4</v>
      </c>
      <c r="EH9" s="55">
        <v>5</v>
      </c>
      <c r="EI9" s="55">
        <v>6</v>
      </c>
      <c r="EJ9" s="55">
        <v>7</v>
      </c>
      <c r="EK9" s="55">
        <v>8</v>
      </c>
      <c r="EL9" s="55">
        <v>9</v>
      </c>
      <c r="EM9" s="55">
        <v>10</v>
      </c>
      <c r="EN9" s="55">
        <v>11</v>
      </c>
      <c r="EO9" s="57">
        <v>12</v>
      </c>
      <c r="EP9" s="17"/>
      <c r="EQ9" s="17"/>
      <c r="ER9" s="17"/>
      <c r="ES9" s="17"/>
      <c r="ET9" s="17"/>
      <c r="EU9" s="17"/>
      <c r="EV9" s="17"/>
      <c r="EW9" s="17"/>
      <c r="EX9" s="17"/>
      <c r="EY9" s="17"/>
      <c r="EZ9" s="17"/>
      <c r="FA9" s="17"/>
    </row>
    <row r="10" spans="1:157" s="15" customFormat="1" ht="32.25" hidden="1" customHeight="1" outlineLevel="2">
      <c r="A10" s="74" t="str">
        <f t="shared" ref="A10:A16" ca="1" si="0">IF(ISERROR(VALUE(SUBSTITUTE(OFFSET(A10,-1,0,1,1),".",""))),"0.0.1",IF(ISERROR(FIND("`",SUBSTITUTE(OFFSET(A10,-1,0,1,1),".","`",2))),OFFSET(A10,-1,0,1,1)&amp;".1",LEFT(OFFSET(A10,-1,0,1,1),FIND("`",SUBSTITUTE(OFFSET(A10,-1,0,1,1),".","`",2)))&amp;IF(ISERROR(FIND("`",SUBSTITUTE(OFFSET(A10,-1,0,1,1),".","`",3))),VALUE(RIGHT(OFFSET(A10,-1,0,1,1),LEN(OFFSET(A10,-1,0,1,1))-FIND("`",SUBSTITUTE(OFFSET(A10,-1,0,1,1),".","`",2))))+1,VALUE(MID(OFFSET(A10,-1,0,1,1),FIND("`",SUBSTITUTE(OFFSET(A10,-1,0,1,1),".","`",2))+1,(FIND("`",SUBSTITUTE(OFFSET(A10,-1,0,1,1),".","`",3))-FIND("`",SUBSTITUTE(OFFSET(A10,-1,0,1,1),".","`",2))-1)))+1)))</f>
        <v>0.0.1</v>
      </c>
      <c r="B10" s="98" t="s">
        <v>92</v>
      </c>
      <c r="C10" s="70" t="s">
        <v>10</v>
      </c>
      <c r="D10" s="70"/>
      <c r="E10" s="63" t="s">
        <v>8</v>
      </c>
      <c r="F10" s="69" t="s">
        <v>305</v>
      </c>
      <c r="G10" s="173"/>
      <c r="H10" s="143">
        <v>42583</v>
      </c>
      <c r="I10" s="80">
        <f t="shared" ref="I10:I16" si="1">IF(J10=0,H10,H10+J10-1)</f>
        <v>42947</v>
      </c>
      <c r="J10" s="145">
        <v>365</v>
      </c>
      <c r="K10" s="146">
        <v>0.2</v>
      </c>
      <c r="L10" s="83">
        <f t="shared" ref="L10:L16" si="2">M10/5</f>
        <v>52.2</v>
      </c>
      <c r="M10" s="84">
        <f t="shared" ref="M10:M16" si="3">IF(OR(I10=0,H10=0),0,NETWORKDAYS(H10,I10))</f>
        <v>261</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100"/>
      <c r="BF10" s="208" t="s">
        <v>98</v>
      </c>
      <c r="BG10" s="327" t="s">
        <v>16</v>
      </c>
      <c r="BH10" s="324"/>
      <c r="BI10" s="324"/>
      <c r="BJ10" s="324"/>
      <c r="BK10" s="323" t="s">
        <v>9</v>
      </c>
      <c r="BL10" s="323"/>
      <c r="BM10" s="323"/>
      <c r="BN10" s="323"/>
      <c r="BO10" s="323"/>
      <c r="BP10" s="32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18"/>
      <c r="EQ10" s="18"/>
      <c r="ER10" s="18"/>
      <c r="ES10" s="18"/>
      <c r="ET10" s="18"/>
      <c r="EU10" s="18"/>
      <c r="EV10" s="18"/>
      <c r="EW10" s="18"/>
      <c r="EX10" s="18"/>
      <c r="EY10" s="18"/>
      <c r="EZ10" s="18"/>
      <c r="FA10" s="18"/>
    </row>
    <row r="11" spans="1:157" s="15" customFormat="1" ht="24" hidden="1" outlineLevel="2">
      <c r="A11" s="74" t="str">
        <f t="shared" ca="1" si="0"/>
        <v>0.0.2</v>
      </c>
      <c r="B11" s="98" t="s">
        <v>93</v>
      </c>
      <c r="C11" s="70" t="s">
        <v>10</v>
      </c>
      <c r="D11" s="70"/>
      <c r="E11" s="63" t="s">
        <v>8</v>
      </c>
      <c r="F11" s="69" t="s">
        <v>306</v>
      </c>
      <c r="G11" s="173"/>
      <c r="H11" s="143">
        <v>42583</v>
      </c>
      <c r="I11" s="80">
        <f t="shared" si="1"/>
        <v>43131</v>
      </c>
      <c r="J11" s="145">
        <v>549</v>
      </c>
      <c r="K11" s="146">
        <v>0.25</v>
      </c>
      <c r="L11" s="83">
        <f t="shared" si="2"/>
        <v>78.599999999999994</v>
      </c>
      <c r="M11" s="84">
        <f t="shared" si="3"/>
        <v>393</v>
      </c>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324" t="s">
        <v>18</v>
      </c>
      <c r="BG11" s="325"/>
      <c r="BH11" s="325"/>
      <c r="BI11" s="325"/>
      <c r="BJ11" s="325"/>
      <c r="BK11" s="325"/>
      <c r="BL11" s="325"/>
      <c r="BM11" s="325" t="s">
        <v>16</v>
      </c>
      <c r="BN11" s="325"/>
      <c r="BO11" s="325"/>
      <c r="BP11" s="325"/>
      <c r="BQ11" s="281" t="s">
        <v>9</v>
      </c>
      <c r="BR11" s="310"/>
      <c r="BS11" s="310"/>
      <c r="BT11" s="310"/>
      <c r="BU11" s="310"/>
      <c r="BV11" s="310"/>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18"/>
      <c r="EQ11" s="18"/>
      <c r="ER11" s="18"/>
      <c r="ES11" s="18"/>
      <c r="ET11" s="18"/>
      <c r="EU11" s="18"/>
      <c r="EV11" s="18"/>
      <c r="EW11" s="18"/>
      <c r="EX11" s="18"/>
      <c r="EY11" s="18"/>
      <c r="EZ11" s="18"/>
      <c r="FA11" s="18"/>
    </row>
    <row r="12" spans="1:157" s="15" customFormat="1" hidden="1" outlineLevel="2">
      <c r="A12" s="74" t="str">
        <f t="shared" ca="1" si="0"/>
        <v>0.0.3</v>
      </c>
      <c r="B12" s="98" t="s">
        <v>94</v>
      </c>
      <c r="C12" s="70" t="s">
        <v>10</v>
      </c>
      <c r="D12" s="70"/>
      <c r="E12" s="63" t="s">
        <v>8</v>
      </c>
      <c r="F12" s="69" t="s">
        <v>307</v>
      </c>
      <c r="G12" s="173"/>
      <c r="H12" s="143">
        <v>42583</v>
      </c>
      <c r="I12" s="80">
        <f t="shared" si="1"/>
        <v>42947</v>
      </c>
      <c r="J12" s="145">
        <v>365</v>
      </c>
      <c r="K12" s="146">
        <v>0.8</v>
      </c>
      <c r="L12" s="83">
        <f t="shared" si="2"/>
        <v>52.2</v>
      </c>
      <c r="M12" s="84">
        <f t="shared" si="3"/>
        <v>261</v>
      </c>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326" t="s">
        <v>99</v>
      </c>
      <c r="BG12" s="326"/>
      <c r="BH12" s="326"/>
      <c r="BI12" s="326"/>
      <c r="BJ12" s="326"/>
      <c r="BK12" s="326"/>
      <c r="BL12" s="326"/>
      <c r="BM12" s="326"/>
      <c r="BN12" s="326"/>
      <c r="BO12" s="326"/>
      <c r="BP12" s="326"/>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18"/>
      <c r="EQ12" s="18"/>
      <c r="ER12" s="18"/>
      <c r="ES12" s="18"/>
      <c r="ET12" s="18"/>
      <c r="EU12" s="18"/>
      <c r="EV12" s="18"/>
      <c r="EW12" s="18"/>
      <c r="EX12" s="18"/>
      <c r="EY12" s="18"/>
      <c r="EZ12" s="18"/>
      <c r="FA12" s="18"/>
    </row>
    <row r="13" spans="1:157" s="15" customFormat="1" ht="35.25" hidden="1" customHeight="1" outlineLevel="2">
      <c r="A13" s="74" t="str">
        <f t="shared" ca="1" si="0"/>
        <v>0.0.4</v>
      </c>
      <c r="B13" s="98" t="s">
        <v>101</v>
      </c>
      <c r="C13" s="70" t="s">
        <v>10</v>
      </c>
      <c r="D13" s="70"/>
      <c r="E13" s="63" t="s">
        <v>103</v>
      </c>
      <c r="F13" s="69" t="s">
        <v>308</v>
      </c>
      <c r="G13" s="173"/>
      <c r="H13" s="143">
        <v>42948</v>
      </c>
      <c r="I13" s="80">
        <f t="shared" si="1"/>
        <v>43677</v>
      </c>
      <c r="J13" s="145">
        <v>730</v>
      </c>
      <c r="K13" s="146">
        <v>0</v>
      </c>
      <c r="L13" s="83">
        <f t="shared" si="2"/>
        <v>104.4</v>
      </c>
      <c r="M13" s="84">
        <f t="shared" si="3"/>
        <v>522</v>
      </c>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181" t="s">
        <v>29</v>
      </c>
      <c r="BH13" s="73"/>
      <c r="BI13" s="73"/>
      <c r="BJ13" s="73"/>
      <c r="BK13" s="73"/>
      <c r="BL13" s="73"/>
      <c r="BM13" s="73"/>
      <c r="BN13" s="73"/>
      <c r="BO13" s="73"/>
      <c r="BP13" s="73"/>
      <c r="BQ13" s="319" t="s">
        <v>100</v>
      </c>
      <c r="BR13" s="319"/>
      <c r="BS13" s="319"/>
      <c r="BT13" s="319"/>
      <c r="BU13" s="319"/>
      <c r="BV13" s="319"/>
      <c r="BW13" s="319"/>
      <c r="BX13" s="319"/>
      <c r="BY13" s="319"/>
      <c r="BZ13" s="319"/>
      <c r="CA13" s="319"/>
      <c r="CB13" s="319"/>
      <c r="CC13" s="319"/>
      <c r="CD13" s="319"/>
      <c r="CE13" s="319"/>
      <c r="CF13" s="319"/>
      <c r="CG13" s="319"/>
      <c r="CH13" s="319"/>
      <c r="CI13" s="319"/>
      <c r="CJ13" s="319"/>
      <c r="CK13" s="319"/>
      <c r="CL13" s="319"/>
      <c r="CM13" s="319"/>
      <c r="CN13" s="320"/>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18"/>
      <c r="EQ13" s="18"/>
      <c r="ER13" s="18"/>
      <c r="ES13" s="18"/>
      <c r="ET13" s="18"/>
      <c r="EU13" s="18"/>
      <c r="EV13" s="18"/>
      <c r="EW13" s="18"/>
      <c r="EX13" s="18"/>
      <c r="EY13" s="18"/>
      <c r="EZ13" s="18"/>
      <c r="FA13" s="18"/>
    </row>
    <row r="14" spans="1:157" s="15" customFormat="1" hidden="1" outlineLevel="2">
      <c r="A14" s="74" t="str">
        <f t="shared" ca="1" si="0"/>
        <v>0.0.5</v>
      </c>
      <c r="B14" s="98" t="s">
        <v>95</v>
      </c>
      <c r="C14" s="70" t="s">
        <v>10</v>
      </c>
      <c r="D14" s="70"/>
      <c r="E14" s="63" t="s">
        <v>8</v>
      </c>
      <c r="F14" s="69" t="s">
        <v>309</v>
      </c>
      <c r="G14" s="173"/>
      <c r="H14" s="143">
        <v>42948</v>
      </c>
      <c r="I14" s="80">
        <f t="shared" si="1"/>
        <v>43312</v>
      </c>
      <c r="J14" s="145">
        <v>365</v>
      </c>
      <c r="K14" s="146">
        <v>0.2</v>
      </c>
      <c r="L14" s="83">
        <f t="shared" si="2"/>
        <v>52.2</v>
      </c>
      <c r="M14" s="84">
        <f t="shared" si="3"/>
        <v>261</v>
      </c>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321" t="s">
        <v>100</v>
      </c>
      <c r="BF14" s="321"/>
      <c r="BG14" s="321"/>
      <c r="BH14" s="321"/>
      <c r="BI14" s="321"/>
      <c r="BJ14" s="321"/>
      <c r="BK14" s="318" t="s">
        <v>9</v>
      </c>
      <c r="BL14" s="318"/>
      <c r="BM14" s="318"/>
      <c r="BN14" s="318"/>
      <c r="BO14" s="318"/>
      <c r="BP14" s="318"/>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18"/>
      <c r="EQ14" s="18"/>
      <c r="ER14" s="18"/>
      <c r="ES14" s="18"/>
      <c r="ET14" s="18"/>
      <c r="EU14" s="18"/>
      <c r="EV14" s="18"/>
      <c r="EW14" s="18"/>
      <c r="EX14" s="18"/>
      <c r="EY14" s="18"/>
      <c r="EZ14" s="18"/>
      <c r="FA14" s="18"/>
    </row>
    <row r="15" spans="1:157" s="15" customFormat="1" hidden="1" outlineLevel="2">
      <c r="A15" s="74" t="str">
        <f t="shared" ca="1" si="0"/>
        <v>0.0.6</v>
      </c>
      <c r="B15" s="98" t="s">
        <v>102</v>
      </c>
      <c r="C15" s="70" t="s">
        <v>10</v>
      </c>
      <c r="D15" s="70"/>
      <c r="E15" s="63" t="s">
        <v>8</v>
      </c>
      <c r="F15" s="69" t="s">
        <v>310</v>
      </c>
      <c r="G15" s="173"/>
      <c r="H15" s="143">
        <v>42948</v>
      </c>
      <c r="I15" s="80">
        <f t="shared" si="1"/>
        <v>43312</v>
      </c>
      <c r="J15" s="145">
        <v>365</v>
      </c>
      <c r="K15" s="146">
        <v>0.2</v>
      </c>
      <c r="L15" s="83">
        <f t="shared" si="2"/>
        <v>52.2</v>
      </c>
      <c r="M15" s="84">
        <f t="shared" si="3"/>
        <v>261</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328" t="s">
        <v>97</v>
      </c>
      <c r="BF15" s="329"/>
      <c r="BG15" s="311" t="s">
        <v>16</v>
      </c>
      <c r="BH15" s="311"/>
      <c r="BI15" s="311"/>
      <c r="BJ15" s="311"/>
      <c r="BK15" s="318" t="s">
        <v>9</v>
      </c>
      <c r="BL15" s="318"/>
      <c r="BM15" s="318"/>
      <c r="BN15" s="318"/>
      <c r="BO15" s="318"/>
      <c r="BP15" s="318"/>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18"/>
      <c r="EQ15" s="18"/>
      <c r="ER15" s="18"/>
      <c r="ES15" s="18"/>
      <c r="ET15" s="18"/>
      <c r="EU15" s="18"/>
      <c r="EV15" s="18"/>
      <c r="EW15" s="18"/>
      <c r="EX15" s="18"/>
      <c r="EY15" s="18"/>
      <c r="EZ15" s="18"/>
      <c r="FA15" s="18"/>
    </row>
    <row r="16" spans="1:157" s="15" customFormat="1" hidden="1" outlineLevel="2">
      <c r="A16" s="74" t="str">
        <f t="shared" ca="1" si="0"/>
        <v>0.0.7</v>
      </c>
      <c r="B16" s="98" t="s">
        <v>96</v>
      </c>
      <c r="C16" s="70" t="s">
        <v>10</v>
      </c>
      <c r="D16" s="70"/>
      <c r="E16" s="63" t="s">
        <v>8</v>
      </c>
      <c r="F16" s="69" t="s">
        <v>311</v>
      </c>
      <c r="G16" s="173"/>
      <c r="H16" s="143">
        <v>42948</v>
      </c>
      <c r="I16" s="80">
        <f t="shared" si="1"/>
        <v>43312</v>
      </c>
      <c r="J16" s="145">
        <v>365</v>
      </c>
      <c r="K16" s="146">
        <v>0.2</v>
      </c>
      <c r="L16" s="83">
        <f t="shared" si="2"/>
        <v>52.2</v>
      </c>
      <c r="M16" s="84">
        <f t="shared" si="3"/>
        <v>261</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321" t="s">
        <v>100</v>
      </c>
      <c r="BF16" s="321"/>
      <c r="BG16" s="321"/>
      <c r="BH16" s="321"/>
      <c r="BI16" s="321"/>
      <c r="BJ16" s="321"/>
      <c r="BK16" s="318" t="s">
        <v>9</v>
      </c>
      <c r="BL16" s="318"/>
      <c r="BM16" s="318"/>
      <c r="BN16" s="318"/>
      <c r="BO16" s="318"/>
      <c r="BP16" s="318"/>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18"/>
      <c r="EQ16" s="18"/>
      <c r="ER16" s="18"/>
      <c r="ES16" s="18"/>
      <c r="ET16" s="18"/>
      <c r="EU16" s="18"/>
      <c r="EV16" s="18"/>
      <c r="EW16" s="18"/>
      <c r="EX16" s="18"/>
      <c r="EY16" s="18"/>
      <c r="EZ16" s="18"/>
      <c r="FA16" s="18"/>
    </row>
    <row r="17" spans="1:157" s="97" customFormat="1" ht="40.5" collapsed="1">
      <c r="A17" s="184" t="str">
        <f ca="1">IF(ISERROR(VALUE(SUBSTITUTE(OFFSET(A17,-1,0,1,1),".",""))),"1",IF(ISERROR(FIND("`",SUBSTITUTE(OFFSET(A17,-1,0,1,1),".","`",1))),TEXT(VALUE(OFFSET(A17,-1,0,1,1))+1,"#"),TEXT(VALUE(LEFT(OFFSET(A17,-1,0,1,1),FIND("`",SUBSTITUTE(OFFSET(A17,-1,0,1,1),".","`",1))-1))+1,"#")))</f>
        <v>1</v>
      </c>
      <c r="B17" s="72" t="s">
        <v>41</v>
      </c>
      <c r="C17" s="138" t="s">
        <v>11</v>
      </c>
      <c r="D17" s="139" t="s">
        <v>313</v>
      </c>
      <c r="E17" s="93"/>
      <c r="F17" s="93"/>
      <c r="G17" s="176"/>
      <c r="H17" s="144">
        <f>MIN(H18,H21,H28,H32,H47,H53,H67)</f>
        <v>42522</v>
      </c>
      <c r="I17" s="144">
        <f>MAX(I18,I21,I28,I32,I47,I53,I67)</f>
        <v>44043</v>
      </c>
      <c r="J17" s="94"/>
      <c r="K17" s="137">
        <f>AVERAGE(K18,K21,K28,K32,K47,K53,K67)</f>
        <v>6.9727891156462583E-3</v>
      </c>
      <c r="L17" s="104"/>
      <c r="M17" s="10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182"/>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6"/>
      <c r="EQ17" s="96"/>
      <c r="ER17" s="96"/>
      <c r="ES17" s="96"/>
      <c r="ET17" s="96"/>
      <c r="EU17" s="96"/>
      <c r="EV17" s="96"/>
      <c r="EW17" s="96"/>
      <c r="EX17" s="96"/>
      <c r="EY17" s="96"/>
      <c r="EZ17" s="96"/>
      <c r="FA17" s="96"/>
    </row>
    <row r="18" spans="1:157" ht="30.75" hidden="1" customHeight="1" outlineLevel="1" collapsed="1">
      <c r="A18" s="6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1.1</v>
      </c>
      <c r="B18" s="58" t="s">
        <v>20</v>
      </c>
      <c r="C18" s="59" t="s">
        <v>11</v>
      </c>
      <c r="D18" s="106"/>
      <c r="E18" s="60" t="s">
        <v>8</v>
      </c>
      <c r="F18" s="61"/>
      <c r="G18" s="171"/>
      <c r="H18" s="220">
        <f>MIN(H19,H20)</f>
        <v>42688</v>
      </c>
      <c r="I18" s="185">
        <f>MAX(I19,I20)</f>
        <v>43312</v>
      </c>
      <c r="J18" s="62"/>
      <c r="K18" s="186">
        <f>AVERAGE(K19:K20)</f>
        <v>0</v>
      </c>
      <c r="L18" s="140"/>
      <c r="M18" s="190"/>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80"/>
      <c r="BH18" s="330">
        <f>K18</f>
        <v>0</v>
      </c>
      <c r="BI18" s="331"/>
      <c r="BJ18" s="331"/>
      <c r="BK18" s="331"/>
      <c r="BL18" s="331"/>
      <c r="BM18" s="331"/>
      <c r="BN18" s="331"/>
      <c r="BO18" s="331"/>
      <c r="BP18" s="331"/>
      <c r="BQ18" s="331"/>
      <c r="BR18" s="331"/>
      <c r="BS18" s="331"/>
      <c r="BT18" s="331"/>
      <c r="BU18" s="331"/>
      <c r="BV18" s="331"/>
      <c r="BW18" s="331"/>
      <c r="BX18" s="331"/>
      <c r="BY18" s="331"/>
      <c r="BZ18" s="331"/>
      <c r="CA18" s="331"/>
      <c r="CB18" s="33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7"/>
      <c r="EQ18" s="17"/>
      <c r="ER18" s="17"/>
      <c r="ES18" s="17"/>
      <c r="ET18" s="17"/>
      <c r="EU18" s="17"/>
      <c r="EV18" s="17"/>
      <c r="EW18" s="17"/>
      <c r="EX18" s="17"/>
      <c r="EY18" s="17"/>
      <c r="EZ18" s="17"/>
      <c r="FA18" s="17"/>
    </row>
    <row r="19" spans="1:157" s="15" customFormat="1" hidden="1" outlineLevel="2">
      <c r="A19" s="74" t="str">
        <f ca="1">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1.1.1</v>
      </c>
      <c r="B19" s="75" t="s">
        <v>20</v>
      </c>
      <c r="C19" s="70"/>
      <c r="D19" s="70"/>
      <c r="E19" s="63" t="s">
        <v>8</v>
      </c>
      <c r="F19" s="69" t="s">
        <v>301</v>
      </c>
      <c r="G19" s="173"/>
      <c r="H19" s="143">
        <v>42767</v>
      </c>
      <c r="I19" s="80">
        <f t="shared" ref="I19:I65" si="4">IF(J19=0,H19,H19+J19-1)</f>
        <v>43131</v>
      </c>
      <c r="J19" s="145">
        <v>365</v>
      </c>
      <c r="K19" s="146">
        <v>0</v>
      </c>
      <c r="L19" s="83">
        <f>M19/5</f>
        <v>52.2</v>
      </c>
      <c r="M19" s="84">
        <f>IF(OR(I19=0,H19=0),0,NETWORKDAYS(H19,I19))</f>
        <v>261</v>
      </c>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179"/>
      <c r="BH19" s="73"/>
      <c r="BI19" s="73"/>
      <c r="BJ19" s="107" t="s">
        <v>29</v>
      </c>
      <c r="BK19" s="271" t="s">
        <v>14</v>
      </c>
      <c r="BL19" s="272"/>
      <c r="BM19" s="272"/>
      <c r="BN19" s="272"/>
      <c r="BO19" s="272"/>
      <c r="BP19" s="273"/>
      <c r="BQ19" s="263" t="s">
        <v>9</v>
      </c>
      <c r="BR19" s="264"/>
      <c r="BS19" s="264"/>
      <c r="BT19" s="264"/>
      <c r="BU19" s="264"/>
      <c r="BV19" s="265"/>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18"/>
      <c r="EQ19" s="18"/>
      <c r="ER19" s="18"/>
      <c r="ES19" s="18"/>
      <c r="ET19" s="18"/>
      <c r="EU19" s="18"/>
      <c r="EV19" s="18"/>
      <c r="EW19" s="18"/>
      <c r="EX19" s="18"/>
      <c r="EY19" s="18"/>
      <c r="EZ19" s="18"/>
      <c r="FA19" s="18"/>
    </row>
    <row r="20" spans="1:157" s="15" customFormat="1" hidden="1" outlineLevel="2">
      <c r="A20" s="74" t="str">
        <f ca="1">IF(ISERROR(VALUE(SUBSTITUTE(OFFSET(A20,-1,0,1,1),".",""))),"0.0.1",IF(ISERROR(FIND("`",SUBSTITUTE(OFFSET(A20,-1,0,1,1),".","`",2))),OFFSET(A20,-1,0,1,1)&amp;".1",LEFT(OFFSET(A20,-1,0,1,1),FIND("`",SUBSTITUTE(OFFSET(A20,-1,0,1,1),".","`",2)))&amp;IF(ISERROR(FIND("`",SUBSTITUTE(OFFSET(A20,-1,0,1,1),".","`",3))),VALUE(RIGHT(OFFSET(A20,-1,0,1,1),LEN(OFFSET(A20,-1,0,1,1))-FIND("`",SUBSTITUTE(OFFSET(A20,-1,0,1,1),".","`",2))))+1,VALUE(MID(OFFSET(A20,-1,0,1,1),FIND("`",SUBSTITUTE(OFFSET(A20,-1,0,1,1),".","`",2))+1,(FIND("`",SUBSTITUTE(OFFSET(A20,-1,0,1,1),".","`",3))-FIND("`",SUBSTITUTE(OFFSET(A20,-1,0,1,1),".","`",2))-1)))+1)))</f>
        <v>1.1.2</v>
      </c>
      <c r="B20" s="75" t="s">
        <v>79</v>
      </c>
      <c r="C20" s="70"/>
      <c r="D20" s="70"/>
      <c r="E20" s="63" t="s">
        <v>68</v>
      </c>
      <c r="F20" s="69" t="s">
        <v>301</v>
      </c>
      <c r="G20" s="173"/>
      <c r="H20" s="143">
        <v>42688</v>
      </c>
      <c r="I20" s="80">
        <f t="shared" si="4"/>
        <v>43312</v>
      </c>
      <c r="J20" s="145">
        <v>625</v>
      </c>
      <c r="K20" s="146">
        <v>0</v>
      </c>
      <c r="L20" s="83">
        <f>M20/5</f>
        <v>89.4</v>
      </c>
      <c r="M20" s="84">
        <f>IF(OR(I20=0,H20=0),0,NETWORKDAYS(H20,I20))</f>
        <v>447</v>
      </c>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179"/>
      <c r="BH20" s="274" t="s">
        <v>74</v>
      </c>
      <c r="BI20" s="275"/>
      <c r="BJ20" s="275"/>
      <c r="BK20" s="275"/>
      <c r="BL20" s="275"/>
      <c r="BM20" s="275"/>
      <c r="BN20" s="275"/>
      <c r="BO20" s="275"/>
      <c r="BP20" s="275"/>
      <c r="BQ20" s="275"/>
      <c r="BR20" s="275"/>
      <c r="BS20" s="275"/>
      <c r="BT20" s="275"/>
      <c r="BU20" s="275"/>
      <c r="BV20" s="276"/>
      <c r="BW20" s="260" t="s">
        <v>73</v>
      </c>
      <c r="BX20" s="261"/>
      <c r="BY20" s="261"/>
      <c r="BZ20" s="261"/>
      <c r="CA20" s="261"/>
      <c r="CB20" s="262"/>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18"/>
      <c r="EQ20" s="18"/>
      <c r="ER20" s="18"/>
      <c r="ES20" s="18"/>
      <c r="ET20" s="18"/>
      <c r="EU20" s="18"/>
      <c r="EV20" s="18"/>
      <c r="EW20" s="18"/>
      <c r="EX20" s="18"/>
      <c r="EY20" s="18"/>
      <c r="EZ20" s="18"/>
      <c r="FA20" s="18"/>
    </row>
    <row r="21" spans="1:157" ht="30.75" hidden="1" customHeight="1" outlineLevel="1" collapsed="1">
      <c r="A21" s="6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1.2</v>
      </c>
      <c r="B21" s="193" t="s">
        <v>21</v>
      </c>
      <c r="C21" s="59" t="s">
        <v>11</v>
      </c>
      <c r="D21" s="66"/>
      <c r="E21" s="67" t="s">
        <v>8</v>
      </c>
      <c r="F21" s="68"/>
      <c r="G21" s="172"/>
      <c r="H21" s="187">
        <f>MIN(H22,H23,H24,H25,H26,H27)</f>
        <v>42620</v>
      </c>
      <c r="I21" s="142">
        <f>MAX(I22,I23,I24,I25,I26,I27)</f>
        <v>43343</v>
      </c>
      <c r="J21" s="188"/>
      <c r="K21" s="189">
        <f>AVERAGE(K22:K27)</f>
        <v>4.1666666666666664E-2</v>
      </c>
      <c r="L21" s="135"/>
      <c r="M21" s="136"/>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304">
        <f>K21</f>
        <v>4.1666666666666664E-2</v>
      </c>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7"/>
      <c r="EQ21" s="17"/>
      <c r="ER21" s="17"/>
      <c r="ES21" s="17"/>
      <c r="ET21" s="17"/>
      <c r="EU21" s="17"/>
      <c r="EV21" s="17"/>
      <c r="EW21" s="17"/>
      <c r="EX21" s="17"/>
      <c r="EY21" s="17"/>
      <c r="EZ21" s="17"/>
      <c r="FA21" s="17"/>
    </row>
    <row r="22" spans="1:157" s="15" customFormat="1" ht="42.75" hidden="1" customHeight="1" outlineLevel="2">
      <c r="A22" s="74" t="str">
        <f t="shared" ref="A22:A27" ca="1" si="5">IF(ISERROR(VALUE(SUBSTITUTE(OFFSET(A22,-1,0,1,1),".",""))),"0.0.1",IF(ISERROR(FIND("`",SUBSTITUTE(OFFSET(A22,-1,0,1,1),".","`",2))),OFFSET(A22,-1,0,1,1)&amp;".1",LEFT(OFFSET(A22,-1,0,1,1),FIND("`",SUBSTITUTE(OFFSET(A22,-1,0,1,1),".","`",2)))&amp;IF(ISERROR(FIND("`",SUBSTITUTE(OFFSET(A22,-1,0,1,1),".","`",3))),VALUE(RIGHT(OFFSET(A22,-1,0,1,1),LEN(OFFSET(A22,-1,0,1,1))-FIND("`",SUBSTITUTE(OFFSET(A22,-1,0,1,1),".","`",2))))+1,VALUE(MID(OFFSET(A22,-1,0,1,1),FIND("`",SUBSTITUTE(OFFSET(A22,-1,0,1,1),".","`",2))+1,(FIND("`",SUBSTITUTE(OFFSET(A22,-1,0,1,1),".","`",3))-FIND("`",SUBSTITUTE(OFFSET(A22,-1,0,1,1),".","`",2))-1)))+1)))</f>
        <v>1.2.1</v>
      </c>
      <c r="B22" s="75" t="s">
        <v>28</v>
      </c>
      <c r="C22" s="70"/>
      <c r="D22" s="70"/>
      <c r="E22" s="63" t="s">
        <v>8</v>
      </c>
      <c r="F22" s="69" t="s">
        <v>301</v>
      </c>
      <c r="G22" s="173"/>
      <c r="H22" s="143">
        <v>42767</v>
      </c>
      <c r="I22" s="80">
        <f>IF(J22=0,H22,H22+J22-1)</f>
        <v>43220</v>
      </c>
      <c r="J22" s="145">
        <v>454</v>
      </c>
      <c r="K22" s="146">
        <v>0</v>
      </c>
      <c r="L22" s="83">
        <f t="shared" ref="L22:L27" si="6">M22/5</f>
        <v>64.8</v>
      </c>
      <c r="M22" s="84">
        <f t="shared" ref="M22:M27" si="7">IF(OR(I22=0,H22=0),0,NETWORKDAYS(H22,I22))</f>
        <v>324</v>
      </c>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178"/>
      <c r="BH22" s="73"/>
      <c r="BI22" s="73"/>
      <c r="BJ22" s="107" t="s">
        <v>29</v>
      </c>
      <c r="BK22" s="271" t="s">
        <v>14</v>
      </c>
      <c r="BL22" s="272"/>
      <c r="BM22" s="272"/>
      <c r="BN22" s="272"/>
      <c r="BO22" s="272"/>
      <c r="BP22" s="273"/>
      <c r="BQ22" s="263" t="s">
        <v>9</v>
      </c>
      <c r="BR22" s="264"/>
      <c r="BS22" s="264"/>
      <c r="BT22" s="264"/>
      <c r="BU22" s="264"/>
      <c r="BV22" s="265"/>
      <c r="BW22" s="295" t="s">
        <v>88</v>
      </c>
      <c r="BX22" s="296"/>
      <c r="BY22" s="297"/>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18"/>
      <c r="EQ22" s="18"/>
      <c r="ER22" s="18"/>
      <c r="ES22" s="18"/>
      <c r="ET22" s="18"/>
      <c r="EU22" s="18"/>
      <c r="EV22" s="18"/>
      <c r="EW22" s="18"/>
      <c r="EX22" s="18"/>
      <c r="EY22" s="18"/>
      <c r="EZ22" s="18"/>
      <c r="FA22" s="18"/>
    </row>
    <row r="23" spans="1:157" s="15" customFormat="1" ht="41.25" hidden="1" customHeight="1" outlineLevel="2">
      <c r="A23" s="108" t="str">
        <f t="shared" ca="1" si="5"/>
        <v>1.2.2</v>
      </c>
      <c r="B23" s="109" t="s">
        <v>86</v>
      </c>
      <c r="C23" s="194"/>
      <c r="D23" s="194"/>
      <c r="E23" s="195" t="s">
        <v>8</v>
      </c>
      <c r="F23" s="196" t="s">
        <v>301</v>
      </c>
      <c r="G23" s="197"/>
      <c r="H23" s="198">
        <v>42620</v>
      </c>
      <c r="I23" s="114">
        <f t="shared" si="4"/>
        <v>42766</v>
      </c>
      <c r="J23" s="202">
        <v>147</v>
      </c>
      <c r="K23" s="203">
        <v>0.25</v>
      </c>
      <c r="L23" s="83">
        <f t="shared" si="6"/>
        <v>21</v>
      </c>
      <c r="M23" s="84">
        <f t="shared" si="7"/>
        <v>105</v>
      </c>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85"/>
      <c r="BG23" s="183"/>
      <c r="BH23" s="117"/>
      <c r="BI23" s="117"/>
      <c r="BJ23" s="107" t="s">
        <v>29</v>
      </c>
      <c r="BK23" s="308" t="s">
        <v>16</v>
      </c>
      <c r="BL23" s="309"/>
      <c r="BM23" s="118" t="s">
        <v>17</v>
      </c>
      <c r="BN23" s="119" t="s">
        <v>17</v>
      </c>
      <c r="BO23" s="268" t="s">
        <v>17</v>
      </c>
      <c r="BP23" s="270"/>
      <c r="BQ23" s="85" t="s">
        <v>76</v>
      </c>
      <c r="BR23" s="73"/>
      <c r="BS23" s="73"/>
      <c r="BT23" s="85"/>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18"/>
      <c r="EQ23" s="18"/>
      <c r="ER23" s="18"/>
      <c r="ES23" s="18"/>
      <c r="ET23" s="18"/>
      <c r="EU23" s="18"/>
      <c r="EV23" s="18"/>
      <c r="EW23" s="18"/>
      <c r="EX23" s="18"/>
      <c r="EY23" s="18"/>
      <c r="EZ23" s="18"/>
      <c r="FA23" s="18"/>
    </row>
    <row r="24" spans="1:157" s="15" customFormat="1" hidden="1" outlineLevel="2">
      <c r="A24" s="74" t="str">
        <f t="shared" ca="1" si="5"/>
        <v>1.2.3</v>
      </c>
      <c r="B24" s="75" t="s">
        <v>104</v>
      </c>
      <c r="C24" s="70"/>
      <c r="D24" s="70"/>
      <c r="E24" s="63" t="s">
        <v>8</v>
      </c>
      <c r="F24" s="69" t="s">
        <v>301</v>
      </c>
      <c r="G24" s="173"/>
      <c r="H24" s="143">
        <v>42767</v>
      </c>
      <c r="I24" s="80">
        <f t="shared" si="4"/>
        <v>43312</v>
      </c>
      <c r="J24" s="145">
        <v>546</v>
      </c>
      <c r="K24" s="146">
        <v>0</v>
      </c>
      <c r="L24" s="83">
        <f t="shared" si="6"/>
        <v>78</v>
      </c>
      <c r="M24" s="84">
        <f t="shared" si="7"/>
        <v>390</v>
      </c>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179"/>
      <c r="BH24" s="73"/>
      <c r="BI24" s="73"/>
      <c r="BJ24" s="107" t="s">
        <v>29</v>
      </c>
      <c r="BK24" s="271" t="s">
        <v>14</v>
      </c>
      <c r="BL24" s="272"/>
      <c r="BM24" s="272"/>
      <c r="BN24" s="272"/>
      <c r="BO24" s="272"/>
      <c r="BP24" s="273"/>
      <c r="BQ24" s="263" t="s">
        <v>9</v>
      </c>
      <c r="BR24" s="264"/>
      <c r="BS24" s="264"/>
      <c r="BT24" s="264"/>
      <c r="BU24" s="264"/>
      <c r="BV24" s="265"/>
      <c r="BW24" s="268" t="s">
        <v>17</v>
      </c>
      <c r="BX24" s="269"/>
      <c r="BY24" s="270"/>
      <c r="BZ24" s="295" t="s">
        <v>88</v>
      </c>
      <c r="CA24" s="296"/>
      <c r="CB24" s="297"/>
      <c r="CC24" s="85" t="s">
        <v>87</v>
      </c>
      <c r="CD24" s="85"/>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18"/>
      <c r="EQ24" s="18"/>
      <c r="ER24" s="18"/>
      <c r="ES24" s="18"/>
      <c r="ET24" s="18"/>
      <c r="EU24" s="18"/>
      <c r="EV24" s="18"/>
      <c r="EW24" s="18"/>
      <c r="EX24" s="18"/>
      <c r="EY24" s="18"/>
      <c r="EZ24" s="18"/>
      <c r="FA24" s="18"/>
    </row>
    <row r="25" spans="1:157" s="15" customFormat="1" ht="27" hidden="1" customHeight="1" outlineLevel="2">
      <c r="A25" s="74" t="str">
        <f t="shared" ca="1" si="5"/>
        <v>1.2.4</v>
      </c>
      <c r="B25" s="75" t="s">
        <v>105</v>
      </c>
      <c r="C25" s="70"/>
      <c r="D25" s="70"/>
      <c r="E25" s="63" t="s">
        <v>8</v>
      </c>
      <c r="F25" s="69" t="s">
        <v>301</v>
      </c>
      <c r="G25" s="173"/>
      <c r="H25" s="143">
        <v>42767</v>
      </c>
      <c r="I25" s="80">
        <f t="shared" si="4"/>
        <v>43312</v>
      </c>
      <c r="J25" s="145">
        <v>546</v>
      </c>
      <c r="K25" s="146">
        <v>0</v>
      </c>
      <c r="L25" s="83">
        <f t="shared" si="6"/>
        <v>78</v>
      </c>
      <c r="M25" s="84">
        <f t="shared" si="7"/>
        <v>390</v>
      </c>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179"/>
      <c r="BH25" s="73"/>
      <c r="BI25" s="73"/>
      <c r="BJ25" s="107" t="s">
        <v>29</v>
      </c>
      <c r="BK25" s="271" t="s">
        <v>14</v>
      </c>
      <c r="BL25" s="272"/>
      <c r="BM25" s="272"/>
      <c r="BN25" s="272"/>
      <c r="BO25" s="272"/>
      <c r="BP25" s="273"/>
      <c r="BQ25" s="263" t="s">
        <v>9</v>
      </c>
      <c r="BR25" s="264"/>
      <c r="BS25" s="264"/>
      <c r="BT25" s="264"/>
      <c r="BU25" s="264"/>
      <c r="BV25" s="265"/>
      <c r="BW25" s="268" t="s">
        <v>17</v>
      </c>
      <c r="BX25" s="269"/>
      <c r="BY25" s="270"/>
      <c r="BZ25" s="295" t="s">
        <v>88</v>
      </c>
      <c r="CA25" s="296"/>
      <c r="CB25" s="297"/>
      <c r="CC25" s="85" t="s">
        <v>87</v>
      </c>
      <c r="CD25" s="85"/>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18"/>
      <c r="EQ25" s="18"/>
      <c r="ER25" s="18"/>
      <c r="ES25" s="18"/>
      <c r="ET25" s="18"/>
      <c r="EU25" s="18"/>
      <c r="EV25" s="18"/>
      <c r="EW25" s="18"/>
      <c r="EX25" s="18"/>
      <c r="EY25" s="18"/>
      <c r="EZ25" s="18"/>
      <c r="FA25" s="18"/>
    </row>
    <row r="26" spans="1:157" s="15" customFormat="1" hidden="1" outlineLevel="2">
      <c r="A26" s="74" t="str">
        <f t="shared" ca="1" si="5"/>
        <v>1.2.5</v>
      </c>
      <c r="B26" s="75" t="s">
        <v>106</v>
      </c>
      <c r="C26" s="70"/>
      <c r="D26" s="70"/>
      <c r="E26" s="63" t="s">
        <v>8</v>
      </c>
      <c r="F26" s="69" t="s">
        <v>301</v>
      </c>
      <c r="G26" s="173"/>
      <c r="H26" s="143">
        <v>42767</v>
      </c>
      <c r="I26" s="80">
        <f t="shared" si="4"/>
        <v>43312</v>
      </c>
      <c r="J26" s="145">
        <v>546</v>
      </c>
      <c r="K26" s="146">
        <v>0</v>
      </c>
      <c r="L26" s="83">
        <f t="shared" si="6"/>
        <v>78</v>
      </c>
      <c r="M26" s="84">
        <f t="shared" si="7"/>
        <v>390</v>
      </c>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179"/>
      <c r="BH26" s="73"/>
      <c r="BI26" s="73"/>
      <c r="BJ26" s="107" t="s">
        <v>29</v>
      </c>
      <c r="BK26" s="271" t="s">
        <v>14</v>
      </c>
      <c r="BL26" s="272"/>
      <c r="BM26" s="272"/>
      <c r="BN26" s="272"/>
      <c r="BO26" s="272"/>
      <c r="BP26" s="273"/>
      <c r="BQ26" s="263" t="s">
        <v>9</v>
      </c>
      <c r="BR26" s="264"/>
      <c r="BS26" s="264"/>
      <c r="BT26" s="264"/>
      <c r="BU26" s="264"/>
      <c r="BV26" s="265"/>
      <c r="BW26" s="268" t="s">
        <v>17</v>
      </c>
      <c r="BX26" s="269"/>
      <c r="BY26" s="270"/>
      <c r="BZ26" s="295" t="s">
        <v>88</v>
      </c>
      <c r="CA26" s="296"/>
      <c r="CB26" s="297"/>
      <c r="CC26" s="85" t="s">
        <v>87</v>
      </c>
      <c r="CD26" s="85"/>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18"/>
      <c r="EQ26" s="18"/>
      <c r="ER26" s="18"/>
      <c r="ES26" s="18"/>
      <c r="ET26" s="18"/>
      <c r="EU26" s="18"/>
      <c r="EV26" s="18"/>
      <c r="EW26" s="18"/>
      <c r="EX26" s="18"/>
      <c r="EY26" s="18"/>
      <c r="EZ26" s="18"/>
      <c r="FA26" s="18"/>
    </row>
    <row r="27" spans="1:157" s="15" customFormat="1" ht="24" hidden="1" outlineLevel="2">
      <c r="A27" s="74" t="str">
        <f t="shared" ca="1" si="5"/>
        <v>1.2.6</v>
      </c>
      <c r="B27" s="75" t="s">
        <v>79</v>
      </c>
      <c r="C27" s="70"/>
      <c r="D27" s="70"/>
      <c r="E27" s="199" t="s">
        <v>80</v>
      </c>
      <c r="F27" s="200" t="s">
        <v>301</v>
      </c>
      <c r="G27" s="201"/>
      <c r="H27" s="143">
        <v>42887</v>
      </c>
      <c r="I27" s="80">
        <f>IF(J27=0,H27,H27+J27-1)</f>
        <v>43343</v>
      </c>
      <c r="J27" s="145">
        <v>457</v>
      </c>
      <c r="K27" s="146">
        <v>0</v>
      </c>
      <c r="L27" s="83">
        <f t="shared" si="6"/>
        <v>65.400000000000006</v>
      </c>
      <c r="M27" s="84">
        <f t="shared" si="7"/>
        <v>327</v>
      </c>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218"/>
      <c r="BG27" s="209"/>
      <c r="BH27" s="218"/>
      <c r="BI27" s="218"/>
      <c r="BJ27" s="221" t="s">
        <v>29</v>
      </c>
      <c r="BK27" s="218"/>
      <c r="BL27" s="218"/>
      <c r="BM27" s="218"/>
      <c r="BN27" s="218"/>
      <c r="BO27" s="255" t="s">
        <v>74</v>
      </c>
      <c r="BP27" s="256"/>
      <c r="BQ27" s="256"/>
      <c r="BR27" s="256"/>
      <c r="BS27" s="256"/>
      <c r="BT27" s="256"/>
      <c r="BU27" s="256"/>
      <c r="BV27" s="257"/>
      <c r="BW27" s="258" t="s">
        <v>73</v>
      </c>
      <c r="BX27" s="258"/>
      <c r="BY27" s="258"/>
      <c r="BZ27" s="259"/>
      <c r="CA27" s="259"/>
      <c r="CB27" s="259"/>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18"/>
      <c r="EQ27" s="18"/>
      <c r="ER27" s="18"/>
      <c r="ES27" s="18"/>
      <c r="ET27" s="18"/>
      <c r="EU27" s="18"/>
      <c r="EV27" s="18"/>
      <c r="EW27" s="18"/>
      <c r="EX27" s="18"/>
      <c r="EY27" s="18"/>
      <c r="EZ27" s="18"/>
      <c r="FA27" s="18"/>
    </row>
    <row r="28" spans="1:157" ht="29.25" hidden="1" customHeight="1" outlineLevel="1" collapsed="1">
      <c r="A28" s="64"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1.3</v>
      </c>
      <c r="B28" s="65" t="s">
        <v>22</v>
      </c>
      <c r="C28" s="59" t="s">
        <v>11</v>
      </c>
      <c r="D28" s="66"/>
      <c r="E28" s="67" t="s">
        <v>8</v>
      </c>
      <c r="F28" s="68"/>
      <c r="G28" s="172"/>
      <c r="H28" s="187">
        <f>MIN(H29,H30,H31)</f>
        <v>42620</v>
      </c>
      <c r="I28" s="142">
        <f>MAX(I29,I30,I31)</f>
        <v>43220</v>
      </c>
      <c r="J28" s="188"/>
      <c r="K28" s="189">
        <f>AVERAGE(K29,K30,K31)</f>
        <v>0</v>
      </c>
      <c r="L28" s="135"/>
      <c r="M28" s="136"/>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312">
        <f>F28</f>
        <v>0</v>
      </c>
      <c r="BG28" s="313"/>
      <c r="BH28" s="313"/>
      <c r="BI28" s="313"/>
      <c r="BJ28" s="313"/>
      <c r="BK28" s="313"/>
      <c r="BL28" s="313"/>
      <c r="BM28" s="313"/>
      <c r="BN28" s="313"/>
      <c r="BO28" s="313"/>
      <c r="BP28" s="313"/>
      <c r="BQ28" s="313"/>
      <c r="BR28" s="313"/>
      <c r="BS28" s="313"/>
      <c r="BT28" s="313"/>
      <c r="BU28" s="313"/>
      <c r="BV28" s="313"/>
      <c r="BW28" s="313"/>
      <c r="BX28" s="313"/>
      <c r="BY28" s="314"/>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7"/>
      <c r="EQ28" s="17"/>
      <c r="ER28" s="17"/>
      <c r="ES28" s="17"/>
      <c r="ET28" s="17"/>
      <c r="EU28" s="17"/>
      <c r="EV28" s="17"/>
      <c r="EW28" s="17"/>
      <c r="EX28" s="17"/>
      <c r="EY28" s="17"/>
      <c r="EZ28" s="17"/>
      <c r="FA28" s="17"/>
    </row>
    <row r="29" spans="1:157" s="15" customFormat="1" ht="36" hidden="1" customHeight="1" outlineLevel="2">
      <c r="A29" s="74" t="str">
        <f ca="1">IF(ISERROR(VALUE(SUBSTITUTE(OFFSET(A29,-1,0,1,1),".",""))),"0.0.1",IF(ISERROR(FIND("`",SUBSTITUTE(OFFSET(A29,-1,0,1,1),".","`",2))),OFFSET(A29,-1,0,1,1)&amp;".1",LEFT(OFFSET(A29,-1,0,1,1),FIND("`",SUBSTITUTE(OFFSET(A29,-1,0,1,1),".","`",2)))&amp;IF(ISERROR(FIND("`",SUBSTITUTE(OFFSET(A29,-1,0,1,1),".","`",3))),VALUE(RIGHT(OFFSET(A29,-1,0,1,1),LEN(OFFSET(A29,-1,0,1,1))-FIND("`",SUBSTITUTE(OFFSET(A29,-1,0,1,1),".","`",2))))+1,VALUE(MID(OFFSET(A29,-1,0,1,1),FIND("`",SUBSTITUTE(OFFSET(A29,-1,0,1,1),".","`",2))+1,(FIND("`",SUBSTITUTE(OFFSET(A29,-1,0,1,1),".","`",3))-FIND("`",SUBSTITUTE(OFFSET(A29,-1,0,1,1),".","`",2))-1)))+1)))</f>
        <v>1.3.1</v>
      </c>
      <c r="B29" s="75" t="s">
        <v>107</v>
      </c>
      <c r="C29" s="70"/>
      <c r="D29" s="70"/>
      <c r="E29" s="63" t="s">
        <v>8</v>
      </c>
      <c r="F29" s="69" t="s">
        <v>301</v>
      </c>
      <c r="G29" s="173"/>
      <c r="H29" s="143">
        <v>42620</v>
      </c>
      <c r="I29" s="80">
        <f>IF(J29=0,H29,H29+J29-1)</f>
        <v>42984</v>
      </c>
      <c r="J29" s="145">
        <v>365</v>
      </c>
      <c r="K29" s="146">
        <v>0</v>
      </c>
      <c r="L29" s="83">
        <f>M29/5</f>
        <v>52.2</v>
      </c>
      <c r="M29" s="84">
        <f>IF(OR(I29=0,H29=0),0,NETWORKDAYS(H29,I29))</f>
        <v>261</v>
      </c>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315" t="s">
        <v>14</v>
      </c>
      <c r="BG29" s="316"/>
      <c r="BH29" s="316"/>
      <c r="BI29" s="316"/>
      <c r="BJ29" s="316"/>
      <c r="BK29" s="316"/>
      <c r="BL29" s="316"/>
      <c r="BM29" s="317"/>
      <c r="BN29" s="298" t="s">
        <v>9</v>
      </c>
      <c r="BO29" s="299"/>
      <c r="BP29" s="299"/>
      <c r="BQ29" s="299"/>
      <c r="BR29" s="299"/>
      <c r="BS29" s="300"/>
      <c r="BT29" s="301" t="s">
        <v>88</v>
      </c>
      <c r="BU29" s="302"/>
      <c r="BV29" s="30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18"/>
      <c r="EQ29" s="18"/>
      <c r="ER29" s="18"/>
      <c r="ES29" s="18"/>
      <c r="ET29" s="18"/>
      <c r="EU29" s="18"/>
      <c r="EV29" s="18"/>
      <c r="EW29" s="18"/>
      <c r="EX29" s="18"/>
      <c r="EY29" s="18"/>
      <c r="EZ29" s="18"/>
      <c r="FA29" s="18"/>
    </row>
    <row r="30" spans="1:157" s="15" customFormat="1" ht="24" hidden="1" outlineLevel="2">
      <c r="A30" s="74" t="str">
        <f ca="1">IF(ISERROR(VALUE(SUBSTITUTE(OFFSET(A30,-1,0,1,1),".",""))),"0.0.1",IF(ISERROR(FIND("`",SUBSTITUTE(OFFSET(A30,-1,0,1,1),".","`",2))),OFFSET(A30,-1,0,1,1)&amp;".1",LEFT(OFFSET(A30,-1,0,1,1),FIND("`",SUBSTITUTE(OFFSET(A30,-1,0,1,1),".","`",2)))&amp;IF(ISERROR(FIND("`",SUBSTITUTE(OFFSET(A30,-1,0,1,1),".","`",3))),VALUE(RIGHT(OFFSET(A30,-1,0,1,1),LEN(OFFSET(A30,-1,0,1,1))-FIND("`",SUBSTITUTE(OFFSET(A30,-1,0,1,1),".","`",2))))+1,VALUE(MID(OFFSET(A30,-1,0,1,1),FIND("`",SUBSTITUTE(OFFSET(A30,-1,0,1,1),".","`",2))+1,(FIND("`",SUBSTITUTE(OFFSET(A30,-1,0,1,1),".","`",3))-FIND("`",SUBSTITUTE(OFFSET(A30,-1,0,1,1),".","`",2))-1)))+1)))</f>
        <v>1.3.2</v>
      </c>
      <c r="B30" s="75" t="s">
        <v>108</v>
      </c>
      <c r="C30" s="70"/>
      <c r="D30" s="70"/>
      <c r="E30" s="63" t="s">
        <v>8</v>
      </c>
      <c r="F30" s="69" t="s">
        <v>301</v>
      </c>
      <c r="G30" s="173"/>
      <c r="H30" s="143">
        <v>42767</v>
      </c>
      <c r="I30" s="80">
        <f t="shared" si="4"/>
        <v>43131</v>
      </c>
      <c r="J30" s="145">
        <v>365</v>
      </c>
      <c r="K30" s="146">
        <v>0</v>
      </c>
      <c r="L30" s="83">
        <f>M30/5</f>
        <v>52.2</v>
      </c>
      <c r="M30" s="84">
        <f>IF(OR(I30=0,H30=0),0,NETWORKDAYS(H30,I30))</f>
        <v>261</v>
      </c>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179"/>
      <c r="BH30" s="73"/>
      <c r="BI30" s="73"/>
      <c r="BJ30" s="107" t="s">
        <v>29</v>
      </c>
      <c r="BK30" s="271" t="s">
        <v>14</v>
      </c>
      <c r="BL30" s="272"/>
      <c r="BM30" s="273"/>
      <c r="BN30" s="263" t="s">
        <v>9</v>
      </c>
      <c r="BO30" s="264"/>
      <c r="BP30" s="264"/>
      <c r="BQ30" s="264"/>
      <c r="BR30" s="264"/>
      <c r="BS30" s="265"/>
      <c r="BT30" s="295" t="s">
        <v>88</v>
      </c>
      <c r="BU30" s="296"/>
      <c r="BV30" s="297"/>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18"/>
      <c r="EQ30" s="18"/>
      <c r="ER30" s="18"/>
      <c r="ES30" s="18"/>
      <c r="ET30" s="18"/>
      <c r="EU30" s="18"/>
      <c r="EV30" s="18"/>
      <c r="EW30" s="18"/>
      <c r="EX30" s="18"/>
      <c r="EY30" s="18"/>
      <c r="EZ30" s="18"/>
      <c r="FA30" s="18"/>
    </row>
    <row r="31" spans="1:157" s="15" customFormat="1" hidden="1" outlineLevel="2">
      <c r="A31" s="74" t="str">
        <f ca="1">IF(ISERROR(VALUE(SUBSTITUTE(OFFSET(A31,-1,0,1,1),".",""))),"0.0.1",IF(ISERROR(FIND("`",SUBSTITUTE(OFFSET(A31,-1,0,1,1),".","`",2))),OFFSET(A31,-1,0,1,1)&amp;".1",LEFT(OFFSET(A31,-1,0,1,1),FIND("`",SUBSTITUTE(OFFSET(A31,-1,0,1,1),".","`",2)))&amp;IF(ISERROR(FIND("`",SUBSTITUTE(OFFSET(A31,-1,0,1,1),".","`",3))),VALUE(RIGHT(OFFSET(A31,-1,0,1,1),LEN(OFFSET(A31,-1,0,1,1))-FIND("`",SUBSTITUTE(OFFSET(A31,-1,0,1,1),".","`",2))))+1,VALUE(MID(OFFSET(A31,-1,0,1,1),FIND("`",SUBSTITUTE(OFFSET(A31,-1,0,1,1),".","`",2))+1,(FIND("`",SUBSTITUTE(OFFSET(A31,-1,0,1,1),".","`",3))-FIND("`",SUBSTITUTE(OFFSET(A31,-1,0,1,1),".","`",2))-1)))+1)))</f>
        <v>1.3.3</v>
      </c>
      <c r="B31" s="75" t="s">
        <v>79</v>
      </c>
      <c r="C31" s="70"/>
      <c r="D31" s="70"/>
      <c r="E31" s="63" t="s">
        <v>81</v>
      </c>
      <c r="F31" s="69" t="s">
        <v>301</v>
      </c>
      <c r="G31" s="173"/>
      <c r="H31" s="143">
        <v>42795</v>
      </c>
      <c r="I31" s="80">
        <f t="shared" si="4"/>
        <v>43220</v>
      </c>
      <c r="J31" s="145">
        <v>426</v>
      </c>
      <c r="K31" s="146">
        <v>0</v>
      </c>
      <c r="L31" s="83">
        <f>M31/5</f>
        <v>60.8</v>
      </c>
      <c r="M31" s="84">
        <f>IF(OR(I31=0,H31=0),0,NETWORKDAYS(H31,I31))</f>
        <v>304</v>
      </c>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179"/>
      <c r="BH31" s="73"/>
      <c r="BI31" s="73"/>
      <c r="BJ31" s="107" t="s">
        <v>29</v>
      </c>
      <c r="BK31" s="73"/>
      <c r="BL31" s="274" t="s">
        <v>74</v>
      </c>
      <c r="BM31" s="275"/>
      <c r="BN31" s="275"/>
      <c r="BO31" s="275"/>
      <c r="BP31" s="275"/>
      <c r="BQ31" s="275"/>
      <c r="BR31" s="275"/>
      <c r="BS31" s="276"/>
      <c r="BT31" s="260" t="s">
        <v>73</v>
      </c>
      <c r="BU31" s="261"/>
      <c r="BV31" s="261"/>
      <c r="BW31" s="261"/>
      <c r="BX31" s="261"/>
      <c r="BY31" s="262"/>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18"/>
      <c r="EQ31" s="18"/>
      <c r="ER31" s="18"/>
      <c r="ES31" s="18"/>
      <c r="ET31" s="18"/>
      <c r="EU31" s="18"/>
      <c r="EV31" s="18"/>
      <c r="EW31" s="18"/>
      <c r="EX31" s="18"/>
      <c r="EY31" s="18"/>
      <c r="EZ31" s="18"/>
      <c r="FA31" s="18"/>
    </row>
    <row r="32" spans="1:157" ht="29.25" hidden="1" customHeight="1" outlineLevel="1" collapsed="1">
      <c r="A32" s="64"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1.4</v>
      </c>
      <c r="B32" s="65" t="s">
        <v>23</v>
      </c>
      <c r="C32" s="59" t="s">
        <v>11</v>
      </c>
      <c r="D32" s="66"/>
      <c r="E32" s="67" t="s">
        <v>8</v>
      </c>
      <c r="F32" s="68"/>
      <c r="G32" s="172"/>
      <c r="H32" s="187">
        <f>MIN(H33:H46)</f>
        <v>42767</v>
      </c>
      <c r="I32" s="142">
        <f>MAX(I33:I46)</f>
        <v>43434</v>
      </c>
      <c r="J32" s="188"/>
      <c r="K32" s="189">
        <f>AVERAGE(K33:K46)</f>
        <v>0</v>
      </c>
      <c r="L32" s="135"/>
      <c r="M32" s="136"/>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80"/>
      <c r="BH32" s="141"/>
      <c r="BI32" s="141"/>
      <c r="BJ32" s="304">
        <f>AM32</f>
        <v>0</v>
      </c>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7"/>
      <c r="EQ32" s="17"/>
      <c r="ER32" s="17"/>
      <c r="ES32" s="17"/>
      <c r="ET32" s="17"/>
      <c r="EU32" s="17"/>
      <c r="EV32" s="17"/>
      <c r="EW32" s="17"/>
      <c r="EX32" s="17"/>
      <c r="EY32" s="17"/>
      <c r="EZ32" s="17"/>
      <c r="FA32" s="17"/>
    </row>
    <row r="33" spans="1:157" s="15" customFormat="1" ht="24" hidden="1" outlineLevel="2">
      <c r="A33" s="74" t="str">
        <f t="shared" ref="A33:A46" ca="1" si="8">IF(ISERROR(VALUE(SUBSTITUTE(OFFSET(A33,-1,0,1,1),".",""))),"0.0.1",IF(ISERROR(FIND("`",SUBSTITUTE(OFFSET(A33,-1,0,1,1),".","`",2))),OFFSET(A33,-1,0,1,1)&amp;".1",LEFT(OFFSET(A33,-1,0,1,1),FIND("`",SUBSTITUTE(OFFSET(A33,-1,0,1,1),".","`",2)))&amp;IF(ISERROR(FIND("`",SUBSTITUTE(OFFSET(A33,-1,0,1,1),".","`",3))),VALUE(RIGHT(OFFSET(A33,-1,0,1,1),LEN(OFFSET(A33,-1,0,1,1))-FIND("`",SUBSTITUTE(OFFSET(A33,-1,0,1,1),".","`",2))))+1,VALUE(MID(OFFSET(A33,-1,0,1,1),FIND("`",SUBSTITUTE(OFFSET(A33,-1,0,1,1),".","`",2))+1,(FIND("`",SUBSTITUTE(OFFSET(A33,-1,0,1,1),".","`",3))-FIND("`",SUBSTITUTE(OFFSET(A33,-1,0,1,1),".","`",2))-1)))+1)))</f>
        <v>1.4.1</v>
      </c>
      <c r="B33" s="75" t="s">
        <v>109</v>
      </c>
      <c r="C33" s="70"/>
      <c r="D33" s="70"/>
      <c r="E33" s="63" t="s">
        <v>8</v>
      </c>
      <c r="F33" s="69" t="s">
        <v>301</v>
      </c>
      <c r="G33" s="173"/>
      <c r="H33" s="143">
        <v>42767</v>
      </c>
      <c r="I33" s="80">
        <f t="shared" si="4"/>
        <v>43131</v>
      </c>
      <c r="J33" s="145">
        <v>365</v>
      </c>
      <c r="K33" s="146">
        <v>0</v>
      </c>
      <c r="L33" s="83">
        <f t="shared" ref="L33:L46" si="9">M33/5</f>
        <v>52.2</v>
      </c>
      <c r="M33" s="84">
        <f t="shared" ref="M33:M46" si="10">IF(OR(I33=0,H33=0),0,NETWORKDAYS(H33,I33))</f>
        <v>261</v>
      </c>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179"/>
      <c r="BH33" s="73"/>
      <c r="BI33" s="73"/>
      <c r="BJ33" s="107" t="s">
        <v>29</v>
      </c>
      <c r="BK33" s="271" t="s">
        <v>14</v>
      </c>
      <c r="BL33" s="272"/>
      <c r="BM33" s="273"/>
      <c r="BN33" s="263" t="s">
        <v>9</v>
      </c>
      <c r="BO33" s="264"/>
      <c r="BP33" s="264"/>
      <c r="BQ33" s="264"/>
      <c r="BR33" s="264"/>
      <c r="BS33" s="265"/>
      <c r="BT33" s="295" t="s">
        <v>88</v>
      </c>
      <c r="BU33" s="296"/>
      <c r="BV33" s="297"/>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18"/>
      <c r="EQ33" s="18"/>
      <c r="ER33" s="18"/>
      <c r="ES33" s="18"/>
      <c r="ET33" s="18"/>
      <c r="EU33" s="18"/>
      <c r="EV33" s="18"/>
      <c r="EW33" s="18"/>
      <c r="EX33" s="18"/>
      <c r="EY33" s="18"/>
      <c r="EZ33" s="18"/>
      <c r="FA33" s="18"/>
    </row>
    <row r="34" spans="1:157" s="15" customFormat="1" hidden="1" outlineLevel="2">
      <c r="A34" s="74" t="str">
        <f t="shared" ca="1" si="8"/>
        <v>1.4.2</v>
      </c>
      <c r="B34" s="75" t="s">
        <v>83</v>
      </c>
      <c r="C34" s="70"/>
      <c r="D34" s="70"/>
      <c r="E34" s="63" t="s">
        <v>8</v>
      </c>
      <c r="F34" s="69" t="s">
        <v>301</v>
      </c>
      <c r="G34" s="173"/>
      <c r="H34" s="143">
        <v>42767</v>
      </c>
      <c r="I34" s="80">
        <f t="shared" si="4"/>
        <v>43131</v>
      </c>
      <c r="J34" s="145">
        <v>365</v>
      </c>
      <c r="K34" s="146">
        <v>0</v>
      </c>
      <c r="L34" s="83">
        <f t="shared" si="9"/>
        <v>52.2</v>
      </c>
      <c r="M34" s="84">
        <f t="shared" si="10"/>
        <v>261</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179"/>
      <c r="BH34" s="73"/>
      <c r="BI34" s="73"/>
      <c r="BJ34" s="107" t="s">
        <v>29</v>
      </c>
      <c r="BK34" s="271" t="s">
        <v>14</v>
      </c>
      <c r="BL34" s="272"/>
      <c r="BM34" s="273"/>
      <c r="BN34" s="263" t="s">
        <v>9</v>
      </c>
      <c r="BO34" s="264"/>
      <c r="BP34" s="264"/>
      <c r="BQ34" s="264"/>
      <c r="BR34" s="264"/>
      <c r="BS34" s="265"/>
      <c r="BT34" s="295" t="s">
        <v>88</v>
      </c>
      <c r="BU34" s="296"/>
      <c r="BV34" s="297"/>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18"/>
      <c r="EQ34" s="18"/>
      <c r="ER34" s="18"/>
      <c r="ES34" s="18"/>
      <c r="ET34" s="18"/>
      <c r="EU34" s="18"/>
      <c r="EV34" s="18"/>
      <c r="EW34" s="18"/>
      <c r="EX34" s="18"/>
      <c r="EY34" s="18"/>
      <c r="EZ34" s="18"/>
      <c r="FA34" s="18"/>
    </row>
    <row r="35" spans="1:157" s="15" customFormat="1" ht="24" hidden="1" outlineLevel="2">
      <c r="A35" s="74" t="str">
        <f t="shared" ca="1" si="8"/>
        <v>1.4.3</v>
      </c>
      <c r="B35" s="75" t="s">
        <v>110</v>
      </c>
      <c r="C35" s="70"/>
      <c r="D35" s="70"/>
      <c r="E35" s="63" t="s">
        <v>8</v>
      </c>
      <c r="F35" s="69" t="s">
        <v>301</v>
      </c>
      <c r="G35" s="173"/>
      <c r="H35" s="143">
        <v>42767</v>
      </c>
      <c r="I35" s="80">
        <f t="shared" si="4"/>
        <v>43131</v>
      </c>
      <c r="J35" s="145">
        <v>365</v>
      </c>
      <c r="K35" s="146">
        <v>0</v>
      </c>
      <c r="L35" s="83">
        <f t="shared" si="9"/>
        <v>52.2</v>
      </c>
      <c r="M35" s="84">
        <f t="shared" si="10"/>
        <v>261</v>
      </c>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179"/>
      <c r="BH35" s="73"/>
      <c r="BI35" s="73"/>
      <c r="BJ35" s="107" t="s">
        <v>29</v>
      </c>
      <c r="BK35" s="271" t="s">
        <v>14</v>
      </c>
      <c r="BL35" s="272"/>
      <c r="BM35" s="273"/>
      <c r="BN35" s="263" t="s">
        <v>9</v>
      </c>
      <c r="BO35" s="264"/>
      <c r="BP35" s="264"/>
      <c r="BQ35" s="264"/>
      <c r="BR35" s="264"/>
      <c r="BS35" s="265"/>
      <c r="BT35" s="295" t="s">
        <v>88</v>
      </c>
      <c r="BU35" s="296"/>
      <c r="BV35" s="297"/>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18"/>
      <c r="EQ35" s="18"/>
      <c r="ER35" s="18"/>
      <c r="ES35" s="18"/>
      <c r="ET35" s="18"/>
      <c r="EU35" s="18"/>
      <c r="EV35" s="18"/>
      <c r="EW35" s="18"/>
      <c r="EX35" s="18"/>
      <c r="EY35" s="18"/>
      <c r="EZ35" s="18"/>
      <c r="FA35" s="18"/>
    </row>
    <row r="36" spans="1:157" s="15" customFormat="1" hidden="1" outlineLevel="2">
      <c r="A36" s="74" t="str">
        <f t="shared" ca="1" si="8"/>
        <v>1.4.4</v>
      </c>
      <c r="B36" s="75" t="s">
        <v>84</v>
      </c>
      <c r="C36" s="70"/>
      <c r="D36" s="70"/>
      <c r="E36" s="63" t="s">
        <v>8</v>
      </c>
      <c r="F36" s="69" t="s">
        <v>301</v>
      </c>
      <c r="G36" s="173"/>
      <c r="H36" s="143">
        <v>42767</v>
      </c>
      <c r="I36" s="80">
        <f t="shared" si="4"/>
        <v>43131</v>
      </c>
      <c r="J36" s="145">
        <v>365</v>
      </c>
      <c r="K36" s="146">
        <v>0</v>
      </c>
      <c r="L36" s="83">
        <f t="shared" si="9"/>
        <v>52.2</v>
      </c>
      <c r="M36" s="84">
        <f t="shared" si="10"/>
        <v>261</v>
      </c>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179"/>
      <c r="BH36" s="73"/>
      <c r="BI36" s="73"/>
      <c r="BJ36" s="107" t="s">
        <v>29</v>
      </c>
      <c r="BK36" s="271" t="s">
        <v>14</v>
      </c>
      <c r="BL36" s="272"/>
      <c r="BM36" s="273"/>
      <c r="BN36" s="263" t="s">
        <v>9</v>
      </c>
      <c r="BO36" s="264"/>
      <c r="BP36" s="264"/>
      <c r="BQ36" s="264"/>
      <c r="BR36" s="264"/>
      <c r="BS36" s="265"/>
      <c r="BT36" s="295" t="s">
        <v>88</v>
      </c>
      <c r="BU36" s="296"/>
      <c r="BV36" s="297"/>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18"/>
      <c r="EQ36" s="18"/>
      <c r="ER36" s="18"/>
      <c r="ES36" s="18"/>
      <c r="ET36" s="18"/>
      <c r="EU36" s="18"/>
      <c r="EV36" s="18"/>
      <c r="EW36" s="18"/>
      <c r="EX36" s="18"/>
      <c r="EY36" s="18"/>
      <c r="EZ36" s="18"/>
      <c r="FA36" s="18"/>
    </row>
    <row r="37" spans="1:157" s="15" customFormat="1" ht="24" hidden="1" outlineLevel="2">
      <c r="A37" s="74" t="str">
        <f t="shared" ca="1" si="8"/>
        <v>1.4.5</v>
      </c>
      <c r="B37" s="75" t="s">
        <v>111</v>
      </c>
      <c r="C37" s="70"/>
      <c r="D37" s="70"/>
      <c r="E37" s="63" t="s">
        <v>8</v>
      </c>
      <c r="F37" s="69" t="s">
        <v>301</v>
      </c>
      <c r="G37" s="173"/>
      <c r="H37" s="143">
        <v>42767</v>
      </c>
      <c r="I37" s="80">
        <f t="shared" si="4"/>
        <v>43343</v>
      </c>
      <c r="J37" s="145">
        <v>577</v>
      </c>
      <c r="K37" s="146">
        <v>0</v>
      </c>
      <c r="L37" s="83">
        <f t="shared" si="9"/>
        <v>82.6</v>
      </c>
      <c r="M37" s="84">
        <f t="shared" si="10"/>
        <v>413</v>
      </c>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179"/>
      <c r="BH37" s="73"/>
      <c r="BI37" s="73"/>
      <c r="BJ37" s="107" t="s">
        <v>29</v>
      </c>
      <c r="BK37" s="271" t="s">
        <v>14</v>
      </c>
      <c r="BL37" s="272"/>
      <c r="BM37" s="272"/>
      <c r="BN37" s="272"/>
      <c r="BO37" s="272"/>
      <c r="BP37" s="273"/>
      <c r="BQ37" s="263" t="s">
        <v>9</v>
      </c>
      <c r="BR37" s="264"/>
      <c r="BS37" s="264"/>
      <c r="BT37" s="264"/>
      <c r="BU37" s="264"/>
      <c r="BV37" s="265"/>
      <c r="BW37" s="268" t="s">
        <v>17</v>
      </c>
      <c r="BX37" s="269"/>
      <c r="BY37" s="270"/>
      <c r="BZ37" s="266" t="s">
        <v>88</v>
      </c>
      <c r="CA37" s="266"/>
      <c r="CB37" s="266"/>
      <c r="CC37" s="266"/>
      <c r="CD37" s="85" t="s">
        <v>87</v>
      </c>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18"/>
      <c r="EQ37" s="18"/>
      <c r="ER37" s="18"/>
      <c r="ES37" s="18"/>
      <c r="ET37" s="18"/>
      <c r="EU37" s="18"/>
      <c r="EV37" s="18"/>
      <c r="EW37" s="18"/>
      <c r="EX37" s="18"/>
      <c r="EY37" s="18"/>
      <c r="EZ37" s="18"/>
      <c r="FA37" s="18"/>
    </row>
    <row r="38" spans="1:157" s="15" customFormat="1" ht="24" hidden="1" outlineLevel="2">
      <c r="A38" s="74" t="str">
        <f t="shared" ca="1" si="8"/>
        <v>1.4.6</v>
      </c>
      <c r="B38" s="75" t="s">
        <v>112</v>
      </c>
      <c r="C38" s="70"/>
      <c r="D38" s="70"/>
      <c r="E38" s="63" t="s">
        <v>8</v>
      </c>
      <c r="F38" s="69" t="s">
        <v>301</v>
      </c>
      <c r="G38" s="173"/>
      <c r="H38" s="143">
        <v>42767</v>
      </c>
      <c r="I38" s="80">
        <f t="shared" si="4"/>
        <v>43371</v>
      </c>
      <c r="J38" s="145">
        <v>605</v>
      </c>
      <c r="K38" s="146">
        <v>0</v>
      </c>
      <c r="L38" s="83">
        <f t="shared" si="9"/>
        <v>86.6</v>
      </c>
      <c r="M38" s="84">
        <f t="shared" si="10"/>
        <v>433</v>
      </c>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179"/>
      <c r="BH38" s="73"/>
      <c r="BI38" s="73"/>
      <c r="BJ38" s="107" t="s">
        <v>29</v>
      </c>
      <c r="BK38" s="271" t="s">
        <v>14</v>
      </c>
      <c r="BL38" s="272"/>
      <c r="BM38" s="272"/>
      <c r="BN38" s="272"/>
      <c r="BO38" s="272"/>
      <c r="BP38" s="273"/>
      <c r="BQ38" s="263" t="s">
        <v>9</v>
      </c>
      <c r="BR38" s="264"/>
      <c r="BS38" s="264"/>
      <c r="BT38" s="264"/>
      <c r="BU38" s="264"/>
      <c r="BV38" s="265"/>
      <c r="BW38" s="268" t="s">
        <v>17</v>
      </c>
      <c r="BX38" s="269"/>
      <c r="BY38" s="270"/>
      <c r="BZ38" s="266" t="s">
        <v>88</v>
      </c>
      <c r="CA38" s="266"/>
      <c r="CB38" s="266"/>
      <c r="CC38" s="266"/>
      <c r="CD38" s="266"/>
      <c r="CE38" s="85" t="s">
        <v>87</v>
      </c>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18"/>
      <c r="EQ38" s="18"/>
      <c r="ER38" s="18"/>
      <c r="ES38" s="18"/>
      <c r="ET38" s="18"/>
      <c r="EU38" s="18"/>
      <c r="EV38" s="18"/>
      <c r="EW38" s="18"/>
      <c r="EX38" s="18"/>
      <c r="EY38" s="18"/>
      <c r="EZ38" s="18"/>
      <c r="FA38" s="18"/>
    </row>
    <row r="39" spans="1:157" s="15" customFormat="1" hidden="1" outlineLevel="2">
      <c r="A39" s="74" t="str">
        <f t="shared" ca="1" si="8"/>
        <v>1.4.7</v>
      </c>
      <c r="B39" s="75" t="s">
        <v>85</v>
      </c>
      <c r="C39" s="70"/>
      <c r="D39" s="70"/>
      <c r="E39" s="63" t="s">
        <v>8</v>
      </c>
      <c r="F39" s="69" t="s">
        <v>301</v>
      </c>
      <c r="G39" s="173"/>
      <c r="H39" s="143">
        <v>42767</v>
      </c>
      <c r="I39" s="80">
        <f t="shared" si="4"/>
        <v>43371</v>
      </c>
      <c r="J39" s="145">
        <v>605</v>
      </c>
      <c r="K39" s="146">
        <v>0</v>
      </c>
      <c r="L39" s="83">
        <f t="shared" si="9"/>
        <v>86.6</v>
      </c>
      <c r="M39" s="84">
        <f t="shared" si="10"/>
        <v>433</v>
      </c>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179"/>
      <c r="BH39" s="73"/>
      <c r="BI39" s="73"/>
      <c r="BJ39" s="107" t="s">
        <v>29</v>
      </c>
      <c r="BK39" s="271" t="s">
        <v>14</v>
      </c>
      <c r="BL39" s="272"/>
      <c r="BM39" s="272"/>
      <c r="BN39" s="272"/>
      <c r="BO39" s="272"/>
      <c r="BP39" s="273"/>
      <c r="BQ39" s="263" t="s">
        <v>9</v>
      </c>
      <c r="BR39" s="264"/>
      <c r="BS39" s="264"/>
      <c r="BT39" s="264"/>
      <c r="BU39" s="264"/>
      <c r="BV39" s="265"/>
      <c r="BW39" s="268" t="s">
        <v>17</v>
      </c>
      <c r="BX39" s="269"/>
      <c r="BY39" s="270"/>
      <c r="BZ39" s="266" t="s">
        <v>88</v>
      </c>
      <c r="CA39" s="266"/>
      <c r="CB39" s="266"/>
      <c r="CC39" s="266"/>
      <c r="CD39" s="266"/>
      <c r="CE39" s="85" t="s">
        <v>87</v>
      </c>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18"/>
      <c r="EQ39" s="18"/>
      <c r="ER39" s="18"/>
      <c r="ES39" s="18"/>
      <c r="ET39" s="18"/>
      <c r="EU39" s="18"/>
      <c r="EV39" s="18"/>
      <c r="EW39" s="18"/>
      <c r="EX39" s="18"/>
      <c r="EY39" s="18"/>
      <c r="EZ39" s="18"/>
      <c r="FA39" s="18"/>
    </row>
    <row r="40" spans="1:157" s="15" customFormat="1" ht="24" hidden="1" outlineLevel="2">
      <c r="A40" s="74" t="str">
        <f t="shared" ca="1" si="8"/>
        <v>1.4.8</v>
      </c>
      <c r="B40" s="75" t="s">
        <v>113</v>
      </c>
      <c r="C40" s="70"/>
      <c r="D40" s="70"/>
      <c r="E40" s="63" t="s">
        <v>8</v>
      </c>
      <c r="F40" s="69" t="s">
        <v>301</v>
      </c>
      <c r="G40" s="173"/>
      <c r="H40" s="143">
        <v>42767</v>
      </c>
      <c r="I40" s="80">
        <f t="shared" si="4"/>
        <v>43371</v>
      </c>
      <c r="J40" s="145">
        <v>605</v>
      </c>
      <c r="K40" s="146">
        <v>0</v>
      </c>
      <c r="L40" s="83">
        <f t="shared" si="9"/>
        <v>86.6</v>
      </c>
      <c r="M40" s="84">
        <f t="shared" si="10"/>
        <v>433</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179"/>
      <c r="BH40" s="73"/>
      <c r="BI40" s="73"/>
      <c r="BJ40" s="107" t="s">
        <v>29</v>
      </c>
      <c r="BK40" s="271" t="s">
        <v>14</v>
      </c>
      <c r="BL40" s="272"/>
      <c r="BM40" s="272"/>
      <c r="BN40" s="272"/>
      <c r="BO40" s="272"/>
      <c r="BP40" s="273"/>
      <c r="BQ40" s="263" t="s">
        <v>9</v>
      </c>
      <c r="BR40" s="264"/>
      <c r="BS40" s="264"/>
      <c r="BT40" s="264"/>
      <c r="BU40" s="264"/>
      <c r="BV40" s="265"/>
      <c r="BW40" s="268" t="s">
        <v>17</v>
      </c>
      <c r="BX40" s="269"/>
      <c r="BY40" s="270"/>
      <c r="BZ40" s="266" t="s">
        <v>88</v>
      </c>
      <c r="CA40" s="266"/>
      <c r="CB40" s="266"/>
      <c r="CC40" s="266"/>
      <c r="CD40" s="266"/>
      <c r="CE40" s="85" t="s">
        <v>87</v>
      </c>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18"/>
      <c r="EQ40" s="18"/>
      <c r="ER40" s="18"/>
      <c r="ES40" s="18"/>
      <c r="ET40" s="18"/>
      <c r="EU40" s="18"/>
      <c r="EV40" s="18"/>
      <c r="EW40" s="18"/>
      <c r="EX40" s="18"/>
      <c r="EY40" s="18"/>
      <c r="EZ40" s="18"/>
      <c r="FA40" s="18"/>
    </row>
    <row r="41" spans="1:157" s="15" customFormat="1" hidden="1" outlineLevel="2">
      <c r="A41" s="74" t="str">
        <f t="shared" ca="1" si="8"/>
        <v>1.4.9</v>
      </c>
      <c r="B41" s="75" t="s">
        <v>114</v>
      </c>
      <c r="C41" s="70"/>
      <c r="D41" s="70"/>
      <c r="E41" s="63" t="s">
        <v>8</v>
      </c>
      <c r="F41" s="69" t="s">
        <v>301</v>
      </c>
      <c r="G41" s="173"/>
      <c r="H41" s="143">
        <v>42767</v>
      </c>
      <c r="I41" s="80">
        <f t="shared" si="4"/>
        <v>43371</v>
      </c>
      <c r="J41" s="145">
        <v>605</v>
      </c>
      <c r="K41" s="146">
        <v>0</v>
      </c>
      <c r="L41" s="83">
        <f t="shared" si="9"/>
        <v>86.6</v>
      </c>
      <c r="M41" s="84">
        <f t="shared" si="10"/>
        <v>433</v>
      </c>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179"/>
      <c r="BH41" s="73"/>
      <c r="BI41" s="73"/>
      <c r="BJ41" s="107" t="s">
        <v>29</v>
      </c>
      <c r="BK41" s="271" t="s">
        <v>14</v>
      </c>
      <c r="BL41" s="272"/>
      <c r="BM41" s="272"/>
      <c r="BN41" s="272"/>
      <c r="BO41" s="272"/>
      <c r="BP41" s="273"/>
      <c r="BQ41" s="263" t="s">
        <v>9</v>
      </c>
      <c r="BR41" s="264"/>
      <c r="BS41" s="264"/>
      <c r="BT41" s="264"/>
      <c r="BU41" s="264"/>
      <c r="BV41" s="265"/>
      <c r="BW41" s="268" t="s">
        <v>17</v>
      </c>
      <c r="BX41" s="269"/>
      <c r="BY41" s="270"/>
      <c r="BZ41" s="266" t="s">
        <v>88</v>
      </c>
      <c r="CA41" s="266"/>
      <c r="CB41" s="266"/>
      <c r="CC41" s="266"/>
      <c r="CD41" s="266"/>
      <c r="CE41" s="85" t="s">
        <v>87</v>
      </c>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18"/>
      <c r="EQ41" s="18"/>
      <c r="ER41" s="18"/>
      <c r="ES41" s="18"/>
      <c r="ET41" s="18"/>
      <c r="EU41" s="18"/>
      <c r="EV41" s="18"/>
      <c r="EW41" s="18"/>
      <c r="EX41" s="18"/>
      <c r="EY41" s="18"/>
      <c r="EZ41" s="18"/>
      <c r="FA41" s="18"/>
    </row>
    <row r="42" spans="1:157" s="15" customFormat="1" hidden="1" outlineLevel="2">
      <c r="A42" s="74" t="str">
        <f t="shared" ca="1" si="8"/>
        <v>1.4.10</v>
      </c>
      <c r="B42" s="75" t="s">
        <v>115</v>
      </c>
      <c r="C42" s="70"/>
      <c r="D42" s="70"/>
      <c r="E42" s="63" t="s">
        <v>8</v>
      </c>
      <c r="F42" s="69" t="s">
        <v>301</v>
      </c>
      <c r="G42" s="173"/>
      <c r="H42" s="143">
        <v>42828</v>
      </c>
      <c r="I42" s="80">
        <f t="shared" si="4"/>
        <v>43434</v>
      </c>
      <c r="J42" s="145">
        <v>607</v>
      </c>
      <c r="K42" s="146">
        <v>0</v>
      </c>
      <c r="L42" s="83">
        <f t="shared" si="9"/>
        <v>87</v>
      </c>
      <c r="M42" s="84">
        <f t="shared" si="10"/>
        <v>435</v>
      </c>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179"/>
      <c r="BH42" s="73"/>
      <c r="BI42" s="73"/>
      <c r="BJ42" s="107" t="s">
        <v>29</v>
      </c>
      <c r="BK42" s="73"/>
      <c r="BL42" s="73"/>
      <c r="BM42" s="271" t="s">
        <v>14</v>
      </c>
      <c r="BN42" s="272"/>
      <c r="BO42" s="272"/>
      <c r="BP42" s="272"/>
      <c r="BQ42" s="272"/>
      <c r="BR42" s="273"/>
      <c r="BS42" s="263" t="s">
        <v>9</v>
      </c>
      <c r="BT42" s="264"/>
      <c r="BU42" s="264"/>
      <c r="BV42" s="264"/>
      <c r="BW42" s="264"/>
      <c r="BX42" s="265"/>
      <c r="BY42" s="268" t="s">
        <v>17</v>
      </c>
      <c r="BZ42" s="269"/>
      <c r="CA42" s="270"/>
      <c r="CB42" s="266" t="s">
        <v>88</v>
      </c>
      <c r="CC42" s="266"/>
      <c r="CD42" s="266"/>
      <c r="CE42" s="266"/>
      <c r="CF42" s="266"/>
      <c r="CG42" s="85" t="s">
        <v>87</v>
      </c>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18"/>
      <c r="EQ42" s="18"/>
      <c r="ER42" s="18"/>
      <c r="ES42" s="18"/>
      <c r="ET42" s="18"/>
      <c r="EU42" s="18"/>
      <c r="EV42" s="18"/>
      <c r="EW42" s="18"/>
      <c r="EX42" s="18"/>
      <c r="EY42" s="18"/>
      <c r="EZ42" s="18"/>
      <c r="FA42" s="18"/>
    </row>
    <row r="43" spans="1:157" s="15" customFormat="1" ht="26.25" hidden="1" customHeight="1" outlineLevel="2">
      <c r="A43" s="74" t="str">
        <f t="shared" ca="1" si="8"/>
        <v>1.4.11</v>
      </c>
      <c r="B43" s="75" t="s">
        <v>116</v>
      </c>
      <c r="C43" s="70"/>
      <c r="D43" s="70"/>
      <c r="E43" s="63" t="s">
        <v>8</v>
      </c>
      <c r="F43" s="69" t="s">
        <v>301</v>
      </c>
      <c r="G43" s="173"/>
      <c r="H43" s="143">
        <v>42828</v>
      </c>
      <c r="I43" s="80">
        <f t="shared" si="4"/>
        <v>43434</v>
      </c>
      <c r="J43" s="145">
        <v>607</v>
      </c>
      <c r="K43" s="146">
        <v>0</v>
      </c>
      <c r="L43" s="83">
        <f t="shared" si="9"/>
        <v>87</v>
      </c>
      <c r="M43" s="84">
        <f t="shared" si="10"/>
        <v>435</v>
      </c>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179"/>
      <c r="BH43" s="73"/>
      <c r="BI43" s="73"/>
      <c r="BJ43" s="107" t="s">
        <v>29</v>
      </c>
      <c r="BK43" s="73"/>
      <c r="BL43" s="73"/>
      <c r="BM43" s="271" t="s">
        <v>14</v>
      </c>
      <c r="BN43" s="272"/>
      <c r="BO43" s="272"/>
      <c r="BP43" s="272"/>
      <c r="BQ43" s="272"/>
      <c r="BR43" s="273"/>
      <c r="BS43" s="263" t="s">
        <v>9</v>
      </c>
      <c r="BT43" s="264"/>
      <c r="BU43" s="264"/>
      <c r="BV43" s="264"/>
      <c r="BW43" s="264"/>
      <c r="BX43" s="265"/>
      <c r="BY43" s="268" t="s">
        <v>17</v>
      </c>
      <c r="BZ43" s="269"/>
      <c r="CA43" s="270"/>
      <c r="CB43" s="266" t="s">
        <v>88</v>
      </c>
      <c r="CC43" s="266"/>
      <c r="CD43" s="266"/>
      <c r="CE43" s="266"/>
      <c r="CF43" s="266"/>
      <c r="CG43" s="85" t="s">
        <v>87</v>
      </c>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18"/>
      <c r="EQ43" s="18"/>
      <c r="ER43" s="18"/>
      <c r="ES43" s="18"/>
      <c r="ET43" s="18"/>
      <c r="EU43" s="18"/>
      <c r="EV43" s="18"/>
      <c r="EW43" s="18"/>
      <c r="EX43" s="18"/>
      <c r="EY43" s="18"/>
      <c r="EZ43" s="18"/>
      <c r="FA43" s="18"/>
    </row>
    <row r="44" spans="1:157" s="15" customFormat="1" hidden="1" outlineLevel="2">
      <c r="A44" s="74" t="str">
        <f t="shared" ca="1" si="8"/>
        <v>1.4.12</v>
      </c>
      <c r="B44" s="75" t="s">
        <v>117</v>
      </c>
      <c r="C44" s="70"/>
      <c r="D44" s="70"/>
      <c r="E44" s="63" t="s">
        <v>8</v>
      </c>
      <c r="F44" s="69" t="s">
        <v>301</v>
      </c>
      <c r="G44" s="173"/>
      <c r="H44" s="143">
        <v>42828</v>
      </c>
      <c r="I44" s="80">
        <f t="shared" si="4"/>
        <v>43434</v>
      </c>
      <c r="J44" s="145">
        <v>607</v>
      </c>
      <c r="K44" s="146">
        <v>0</v>
      </c>
      <c r="L44" s="83">
        <f t="shared" si="9"/>
        <v>87</v>
      </c>
      <c r="M44" s="84">
        <f t="shared" si="10"/>
        <v>435</v>
      </c>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179"/>
      <c r="BH44" s="73"/>
      <c r="BI44" s="73"/>
      <c r="BJ44" s="107" t="s">
        <v>29</v>
      </c>
      <c r="BK44" s="73"/>
      <c r="BL44" s="73"/>
      <c r="BM44" s="271" t="s">
        <v>14</v>
      </c>
      <c r="BN44" s="272"/>
      <c r="BO44" s="272"/>
      <c r="BP44" s="272"/>
      <c r="BQ44" s="272"/>
      <c r="BR44" s="273"/>
      <c r="BS44" s="263" t="s">
        <v>9</v>
      </c>
      <c r="BT44" s="264"/>
      <c r="BU44" s="264"/>
      <c r="BV44" s="264"/>
      <c r="BW44" s="264"/>
      <c r="BX44" s="265"/>
      <c r="BY44" s="268" t="s">
        <v>17</v>
      </c>
      <c r="BZ44" s="269"/>
      <c r="CA44" s="270"/>
      <c r="CB44" s="266" t="s">
        <v>88</v>
      </c>
      <c r="CC44" s="266"/>
      <c r="CD44" s="266"/>
      <c r="CE44" s="266"/>
      <c r="CF44" s="266"/>
      <c r="CG44" s="85" t="s">
        <v>87</v>
      </c>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18"/>
      <c r="EQ44" s="18"/>
      <c r="ER44" s="18"/>
      <c r="ES44" s="18"/>
      <c r="ET44" s="18"/>
      <c r="EU44" s="18"/>
      <c r="EV44" s="18"/>
      <c r="EW44" s="18"/>
      <c r="EX44" s="18"/>
      <c r="EY44" s="18"/>
      <c r="EZ44" s="18"/>
      <c r="FA44" s="18"/>
    </row>
    <row r="45" spans="1:157" s="15" customFormat="1" ht="24" hidden="1" outlineLevel="2">
      <c r="A45" s="74" t="str">
        <f t="shared" ca="1" si="8"/>
        <v>1.4.13</v>
      </c>
      <c r="B45" s="75" t="s">
        <v>118</v>
      </c>
      <c r="C45" s="70"/>
      <c r="D45" s="70"/>
      <c r="E45" s="63" t="s">
        <v>8</v>
      </c>
      <c r="F45" s="69" t="s">
        <v>301</v>
      </c>
      <c r="G45" s="173"/>
      <c r="H45" s="143">
        <v>42828</v>
      </c>
      <c r="I45" s="80">
        <f t="shared" si="4"/>
        <v>43434</v>
      </c>
      <c r="J45" s="145">
        <v>607</v>
      </c>
      <c r="K45" s="146">
        <v>0</v>
      </c>
      <c r="L45" s="83">
        <f t="shared" si="9"/>
        <v>87</v>
      </c>
      <c r="M45" s="84">
        <f t="shared" si="10"/>
        <v>435</v>
      </c>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179"/>
      <c r="BH45" s="73"/>
      <c r="BI45" s="73"/>
      <c r="BJ45" s="107" t="s">
        <v>29</v>
      </c>
      <c r="BK45" s="73"/>
      <c r="BL45" s="73"/>
      <c r="BM45" s="271" t="s">
        <v>14</v>
      </c>
      <c r="BN45" s="272"/>
      <c r="BO45" s="272"/>
      <c r="BP45" s="272"/>
      <c r="BQ45" s="272"/>
      <c r="BR45" s="273"/>
      <c r="BS45" s="263" t="s">
        <v>9</v>
      </c>
      <c r="BT45" s="264"/>
      <c r="BU45" s="264"/>
      <c r="BV45" s="264"/>
      <c r="BW45" s="264"/>
      <c r="BX45" s="265"/>
      <c r="BY45" s="268" t="s">
        <v>17</v>
      </c>
      <c r="BZ45" s="269"/>
      <c r="CA45" s="270"/>
      <c r="CB45" s="266" t="s">
        <v>88</v>
      </c>
      <c r="CC45" s="266"/>
      <c r="CD45" s="266"/>
      <c r="CE45" s="266"/>
      <c r="CF45" s="266"/>
      <c r="CG45" s="85" t="s">
        <v>87</v>
      </c>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18"/>
      <c r="EQ45" s="18"/>
      <c r="ER45" s="18"/>
      <c r="ES45" s="18"/>
      <c r="ET45" s="18"/>
      <c r="EU45" s="18"/>
      <c r="EV45" s="18"/>
      <c r="EW45" s="18"/>
      <c r="EX45" s="18"/>
      <c r="EY45" s="18"/>
      <c r="EZ45" s="18"/>
      <c r="FA45" s="18"/>
    </row>
    <row r="46" spans="1:157" s="15" customFormat="1" hidden="1" outlineLevel="2">
      <c r="A46" s="74" t="str">
        <f t="shared" ca="1" si="8"/>
        <v>1.4.14</v>
      </c>
      <c r="B46" s="75" t="s">
        <v>79</v>
      </c>
      <c r="C46" s="70"/>
      <c r="D46" s="70"/>
      <c r="E46" s="63" t="s">
        <v>82</v>
      </c>
      <c r="F46" s="69" t="s">
        <v>301</v>
      </c>
      <c r="G46" s="173"/>
      <c r="H46" s="143">
        <v>42767</v>
      </c>
      <c r="I46" s="80">
        <f>IF(J46=0,H46,H46+J46-1)</f>
        <v>43371</v>
      </c>
      <c r="J46" s="145">
        <v>605</v>
      </c>
      <c r="K46" s="146">
        <v>0</v>
      </c>
      <c r="L46" s="83">
        <f t="shared" si="9"/>
        <v>86.6</v>
      </c>
      <c r="M46" s="84">
        <f t="shared" si="10"/>
        <v>433</v>
      </c>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179"/>
      <c r="BH46" s="73"/>
      <c r="BI46" s="73"/>
      <c r="BJ46" s="107" t="s">
        <v>29</v>
      </c>
      <c r="BK46" s="274" t="s">
        <v>74</v>
      </c>
      <c r="BL46" s="275"/>
      <c r="BM46" s="275"/>
      <c r="BN46" s="275"/>
      <c r="BO46" s="275"/>
      <c r="BP46" s="275"/>
      <c r="BQ46" s="275"/>
      <c r="BR46" s="275"/>
      <c r="BS46" s="275"/>
      <c r="BT46" s="275"/>
      <c r="BU46" s="275"/>
      <c r="BV46" s="275"/>
      <c r="BW46" s="275"/>
      <c r="BX46" s="276"/>
      <c r="BY46" s="260" t="s">
        <v>73</v>
      </c>
      <c r="BZ46" s="261"/>
      <c r="CA46" s="261"/>
      <c r="CB46" s="261"/>
      <c r="CC46" s="261"/>
      <c r="CD46" s="262"/>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18"/>
      <c r="EQ46" s="18"/>
      <c r="ER46" s="18"/>
      <c r="ES46" s="18"/>
      <c r="ET46" s="18"/>
      <c r="EU46" s="18"/>
      <c r="EV46" s="18"/>
      <c r="EW46" s="18"/>
      <c r="EX46" s="18"/>
      <c r="EY46" s="18"/>
      <c r="EZ46" s="18"/>
      <c r="FA46" s="18"/>
    </row>
    <row r="47" spans="1:157" ht="29.25" hidden="1" customHeight="1" outlineLevel="1" collapsed="1">
      <c r="A47" s="64" t="str">
        <f ca="1">IF(ISERROR(VALUE(SUBSTITUTE(OFFSET(A47,-1,0,1,1),".",""))),"0.1",IF(ISERROR(FIND("`",SUBSTITUTE(OFFSET(A47,-1,0,1,1),".","`",1))),OFFSET(A47,-1,0,1,1)&amp;".1",LEFT(OFFSET(A47,-1,0,1,1),FIND("`",SUBSTITUTE(OFFSET(A47,-1,0,1,1),".","`",1)))&amp;IF(ISERROR(FIND("`",SUBSTITUTE(OFFSET(A47,-1,0,1,1),".","`",2))),VALUE(RIGHT(OFFSET(A47,-1,0,1,1),LEN(OFFSET(A47,-1,0,1,1))-FIND("`",SUBSTITUTE(OFFSET(A47,-1,0,1,1),".","`",1))))+1,VALUE(MID(OFFSET(A47,-1,0,1,1),FIND("`",SUBSTITUTE(OFFSET(A47,-1,0,1,1),".","`",1))+1,(FIND("`",SUBSTITUTE(OFFSET(A47,-1,0,1,1),".","`",2))-FIND("`",SUBSTITUTE(OFFSET(A47,-1,0,1,1),".","`",1))-1)))+1)))</f>
        <v>1.5</v>
      </c>
      <c r="B47" s="65" t="s">
        <v>24</v>
      </c>
      <c r="C47" s="59" t="s">
        <v>11</v>
      </c>
      <c r="D47" s="66"/>
      <c r="E47" s="67" t="s">
        <v>8</v>
      </c>
      <c r="F47" s="68"/>
      <c r="G47" s="172"/>
      <c r="H47" s="187">
        <f>MIN(H48:H52)</f>
        <v>42522</v>
      </c>
      <c r="I47" s="142">
        <f>MAX(I48:I52)</f>
        <v>43465</v>
      </c>
      <c r="J47" s="188"/>
      <c r="K47" s="189">
        <f>AVERAGE(K48:K52)</f>
        <v>0</v>
      </c>
      <c r="L47" s="135"/>
      <c r="M47" s="136"/>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80"/>
      <c r="BH47" s="141"/>
      <c r="BI47" s="141"/>
      <c r="BJ47" s="304">
        <f>K47</f>
        <v>0</v>
      </c>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6"/>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1"/>
      <c r="EN47" s="141"/>
      <c r="EO47" s="141"/>
      <c r="EP47" s="17"/>
      <c r="EQ47" s="17"/>
      <c r="ER47" s="17"/>
      <c r="ES47" s="17"/>
      <c r="ET47" s="17"/>
      <c r="EU47" s="17"/>
      <c r="EV47" s="17"/>
      <c r="EW47" s="17"/>
      <c r="EX47" s="17"/>
      <c r="EY47" s="17"/>
      <c r="EZ47" s="17"/>
      <c r="FA47" s="17"/>
    </row>
    <row r="48" spans="1:157" s="15" customFormat="1" hidden="1" outlineLevel="2">
      <c r="A48" s="74" t="str">
        <f ca="1">IF(ISERROR(VALUE(SUBSTITUTE(OFFSET(A48,-1,0,1,1),".",""))),"0.0.1",IF(ISERROR(FIND("`",SUBSTITUTE(OFFSET(A48,-1,0,1,1),".","`",2))),OFFSET(A48,-1,0,1,1)&amp;".1",LEFT(OFFSET(A48,-1,0,1,1),FIND("`",SUBSTITUTE(OFFSET(A48,-1,0,1,1),".","`",2)))&amp;IF(ISERROR(FIND("`",SUBSTITUTE(OFFSET(A48,-1,0,1,1),".","`",3))),VALUE(RIGHT(OFFSET(A48,-1,0,1,1),LEN(OFFSET(A48,-1,0,1,1))-FIND("`",SUBSTITUTE(OFFSET(A48,-1,0,1,1),".","`",2))))+1,VALUE(MID(OFFSET(A48,-1,0,1,1),FIND("`",SUBSTITUTE(OFFSET(A48,-1,0,1,1),".","`",2))+1,(FIND("`",SUBSTITUTE(OFFSET(A48,-1,0,1,1),".","`",3))-FIND("`",SUBSTITUTE(OFFSET(A48,-1,0,1,1),".","`",2))-1)))+1)))</f>
        <v>1.5.1</v>
      </c>
      <c r="B48" s="75" t="s">
        <v>27</v>
      </c>
      <c r="C48" s="76"/>
      <c r="D48" s="76"/>
      <c r="E48" s="77" t="s">
        <v>8</v>
      </c>
      <c r="F48" s="78" t="s">
        <v>301</v>
      </c>
      <c r="G48" s="175"/>
      <c r="H48" s="79">
        <v>42737</v>
      </c>
      <c r="I48" s="80">
        <f>IF(J48=0,H48,H48+J48-1)</f>
        <v>43343</v>
      </c>
      <c r="J48" s="81">
        <v>607</v>
      </c>
      <c r="K48" s="82">
        <v>0</v>
      </c>
      <c r="L48" s="83">
        <f>M48/5</f>
        <v>87</v>
      </c>
      <c r="M48" s="84">
        <f>IF(OR(I48=0,H48=0),0,NETWORKDAYS(H48,I48))</f>
        <v>435</v>
      </c>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179"/>
      <c r="BH48" s="73"/>
      <c r="BI48" s="73"/>
      <c r="BJ48" s="107" t="s">
        <v>29</v>
      </c>
      <c r="BK48" s="271" t="s">
        <v>14</v>
      </c>
      <c r="BL48" s="272"/>
      <c r="BM48" s="272"/>
      <c r="BN48" s="272"/>
      <c r="BO48" s="272"/>
      <c r="BP48" s="273"/>
      <c r="BQ48" s="263" t="s">
        <v>9</v>
      </c>
      <c r="BR48" s="264"/>
      <c r="BS48" s="264"/>
      <c r="BT48" s="264"/>
      <c r="BU48" s="264"/>
      <c r="BV48" s="265"/>
      <c r="BW48" s="268" t="s">
        <v>17</v>
      </c>
      <c r="BX48" s="269"/>
      <c r="BY48" s="270"/>
      <c r="BZ48" s="266" t="s">
        <v>88</v>
      </c>
      <c r="CA48" s="266"/>
      <c r="CB48" s="266"/>
      <c r="CC48" s="266"/>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18"/>
      <c r="EQ48" s="18"/>
      <c r="ER48" s="18"/>
      <c r="ES48" s="18"/>
      <c r="ET48" s="18"/>
      <c r="EU48" s="18"/>
      <c r="EV48" s="18"/>
      <c r="EW48" s="18"/>
      <c r="EX48" s="18"/>
      <c r="EY48" s="18"/>
      <c r="EZ48" s="18"/>
      <c r="FA48" s="18"/>
    </row>
    <row r="49" spans="1:157" s="15" customFormat="1" ht="24" hidden="1" outlineLevel="2">
      <c r="A49" s="108" t="str">
        <f ca="1">IF(ISERROR(VALUE(SUBSTITUTE(OFFSET(A49,-1,0,1,1),".",""))),"0.0.1",IF(ISERROR(FIND("`",SUBSTITUTE(OFFSET(A49,-1,0,1,1),".","`",2))),OFFSET(A49,-1,0,1,1)&amp;".1",LEFT(OFFSET(A49,-1,0,1,1),FIND("`",SUBSTITUTE(OFFSET(A49,-1,0,1,1),".","`",2)))&amp;IF(ISERROR(FIND("`",SUBSTITUTE(OFFSET(A49,-1,0,1,1),".","`",3))),VALUE(RIGHT(OFFSET(A49,-1,0,1,1),LEN(OFFSET(A49,-1,0,1,1))-FIND("`",SUBSTITUTE(OFFSET(A49,-1,0,1,1),".","`",2))))+1,VALUE(MID(OFFSET(A49,-1,0,1,1),FIND("`",SUBSTITUTE(OFFSET(A49,-1,0,1,1),".","`",2))+1,(FIND("`",SUBSTITUTE(OFFSET(A49,-1,0,1,1),".","`",3))-FIND("`",SUBSTITUTE(OFFSET(A49,-1,0,1,1),".","`",2))-1)))+1)))</f>
        <v>1.5.2</v>
      </c>
      <c r="B49" s="109" t="s">
        <v>119</v>
      </c>
      <c r="C49" s="110"/>
      <c r="D49" s="110"/>
      <c r="E49" s="111" t="s">
        <v>8</v>
      </c>
      <c r="F49" s="112" t="s">
        <v>301</v>
      </c>
      <c r="G49" s="177"/>
      <c r="H49" s="113">
        <v>42737</v>
      </c>
      <c r="I49" s="114">
        <f>IF(J49=0,H49,H49+J49-1)</f>
        <v>42838</v>
      </c>
      <c r="J49" s="115">
        <v>102</v>
      </c>
      <c r="K49" s="116">
        <v>0</v>
      </c>
      <c r="L49" s="83">
        <f>M49/5</f>
        <v>14.8</v>
      </c>
      <c r="M49" s="84">
        <f>IF(OR(I49=0,H49=0),0,NETWORKDAYS(H49,I49))</f>
        <v>74</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179"/>
      <c r="BH49" s="73"/>
      <c r="BI49" s="73"/>
      <c r="BJ49" s="107" t="s">
        <v>29</v>
      </c>
      <c r="BK49" s="308" t="s">
        <v>14</v>
      </c>
      <c r="BL49" s="309"/>
      <c r="BM49" s="118" t="s">
        <v>17</v>
      </c>
      <c r="BN49" s="120" t="s">
        <v>17</v>
      </c>
      <c r="BO49" s="85" t="s">
        <v>77</v>
      </c>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18"/>
      <c r="EQ49" s="18"/>
      <c r="ER49" s="18"/>
      <c r="ES49" s="18"/>
      <c r="ET49" s="18"/>
      <c r="EU49" s="18"/>
      <c r="EV49" s="18"/>
      <c r="EW49" s="18"/>
      <c r="EX49" s="18"/>
      <c r="EY49" s="18"/>
      <c r="EZ49" s="18"/>
      <c r="FA49" s="18"/>
    </row>
    <row r="50" spans="1:157" s="15" customFormat="1" hidden="1" outlineLevel="2">
      <c r="A50" s="74"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1.5.3</v>
      </c>
      <c r="B50" s="75" t="s">
        <v>120</v>
      </c>
      <c r="C50" s="76"/>
      <c r="D50" s="76"/>
      <c r="E50" s="77" t="s">
        <v>8</v>
      </c>
      <c r="F50" s="78" t="s">
        <v>301</v>
      </c>
      <c r="G50" s="175"/>
      <c r="H50" s="79">
        <v>42767</v>
      </c>
      <c r="I50" s="80">
        <f t="shared" si="4"/>
        <v>43131</v>
      </c>
      <c r="J50" s="81">
        <v>365</v>
      </c>
      <c r="K50" s="82">
        <v>0</v>
      </c>
      <c r="L50" s="83">
        <f>M50/5</f>
        <v>52.2</v>
      </c>
      <c r="M50" s="84">
        <f>IF(OR(I50=0,H50=0),0,NETWORKDAYS(H50,I50))</f>
        <v>261</v>
      </c>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179"/>
      <c r="BH50" s="73"/>
      <c r="BI50" s="73"/>
      <c r="BJ50" s="107" t="s">
        <v>29</v>
      </c>
      <c r="BK50" s="271" t="s">
        <v>14</v>
      </c>
      <c r="BL50" s="272"/>
      <c r="BM50" s="273"/>
      <c r="BN50" s="263" t="s">
        <v>9</v>
      </c>
      <c r="BO50" s="264"/>
      <c r="BP50" s="264"/>
      <c r="BQ50" s="264"/>
      <c r="BR50" s="264"/>
      <c r="BS50" s="265"/>
      <c r="BT50" s="295" t="s">
        <v>88</v>
      </c>
      <c r="BU50" s="296"/>
      <c r="BV50" s="297"/>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18"/>
      <c r="EQ50" s="18"/>
      <c r="ER50" s="18"/>
      <c r="ES50" s="18"/>
      <c r="ET50" s="18"/>
      <c r="EU50" s="18"/>
      <c r="EV50" s="18"/>
      <c r="EW50" s="18"/>
      <c r="EX50" s="18"/>
      <c r="EY50" s="18"/>
      <c r="EZ50" s="18"/>
      <c r="FA50" s="18"/>
    </row>
    <row r="51" spans="1:157" s="15" customFormat="1" ht="24" hidden="1" outlineLevel="2">
      <c r="A51" s="74" t="str">
        <f ca="1">IF(ISERROR(VALUE(SUBSTITUTE(OFFSET(A51,-1,0,1,1),".",""))),"0.0.1",IF(ISERROR(FIND("`",SUBSTITUTE(OFFSET(A51,-1,0,1,1),".","`",2))),OFFSET(A51,-1,0,1,1)&amp;".1",LEFT(OFFSET(A51,-1,0,1,1),FIND("`",SUBSTITUTE(OFFSET(A51,-1,0,1,1),".","`",2)))&amp;IF(ISERROR(FIND("`",SUBSTITUTE(OFFSET(A51,-1,0,1,1),".","`",3))),VALUE(RIGHT(OFFSET(A51,-1,0,1,1),LEN(OFFSET(A51,-1,0,1,1))-FIND("`",SUBSTITUTE(OFFSET(A51,-1,0,1,1),".","`",2))))+1,VALUE(MID(OFFSET(A51,-1,0,1,1),FIND("`",SUBSTITUTE(OFFSET(A51,-1,0,1,1),".","`",2))+1,(FIND("`",SUBSTITUTE(OFFSET(A51,-1,0,1,1),".","`",3))-FIND("`",SUBSTITUTE(OFFSET(A51,-1,0,1,1),".","`",2))-1)))+1)))</f>
        <v>1.5.4</v>
      </c>
      <c r="B51" s="75" t="s">
        <v>121</v>
      </c>
      <c r="C51" s="76"/>
      <c r="D51" s="76"/>
      <c r="E51" s="77" t="s">
        <v>8</v>
      </c>
      <c r="F51" s="78" t="s">
        <v>301</v>
      </c>
      <c r="G51" s="175"/>
      <c r="H51" s="79">
        <v>42767</v>
      </c>
      <c r="I51" s="80">
        <f t="shared" si="4"/>
        <v>43465</v>
      </c>
      <c r="J51" s="81">
        <v>699</v>
      </c>
      <c r="K51" s="82">
        <v>0</v>
      </c>
      <c r="L51" s="83">
        <f>M51/5</f>
        <v>99.8</v>
      </c>
      <c r="M51" s="84">
        <f>IF(OR(I51=0,H51=0),0,NETWORKDAYS(H51,I51))</f>
        <v>499</v>
      </c>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179"/>
      <c r="BH51" s="73"/>
      <c r="BI51" s="73"/>
      <c r="BJ51" s="107" t="s">
        <v>29</v>
      </c>
      <c r="BK51" s="282" t="s">
        <v>14</v>
      </c>
      <c r="BL51" s="283"/>
      <c r="BM51" s="283"/>
      <c r="BN51" s="283"/>
      <c r="BO51" s="283"/>
      <c r="BP51" s="284"/>
      <c r="BQ51" s="310" t="s">
        <v>9</v>
      </c>
      <c r="BR51" s="310"/>
      <c r="BS51" s="310"/>
      <c r="BT51" s="310"/>
      <c r="BU51" s="310"/>
      <c r="BV51" s="310"/>
      <c r="BW51" s="307" t="s">
        <v>17</v>
      </c>
      <c r="BX51" s="307"/>
      <c r="BY51" s="307"/>
      <c r="BZ51" s="266" t="s">
        <v>89</v>
      </c>
      <c r="CA51" s="266"/>
      <c r="CB51" s="266"/>
      <c r="CC51" s="266"/>
      <c r="CD51" s="266"/>
      <c r="CE51" s="266"/>
      <c r="CF51" s="266"/>
      <c r="CG51" s="266"/>
      <c r="CH51" s="85" t="s">
        <v>56</v>
      </c>
      <c r="CI51" s="85"/>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18"/>
      <c r="EQ51" s="18"/>
      <c r="ER51" s="18"/>
      <c r="ES51" s="18"/>
      <c r="ET51" s="18"/>
      <c r="EU51" s="18"/>
      <c r="EV51" s="18"/>
      <c r="EW51" s="18"/>
      <c r="EX51" s="18"/>
      <c r="EY51" s="18"/>
      <c r="EZ51" s="18"/>
      <c r="FA51" s="18"/>
    </row>
    <row r="52" spans="1:157" s="15" customFormat="1" hidden="1" outlineLevel="2">
      <c r="A52" s="74" t="str">
        <f ca="1">IF(ISERROR(VALUE(SUBSTITUTE(OFFSET(A52,-1,0,1,1),".",""))),"0.0.1",IF(ISERROR(FIND("`",SUBSTITUTE(OFFSET(A52,-1,0,1,1),".","`",2))),OFFSET(A52,-1,0,1,1)&amp;".1",LEFT(OFFSET(A52,-1,0,1,1),FIND("`",SUBSTITUTE(OFFSET(A52,-1,0,1,1),".","`",2)))&amp;IF(ISERROR(FIND("`",SUBSTITUTE(OFFSET(A52,-1,0,1,1),".","`",3))),VALUE(RIGHT(OFFSET(A52,-1,0,1,1),LEN(OFFSET(A52,-1,0,1,1))-FIND("`",SUBSTITUTE(OFFSET(A52,-1,0,1,1),".","`",2))))+1,VALUE(MID(OFFSET(A52,-1,0,1,1),FIND("`",SUBSTITUTE(OFFSET(A52,-1,0,1,1),".","`",2))+1,(FIND("`",SUBSTITUTE(OFFSET(A52,-1,0,1,1),".","`",3))-FIND("`",SUBSTITUTE(OFFSET(A52,-1,0,1,1),".","`",2))-1)))+1)))</f>
        <v>1.5.5</v>
      </c>
      <c r="B52" s="75" t="s">
        <v>79</v>
      </c>
      <c r="C52" s="76"/>
      <c r="D52" s="76"/>
      <c r="E52" s="77" t="s">
        <v>82</v>
      </c>
      <c r="F52" s="78" t="s">
        <v>301</v>
      </c>
      <c r="G52" s="175"/>
      <c r="H52" s="79">
        <v>42522</v>
      </c>
      <c r="I52" s="219">
        <f t="shared" si="4"/>
        <v>42947</v>
      </c>
      <c r="J52" s="222">
        <v>426</v>
      </c>
      <c r="K52" s="82">
        <v>0</v>
      </c>
      <c r="L52" s="83">
        <f>M52/5</f>
        <v>60.8</v>
      </c>
      <c r="M52" s="84">
        <f>IF(OR(I52=0,H52=0),0,NETWORKDAYS(H52,I52))</f>
        <v>304</v>
      </c>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179"/>
      <c r="BH52" s="73"/>
      <c r="BI52" s="73"/>
      <c r="BJ52" s="107" t="s">
        <v>29</v>
      </c>
      <c r="BK52" s="73"/>
      <c r="BL52" s="73"/>
      <c r="BM52" s="73"/>
      <c r="BN52" s="73"/>
      <c r="BO52" s="274" t="s">
        <v>74</v>
      </c>
      <c r="BP52" s="275"/>
      <c r="BQ52" s="275"/>
      <c r="BR52" s="275"/>
      <c r="BS52" s="275"/>
      <c r="BT52" s="275"/>
      <c r="BU52" s="275"/>
      <c r="BV52" s="276"/>
      <c r="BW52" s="260" t="s">
        <v>73</v>
      </c>
      <c r="BX52" s="261"/>
      <c r="BY52" s="261"/>
      <c r="BZ52" s="261"/>
      <c r="CA52" s="261"/>
      <c r="CB52" s="262"/>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18"/>
      <c r="EQ52" s="18"/>
      <c r="ER52" s="18"/>
      <c r="ES52" s="18"/>
      <c r="ET52" s="18"/>
      <c r="EU52" s="18"/>
      <c r="EV52" s="18"/>
      <c r="EW52" s="18"/>
      <c r="EX52" s="18"/>
      <c r="EY52" s="18"/>
      <c r="EZ52" s="18"/>
      <c r="FA52" s="18"/>
    </row>
    <row r="53" spans="1:157" ht="27.75" hidden="1" customHeight="1" outlineLevel="1" collapsed="1">
      <c r="A53" s="64" t="str">
        <f ca="1">IF(ISERROR(VALUE(SUBSTITUTE(OFFSET(A53,-1,0,1,1),".",""))),"0.1",IF(ISERROR(FIND("`",SUBSTITUTE(OFFSET(A53,-1,0,1,1),".","`",1))),OFFSET(A53,-1,0,1,1)&amp;".1",LEFT(OFFSET(A53,-1,0,1,1),FIND("`",SUBSTITUTE(OFFSET(A53,-1,0,1,1),".","`",1)))&amp;IF(ISERROR(FIND("`",SUBSTITUTE(OFFSET(A53,-1,0,1,1),".","`",2))),VALUE(RIGHT(OFFSET(A53,-1,0,1,1),LEN(OFFSET(A53,-1,0,1,1))-FIND("`",SUBSTITUTE(OFFSET(A53,-1,0,1,1),".","`",1))))+1,VALUE(MID(OFFSET(A53,-1,0,1,1),FIND("`",SUBSTITUTE(OFFSET(A53,-1,0,1,1),".","`",1))+1,(FIND("`",SUBSTITUTE(OFFSET(A53,-1,0,1,1),".","`",2))-FIND("`",SUBSTITUTE(OFFSET(A53,-1,0,1,1),".","`",1))-1)))+1)))</f>
        <v>1.6</v>
      </c>
      <c r="B53" s="65" t="s">
        <v>34</v>
      </c>
      <c r="C53" s="59" t="s">
        <v>11</v>
      </c>
      <c r="D53" s="66"/>
      <c r="E53" s="67" t="s">
        <v>8</v>
      </c>
      <c r="F53" s="68"/>
      <c r="G53" s="172"/>
      <c r="H53" s="187">
        <f>MIN(H54,H61:H66)</f>
        <v>42767</v>
      </c>
      <c r="I53" s="224">
        <f>MAX(I54,I61:I66)</f>
        <v>43465</v>
      </c>
      <c r="J53" s="223"/>
      <c r="K53" s="189">
        <f>AVERAGE(K54,K61:K66)</f>
        <v>7.1428571428571435E-3</v>
      </c>
      <c r="L53" s="135"/>
      <c r="M53" s="136"/>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80"/>
      <c r="BH53" s="141"/>
      <c r="BI53" s="141"/>
      <c r="BJ53" s="141"/>
      <c r="BK53" s="267">
        <f>K53</f>
        <v>7.1428571428571435E-3</v>
      </c>
      <c r="BL53" s="267"/>
      <c r="BM53" s="267"/>
      <c r="BN53" s="267"/>
      <c r="BO53" s="267"/>
      <c r="BP53" s="267"/>
      <c r="BQ53" s="267"/>
      <c r="BR53" s="267"/>
      <c r="BS53" s="267"/>
      <c r="BT53" s="267"/>
      <c r="BU53" s="267"/>
      <c r="BV53" s="267"/>
      <c r="BW53" s="267"/>
      <c r="BX53" s="267"/>
      <c r="BY53" s="267"/>
      <c r="BZ53" s="267"/>
      <c r="CA53" s="267"/>
      <c r="CB53" s="267"/>
      <c r="CC53" s="267"/>
      <c r="CD53" s="267"/>
      <c r="CE53" s="267"/>
      <c r="CF53" s="267"/>
      <c r="CG53" s="267"/>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1"/>
      <c r="EN53" s="141"/>
      <c r="EO53" s="141"/>
      <c r="EP53" s="17"/>
      <c r="EQ53" s="17"/>
      <c r="ER53" s="17"/>
      <c r="ES53" s="17"/>
      <c r="ET53" s="17"/>
      <c r="EU53" s="17"/>
      <c r="EV53" s="17"/>
      <c r="EW53" s="17"/>
      <c r="EX53" s="17"/>
      <c r="EY53" s="17"/>
      <c r="EZ53" s="17"/>
      <c r="FA53" s="17"/>
    </row>
    <row r="54" spans="1:157" ht="14.25" hidden="1" outlineLevel="2">
      <c r="A54" s="74" t="str">
        <f ca="1">IF(ISERROR(VALUE(SUBSTITUTE(OFFSET(A54,-1,0,1,1),".",""))),"0.0.1",IF(ISERROR(FIND("`",SUBSTITUTE(OFFSET(A54,-1,0,1,1),".","`",2))),OFFSET(A54,-1,0,1,1)&amp;".1",LEFT(OFFSET(A54,-1,0,1,1),FIND("`",SUBSTITUTE(OFFSET(A54,-1,0,1,1),".","`",2)))&amp;IF(ISERROR(FIND("`",SUBSTITUTE(OFFSET(A54,-1,0,1,1),".","`",3))),VALUE(RIGHT(OFFSET(A54,-1,0,1,1),LEN(OFFSET(A54,-1,0,1,1))-FIND("`",SUBSTITUTE(OFFSET(A54,-1,0,1,1),".","`",2))))+1,VALUE(MID(OFFSET(A54,-1,0,1,1),FIND("`",SUBSTITUTE(OFFSET(A54,-1,0,1,1),".","`",2))+1,(FIND("`",SUBSTITUTE(OFFSET(A54,-1,0,1,1),".","`",3))-FIND("`",SUBSTITUTE(OFFSET(A54,-1,0,1,1),".","`",2))-1)))+1)))</f>
        <v>1.6.1</v>
      </c>
      <c r="B54" s="75" t="s">
        <v>26</v>
      </c>
      <c r="C54" s="76"/>
      <c r="D54" s="76"/>
      <c r="E54" s="77" t="s">
        <v>8</v>
      </c>
      <c r="F54" s="78" t="s">
        <v>301</v>
      </c>
      <c r="G54" s="175"/>
      <c r="H54" s="192">
        <f>H55</f>
        <v>42979</v>
      </c>
      <c r="I54" s="99">
        <f>I55</f>
        <v>43312</v>
      </c>
      <c r="J54" s="225">
        <f>J55</f>
        <v>334</v>
      </c>
      <c r="K54" s="204">
        <f>AVERAGE(K55)</f>
        <v>0.05</v>
      </c>
      <c r="L54" s="83">
        <f>M54/5</f>
        <v>47.6</v>
      </c>
      <c r="M54" s="84">
        <f>IF(OR(I54=0,H54=0),0,NETWORKDAYS(H54,I54))</f>
        <v>238</v>
      </c>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179"/>
      <c r="BH54" s="73"/>
      <c r="BI54" s="73"/>
      <c r="BJ54" s="107" t="s">
        <v>29</v>
      </c>
      <c r="BK54" s="271" t="s">
        <v>14</v>
      </c>
      <c r="BL54" s="272"/>
      <c r="BM54" s="272"/>
      <c r="BN54" s="272"/>
      <c r="BO54" s="272"/>
      <c r="BP54" s="273"/>
      <c r="BQ54" s="263" t="s">
        <v>9</v>
      </c>
      <c r="BR54" s="264"/>
      <c r="BS54" s="264"/>
      <c r="BT54" s="264"/>
      <c r="BU54" s="264"/>
      <c r="BV54" s="265"/>
      <c r="BW54" s="268" t="s">
        <v>17</v>
      </c>
      <c r="BX54" s="269"/>
      <c r="BY54" s="270"/>
      <c r="BZ54" s="266" t="s">
        <v>88</v>
      </c>
      <c r="CA54" s="266"/>
      <c r="CB54" s="266"/>
      <c r="CC54" s="266"/>
      <c r="CD54" s="266"/>
      <c r="CE54" s="85" t="s">
        <v>87</v>
      </c>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17"/>
      <c r="EQ54" s="17"/>
      <c r="ER54" s="17"/>
      <c r="ES54" s="17"/>
      <c r="ET54" s="17"/>
      <c r="EU54" s="17"/>
      <c r="EV54" s="17"/>
      <c r="EW54" s="17"/>
      <c r="EX54" s="17"/>
      <c r="EY54" s="17"/>
      <c r="EZ54" s="17"/>
      <c r="FA54" s="17"/>
    </row>
    <row r="55" spans="1:157" ht="14.25" hidden="1" outlineLevel="3">
      <c r="A55" s="86" t="str">
        <f ca="1">IF(ISERROR(VALUE(SUBSTITUTE(OFFSET(A55,-1,0,1,1),".",""))),"0.0.0.1",IF(ISERROR(FIND("`",SUBSTITUTE(OFFSET(A55,-1,0,1,1),".","`",3))),OFFSET(A55,-1,0,1,1)&amp;".1",LEFT(OFFSET(A55,-1,0,1,1),FIND("`",SUBSTITUTE(OFFSET(A55,-1,0,1,1),".","`",3)))&amp;IF(ISERROR(FIND("`",SUBSTITUTE(OFFSET(A55,-1,0,1,1),".","`",4))),VALUE(RIGHT(OFFSET(A55,-1,0,1,1),LEN(OFFSET(A55,-1,0,1,1))-FIND("`",SUBSTITUTE(OFFSET(A55,-1,0,1,1),".","`",3))))+1,VALUE(MID(OFFSET(A55,-1,0,1,1),FIND("`",SUBSTITUTE(OFFSET(A55,-1,0,1,1),".","`",3))+1,(FIND("`",SUBSTITUTE(OFFSET(A55,-1,0,1,1),".","`",4))-FIND("`",SUBSTITUTE(OFFSET(A55,-1,0,1,1),".","`",3))-1)))+1)))</f>
        <v>1.6.1.1</v>
      </c>
      <c r="B55" s="92" t="s">
        <v>25</v>
      </c>
      <c r="C55" s="71"/>
      <c r="D55" s="71"/>
      <c r="E55" s="87"/>
      <c r="F55" s="88"/>
      <c r="G55" s="174"/>
      <c r="H55" s="205">
        <f>MIN(H56:H60)</f>
        <v>42979</v>
      </c>
      <c r="I55" s="89">
        <f>MAX(I56:I60)</f>
        <v>43312</v>
      </c>
      <c r="J55" s="206">
        <v>334</v>
      </c>
      <c r="K55" s="207">
        <f>AVERAGE(K56:K60)</f>
        <v>0.05</v>
      </c>
      <c r="L55" s="90">
        <f t="shared" ref="L55:L60" si="11">M55/5</f>
        <v>47.6</v>
      </c>
      <c r="M55" s="91">
        <f t="shared" ref="M55:M60" si="12">IF(OR(I55=0,H55=0),0,NETWORKDAYS(H55,I55))</f>
        <v>238</v>
      </c>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179"/>
      <c r="BH55" s="73"/>
      <c r="BI55" s="73"/>
      <c r="BJ55" s="107" t="s">
        <v>29</v>
      </c>
      <c r="BK55" s="73"/>
      <c r="BL55" s="73"/>
      <c r="BM55" s="73"/>
      <c r="BN55" s="73"/>
      <c r="BO55" s="73"/>
      <c r="BP55" s="73"/>
      <c r="BQ55" s="73"/>
      <c r="BR55" s="259" t="s">
        <v>71</v>
      </c>
      <c r="BS55" s="259"/>
      <c r="BT55" s="259"/>
      <c r="BU55" s="259"/>
      <c r="BV55" s="259"/>
      <c r="BW55" s="260" t="s">
        <v>72</v>
      </c>
      <c r="BX55" s="261"/>
      <c r="BY55" s="261"/>
      <c r="BZ55" s="261"/>
      <c r="CA55" s="261"/>
      <c r="CB55" s="262"/>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17"/>
      <c r="EQ55" s="17"/>
      <c r="ER55" s="17"/>
      <c r="ES55" s="17"/>
      <c r="ET55" s="17"/>
      <c r="EU55" s="17"/>
      <c r="EV55" s="17"/>
      <c r="EW55" s="17"/>
      <c r="EX55" s="17"/>
      <c r="EY55" s="17"/>
      <c r="EZ55" s="17"/>
      <c r="FA55" s="17"/>
    </row>
    <row r="56" spans="1:157" ht="14.25" hidden="1" outlineLevel="4">
      <c r="A56" s="121" t="str">
        <f ca="1">IF(ISERROR(VALUE(SUBSTITUTE(OFFSET(A56,-1,0,1,1),".",""))),"0.0.0.0.1",IF(ISERROR(FIND("`",SUBSTITUTE(OFFSET(A56,-1,0,1,1),".","`",4))),OFFSET(A56,-1,0,1,1)&amp;".1",LEFT(OFFSET(A56,-1,0,1,1),FIND("`",SUBSTITUTE(OFFSET(A56,-1,0,1,1),".","`",4)))&amp;IF(ISERROR(FIND("`",SUBSTITUTE(OFFSET(A56,-1,0,1,1),".","`",5))),VALUE(RIGHT(OFFSET(A56,-1,0,1,1),LEN(OFFSET(A56,-1,0,1,1))-FIND("`",SUBSTITUTE(OFFSET(A56,-1,0,1,1),".","`",4))))+1,VALUE(MID(OFFSET(A56,-1,0,1,1),FIND("`",SUBSTITUTE(OFFSET(A56,-1,0,1,1),".","`",4))+1,(FIND("`",SUBSTITUTE(OFFSET(A56,-1,0,1,1),".","`",5))-FIND("`",SUBSTITUTE(OFFSET(A56,-1,0,1,1),".","`",3))-1)))+1)))</f>
        <v>1.6.1.1.1</v>
      </c>
      <c r="B56" s="122" t="s">
        <v>63</v>
      </c>
      <c r="C56" s="76"/>
      <c r="D56" s="76"/>
      <c r="E56" s="77" t="s">
        <v>8</v>
      </c>
      <c r="F56" s="78" t="s">
        <v>301</v>
      </c>
      <c r="G56" s="175"/>
      <c r="H56" s="79">
        <v>42979</v>
      </c>
      <c r="I56" s="80">
        <f>IF(J56=0,H56,H56+J56-1)</f>
        <v>43312</v>
      </c>
      <c r="J56" s="81">
        <v>334</v>
      </c>
      <c r="K56" s="82">
        <v>0</v>
      </c>
      <c r="L56" s="83">
        <f t="shared" si="11"/>
        <v>47.6</v>
      </c>
      <c r="M56" s="84">
        <f t="shared" si="12"/>
        <v>238</v>
      </c>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179"/>
      <c r="BH56" s="73"/>
      <c r="BI56" s="73"/>
      <c r="BJ56" s="107" t="s">
        <v>29</v>
      </c>
      <c r="BK56" s="73"/>
      <c r="BL56" s="73"/>
      <c r="BM56" s="73"/>
      <c r="BN56" s="73"/>
      <c r="BO56" s="73"/>
      <c r="BP56" s="73"/>
      <c r="BQ56" s="73"/>
      <c r="BR56" s="259" t="s">
        <v>71</v>
      </c>
      <c r="BS56" s="259"/>
      <c r="BT56" s="259"/>
      <c r="BU56" s="259"/>
      <c r="BV56" s="259"/>
      <c r="BW56" s="260" t="s">
        <v>72</v>
      </c>
      <c r="BX56" s="261"/>
      <c r="BY56" s="261"/>
      <c r="BZ56" s="261"/>
      <c r="CA56" s="261"/>
      <c r="CB56" s="262"/>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17"/>
      <c r="EQ56" s="17"/>
      <c r="ER56" s="17"/>
      <c r="ES56" s="17"/>
      <c r="ET56" s="17"/>
      <c r="EU56" s="17"/>
      <c r="EV56" s="17"/>
      <c r="EW56" s="17"/>
      <c r="EX56" s="17"/>
      <c r="EY56" s="17"/>
      <c r="EZ56" s="17"/>
      <c r="FA56" s="17"/>
    </row>
    <row r="57" spans="1:157" ht="14.25" hidden="1" outlineLevel="4">
      <c r="A57" s="121" t="str">
        <f ca="1">IF(ISERROR(VALUE(SUBSTITUTE(OFFSET(A57,-1,0,1,1),".",""))),"0.0.0.0.1",IF(ISERROR(FIND("`",SUBSTITUTE(OFFSET(A57,-1,0,1,1),".","`",4))),OFFSET(A57,-1,0,1,1)&amp;".1",LEFT(OFFSET(A57,-1,0,1,1),FIND("`",SUBSTITUTE(OFFSET(A57,-1,0,1,1),".","`",4)))&amp;IF(ISERROR(FIND("`",SUBSTITUTE(OFFSET(A57,-1,0,1,1),".","`",5))),VALUE(RIGHT(OFFSET(A57,-1,0,1,1),LEN(OFFSET(A57,-1,0,1,1))-FIND("`",SUBSTITUTE(OFFSET(A57,-1,0,1,1),".","`",4))))+1,VALUE(MID(OFFSET(A57,-1,0,1,1),FIND("`",SUBSTITUTE(OFFSET(A57,-1,0,1,1),".","`",4))+1,(FIND("`",SUBSTITUTE(OFFSET(A57,-1,0,1,1),".","`",5))-FIND("`",SUBSTITUTE(OFFSET(A57,-1,0,1,1),".","`",3))-1)))+1)))</f>
        <v>1.6.1.1.2</v>
      </c>
      <c r="B57" s="122" t="s">
        <v>64</v>
      </c>
      <c r="C57" s="76"/>
      <c r="D57" s="76"/>
      <c r="E57" s="77" t="s">
        <v>8</v>
      </c>
      <c r="F57" s="78" t="s">
        <v>301</v>
      </c>
      <c r="G57" s="175"/>
      <c r="H57" s="79">
        <v>42979</v>
      </c>
      <c r="I57" s="80">
        <f>IF(J57=0,H57,H57+J57-1)</f>
        <v>43312</v>
      </c>
      <c r="J57" s="81">
        <v>334</v>
      </c>
      <c r="K57" s="82">
        <v>0</v>
      </c>
      <c r="L57" s="83">
        <f t="shared" si="11"/>
        <v>47.6</v>
      </c>
      <c r="M57" s="84">
        <f t="shared" si="12"/>
        <v>238</v>
      </c>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179"/>
      <c r="BH57" s="73"/>
      <c r="BI57" s="73"/>
      <c r="BJ57" s="107" t="s">
        <v>29</v>
      </c>
      <c r="BK57" s="73"/>
      <c r="BL57" s="73"/>
      <c r="BM57" s="73"/>
      <c r="BN57" s="73"/>
      <c r="BO57" s="73"/>
      <c r="BP57" s="73"/>
      <c r="BQ57" s="73"/>
      <c r="BR57" s="259" t="s">
        <v>71</v>
      </c>
      <c r="BS57" s="259"/>
      <c r="BT57" s="259"/>
      <c r="BU57" s="259"/>
      <c r="BV57" s="259"/>
      <c r="BW57" s="260" t="s">
        <v>72</v>
      </c>
      <c r="BX57" s="261"/>
      <c r="BY57" s="261"/>
      <c r="BZ57" s="261"/>
      <c r="CA57" s="261"/>
      <c r="CB57" s="262"/>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17"/>
      <c r="EQ57" s="17"/>
      <c r="ER57" s="17"/>
      <c r="ES57" s="17"/>
      <c r="ET57" s="17"/>
      <c r="EU57" s="17"/>
      <c r="EV57" s="17"/>
      <c r="EW57" s="17"/>
      <c r="EX57" s="17"/>
      <c r="EY57" s="17"/>
      <c r="EZ57" s="17"/>
      <c r="FA57" s="17"/>
    </row>
    <row r="58" spans="1:157" ht="14.25" hidden="1" outlineLevel="4">
      <c r="A58" s="121" t="str">
        <f ca="1">IF(ISERROR(VALUE(SUBSTITUTE(OFFSET(A58,-1,0,1,1),".",""))),"0.0.0.0.1",IF(ISERROR(FIND("`",SUBSTITUTE(OFFSET(A58,-1,0,1,1),".","`",4))),OFFSET(A58,-1,0,1,1)&amp;".1",LEFT(OFFSET(A58,-1,0,1,1),FIND("`",SUBSTITUTE(OFFSET(A58,-1,0,1,1),".","`",4)))&amp;IF(ISERROR(FIND("`",SUBSTITUTE(OFFSET(A58,-1,0,1,1),".","`",5))),VALUE(RIGHT(OFFSET(A58,-1,0,1,1),LEN(OFFSET(A58,-1,0,1,1))-FIND("`",SUBSTITUTE(OFFSET(A58,-1,0,1,1),".","`",4))))+1,VALUE(MID(OFFSET(A58,-1,0,1,1),FIND("`",SUBSTITUTE(OFFSET(A58,-1,0,1,1),".","`",4))+1,(FIND("`",SUBSTITUTE(OFFSET(A58,-1,0,1,1),".","`",5))-FIND("`",SUBSTITUTE(OFFSET(A58,-1,0,1,1),".","`",3))-1)))+1)))</f>
        <v>1.6.1.1.3</v>
      </c>
      <c r="B58" s="122" t="s">
        <v>65</v>
      </c>
      <c r="C58" s="76"/>
      <c r="D58" s="76"/>
      <c r="E58" s="77" t="s">
        <v>8</v>
      </c>
      <c r="F58" s="78" t="s">
        <v>301</v>
      </c>
      <c r="G58" s="175"/>
      <c r="H58" s="79">
        <v>42979</v>
      </c>
      <c r="I58" s="80">
        <f>IF(J58=0,H58,H58+J58-1)</f>
        <v>43312</v>
      </c>
      <c r="J58" s="81">
        <v>334</v>
      </c>
      <c r="K58" s="82">
        <v>0</v>
      </c>
      <c r="L58" s="83">
        <f t="shared" si="11"/>
        <v>47.6</v>
      </c>
      <c r="M58" s="84">
        <f t="shared" si="12"/>
        <v>238</v>
      </c>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179"/>
      <c r="BH58" s="73"/>
      <c r="BI58" s="73"/>
      <c r="BJ58" s="107" t="s">
        <v>29</v>
      </c>
      <c r="BK58" s="73"/>
      <c r="BL58" s="73"/>
      <c r="BM58" s="73"/>
      <c r="BN58" s="73"/>
      <c r="BO58" s="73"/>
      <c r="BP58" s="73"/>
      <c r="BQ58" s="73"/>
      <c r="BR58" s="259" t="s">
        <v>71</v>
      </c>
      <c r="BS58" s="259"/>
      <c r="BT58" s="259"/>
      <c r="BU58" s="259"/>
      <c r="BV58" s="259"/>
      <c r="BW58" s="260" t="s">
        <v>72</v>
      </c>
      <c r="BX58" s="261"/>
      <c r="BY58" s="261"/>
      <c r="BZ58" s="261"/>
      <c r="CA58" s="261"/>
      <c r="CB58" s="262"/>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17"/>
      <c r="EQ58" s="17"/>
      <c r="ER58" s="17"/>
      <c r="ES58" s="17"/>
      <c r="ET58" s="17"/>
      <c r="EU58" s="17"/>
      <c r="EV58" s="17"/>
      <c r="EW58" s="17"/>
      <c r="EX58" s="17"/>
      <c r="EY58" s="17"/>
      <c r="EZ58" s="17"/>
      <c r="FA58" s="17"/>
    </row>
    <row r="59" spans="1:157" ht="14.25" hidden="1" outlineLevel="4">
      <c r="A59" s="121" t="str">
        <f ca="1">IF(ISERROR(VALUE(SUBSTITUTE(OFFSET(A59,-1,0,1,1),".",""))),"0.0.0.0.1",IF(ISERROR(FIND("`",SUBSTITUTE(OFFSET(A59,-1,0,1,1),".","`",4))),OFFSET(A59,-1,0,1,1)&amp;".1",LEFT(OFFSET(A59,-1,0,1,1),FIND("`",SUBSTITUTE(OFFSET(A59,-1,0,1,1),".","`",4)))&amp;IF(ISERROR(FIND("`",SUBSTITUTE(OFFSET(A59,-1,0,1,1),".","`",5))),VALUE(RIGHT(OFFSET(A59,-1,0,1,1),LEN(OFFSET(A59,-1,0,1,1))-FIND("`",SUBSTITUTE(OFFSET(A59,-1,0,1,1),".","`",4))))+1,VALUE(MID(OFFSET(A59,-1,0,1,1),FIND("`",SUBSTITUTE(OFFSET(A59,-1,0,1,1),".","`",4))+1,(FIND("`",SUBSTITUTE(OFFSET(A59,-1,0,1,1),".","`",5))-FIND("`",SUBSTITUTE(OFFSET(A59,-1,0,1,1),".","`",3))-1)))+1)))</f>
        <v>1.6.1.1.4</v>
      </c>
      <c r="B59" s="122" t="s">
        <v>66</v>
      </c>
      <c r="C59" s="76"/>
      <c r="D59" s="76"/>
      <c r="E59" s="77" t="s">
        <v>8</v>
      </c>
      <c r="F59" s="78" t="s">
        <v>301</v>
      </c>
      <c r="G59" s="175"/>
      <c r="H59" s="79">
        <v>42979</v>
      </c>
      <c r="I59" s="80">
        <f>IF(J59=0,H59,H59+J59-1)</f>
        <v>43312</v>
      </c>
      <c r="J59" s="81">
        <v>334</v>
      </c>
      <c r="K59" s="82">
        <v>0</v>
      </c>
      <c r="L59" s="83">
        <f t="shared" si="11"/>
        <v>47.6</v>
      </c>
      <c r="M59" s="84">
        <f t="shared" si="12"/>
        <v>238</v>
      </c>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179"/>
      <c r="BH59" s="73"/>
      <c r="BI59" s="73"/>
      <c r="BJ59" s="107" t="s">
        <v>29</v>
      </c>
      <c r="BK59" s="73"/>
      <c r="BL59" s="73"/>
      <c r="BM59" s="73"/>
      <c r="BN59" s="73"/>
      <c r="BO59" s="73"/>
      <c r="BP59" s="73"/>
      <c r="BQ59" s="73"/>
      <c r="BR59" s="259" t="s">
        <v>71</v>
      </c>
      <c r="BS59" s="259"/>
      <c r="BT59" s="259"/>
      <c r="BU59" s="259"/>
      <c r="BV59" s="259"/>
      <c r="BW59" s="260" t="s">
        <v>72</v>
      </c>
      <c r="BX59" s="261"/>
      <c r="BY59" s="261"/>
      <c r="BZ59" s="261"/>
      <c r="CA59" s="261"/>
      <c r="CB59" s="262"/>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17"/>
      <c r="EQ59" s="17"/>
      <c r="ER59" s="17"/>
      <c r="ES59" s="17"/>
      <c r="ET59" s="17"/>
      <c r="EU59" s="17"/>
      <c r="EV59" s="17"/>
      <c r="EW59" s="17"/>
      <c r="EX59" s="17"/>
      <c r="EY59" s="17"/>
      <c r="EZ59" s="17"/>
      <c r="FA59" s="17"/>
    </row>
    <row r="60" spans="1:157" ht="14.25" hidden="1" outlineLevel="4">
      <c r="A60" s="121" t="str">
        <f ca="1">IF(ISERROR(VALUE(SUBSTITUTE(OFFSET(A60,-1,0,1,1),".",""))),"0.0.0.0.1",IF(ISERROR(FIND("`",SUBSTITUTE(OFFSET(A60,-1,0,1,1),".","`",4))),OFFSET(A60,-1,0,1,1)&amp;".1",LEFT(OFFSET(A60,-1,0,1,1),FIND("`",SUBSTITUTE(OFFSET(A60,-1,0,1,1),".","`",4)))&amp;IF(ISERROR(FIND("`",SUBSTITUTE(OFFSET(A60,-1,0,1,1),".","`",5))),VALUE(RIGHT(OFFSET(A60,-1,0,1,1),LEN(OFFSET(A60,-1,0,1,1))-FIND("`",SUBSTITUTE(OFFSET(A60,-1,0,1,1),".","`",4))))+1,VALUE(MID(OFFSET(A60,-1,0,1,1),FIND("`",SUBSTITUTE(OFFSET(A60,-1,0,1,1),".","`",4))+1,(FIND("`",SUBSTITUTE(OFFSET(A60,-1,0,1,1),".","`",5))-FIND("`",SUBSTITUTE(OFFSET(A60,-1,0,1,1),".","`",3))-1)))+1)))</f>
        <v>1.6.1.1.5</v>
      </c>
      <c r="B60" s="122" t="s">
        <v>67</v>
      </c>
      <c r="C60" s="76"/>
      <c r="D60" s="76"/>
      <c r="E60" s="77" t="s">
        <v>8</v>
      </c>
      <c r="F60" s="78" t="s">
        <v>301</v>
      </c>
      <c r="G60" s="175"/>
      <c r="H60" s="79">
        <v>42979</v>
      </c>
      <c r="I60" s="80">
        <f>IF(J60=0,H60,H60+J60-1)</f>
        <v>43312</v>
      </c>
      <c r="J60" s="81">
        <v>334</v>
      </c>
      <c r="K60" s="82">
        <v>0.25</v>
      </c>
      <c r="L60" s="83">
        <f t="shared" si="11"/>
        <v>47.6</v>
      </c>
      <c r="M60" s="84">
        <f t="shared" si="12"/>
        <v>238</v>
      </c>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179"/>
      <c r="BH60" s="73"/>
      <c r="BI60" s="73"/>
      <c r="BJ60" s="107" t="s">
        <v>29</v>
      </c>
      <c r="BK60" s="73"/>
      <c r="BL60" s="73"/>
      <c r="BM60" s="73"/>
      <c r="BN60" s="73"/>
      <c r="BO60" s="73"/>
      <c r="BP60" s="73"/>
      <c r="BQ60" s="73"/>
      <c r="BR60" s="259" t="s">
        <v>71</v>
      </c>
      <c r="BS60" s="259"/>
      <c r="BT60" s="259"/>
      <c r="BU60" s="259"/>
      <c r="BV60" s="259"/>
      <c r="BW60" s="260" t="s">
        <v>72</v>
      </c>
      <c r="BX60" s="261"/>
      <c r="BY60" s="261"/>
      <c r="BZ60" s="261"/>
      <c r="CA60" s="261"/>
      <c r="CB60" s="262"/>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17"/>
      <c r="EQ60" s="17"/>
      <c r="ER60" s="17"/>
      <c r="ES60" s="17"/>
      <c r="ET60" s="17"/>
      <c r="EU60" s="17"/>
      <c r="EV60" s="17"/>
      <c r="EW60" s="17"/>
      <c r="EX60" s="17"/>
      <c r="EY60" s="17"/>
      <c r="EZ60" s="17"/>
      <c r="FA60" s="17"/>
    </row>
    <row r="61" spans="1:157" s="15" customFormat="1" hidden="1" outlineLevel="2">
      <c r="A61" s="74" t="str">
        <f t="shared" ref="A61:A66" ca="1" si="13">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1.6.2</v>
      </c>
      <c r="B61" s="75" t="s">
        <v>122</v>
      </c>
      <c r="C61" s="76"/>
      <c r="D61" s="76"/>
      <c r="E61" s="77" t="s">
        <v>8</v>
      </c>
      <c r="F61" s="78" t="s">
        <v>301</v>
      </c>
      <c r="G61" s="175"/>
      <c r="H61" s="79">
        <v>42767</v>
      </c>
      <c r="I61" s="80">
        <f t="shared" si="4"/>
        <v>43312</v>
      </c>
      <c r="J61" s="81">
        <v>546</v>
      </c>
      <c r="K61" s="82">
        <v>0</v>
      </c>
      <c r="L61" s="83">
        <f t="shared" ref="L61:L66" si="14">M61/5</f>
        <v>78</v>
      </c>
      <c r="M61" s="84">
        <f t="shared" ref="M61:M66" si="15">IF(OR(I61=0,H61=0),0,NETWORKDAYS(H61,I61))</f>
        <v>390</v>
      </c>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179"/>
      <c r="BH61" s="73"/>
      <c r="BI61" s="73"/>
      <c r="BJ61" s="107" t="s">
        <v>29</v>
      </c>
      <c r="BK61" s="271" t="s">
        <v>14</v>
      </c>
      <c r="BL61" s="272"/>
      <c r="BM61" s="272"/>
      <c r="BN61" s="272"/>
      <c r="BO61" s="272"/>
      <c r="BP61" s="273"/>
      <c r="BQ61" s="263" t="s">
        <v>9</v>
      </c>
      <c r="BR61" s="264"/>
      <c r="BS61" s="264"/>
      <c r="BT61" s="264"/>
      <c r="BU61" s="264"/>
      <c r="BV61" s="265"/>
      <c r="BW61" s="268" t="s">
        <v>17</v>
      </c>
      <c r="BX61" s="270"/>
      <c r="BY61" s="266" t="s">
        <v>88</v>
      </c>
      <c r="BZ61" s="266"/>
      <c r="CA61" s="266"/>
      <c r="CB61" s="266"/>
      <c r="CC61" s="85" t="s">
        <v>87</v>
      </c>
      <c r="CD61" s="85" t="s">
        <v>87</v>
      </c>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18"/>
      <c r="EQ61" s="18"/>
      <c r="ER61" s="18"/>
      <c r="ES61" s="18"/>
      <c r="ET61" s="18"/>
      <c r="EU61" s="18"/>
      <c r="EV61" s="18"/>
      <c r="EW61" s="18"/>
      <c r="EX61" s="18"/>
      <c r="EY61" s="18"/>
      <c r="EZ61" s="18"/>
      <c r="FA61" s="18"/>
    </row>
    <row r="62" spans="1:157" s="15" customFormat="1" hidden="1" outlineLevel="2">
      <c r="A62" s="74" t="str">
        <f t="shared" ca="1" si="13"/>
        <v>1.6.3</v>
      </c>
      <c r="B62" s="75" t="s">
        <v>123</v>
      </c>
      <c r="C62" s="76"/>
      <c r="D62" s="76"/>
      <c r="E62" s="77" t="s">
        <v>8</v>
      </c>
      <c r="F62" s="78" t="s">
        <v>301</v>
      </c>
      <c r="G62" s="175"/>
      <c r="H62" s="79">
        <v>42767</v>
      </c>
      <c r="I62" s="80">
        <f t="shared" si="4"/>
        <v>43312</v>
      </c>
      <c r="J62" s="81">
        <v>546</v>
      </c>
      <c r="K62" s="82">
        <v>0</v>
      </c>
      <c r="L62" s="83">
        <f t="shared" si="14"/>
        <v>78</v>
      </c>
      <c r="M62" s="84">
        <f t="shared" si="15"/>
        <v>390</v>
      </c>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179"/>
      <c r="BH62" s="73"/>
      <c r="BI62" s="73"/>
      <c r="BJ62" s="107" t="s">
        <v>29</v>
      </c>
      <c r="BK62" s="285" t="s">
        <v>37</v>
      </c>
      <c r="BL62" s="286"/>
      <c r="BM62" s="286"/>
      <c r="BN62" s="286"/>
      <c r="BO62" s="287"/>
      <c r="BP62" s="285" t="s">
        <v>38</v>
      </c>
      <c r="BQ62" s="286"/>
      <c r="BR62" s="286"/>
      <c r="BS62" s="286"/>
      <c r="BT62" s="286"/>
      <c r="BU62" s="287"/>
      <c r="BV62" s="285" t="s">
        <v>39</v>
      </c>
      <c r="BW62" s="286"/>
      <c r="BX62" s="286"/>
      <c r="BY62" s="286"/>
      <c r="BZ62" s="286"/>
      <c r="CA62" s="287"/>
      <c r="CB62" s="123"/>
      <c r="CC62" s="85" t="s">
        <v>90</v>
      </c>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18"/>
      <c r="EQ62" s="18"/>
      <c r="ER62" s="18"/>
      <c r="ES62" s="18"/>
      <c r="ET62" s="18"/>
      <c r="EU62" s="18"/>
      <c r="EV62" s="18"/>
      <c r="EW62" s="18"/>
      <c r="EX62" s="18"/>
      <c r="EY62" s="18"/>
      <c r="EZ62" s="18"/>
      <c r="FA62" s="18"/>
    </row>
    <row r="63" spans="1:157" s="15" customFormat="1" hidden="1" outlineLevel="2">
      <c r="A63" s="74" t="str">
        <f t="shared" ca="1" si="13"/>
        <v>1.6.4</v>
      </c>
      <c r="B63" s="75" t="s">
        <v>124</v>
      </c>
      <c r="C63" s="76"/>
      <c r="D63" s="76"/>
      <c r="E63" s="77" t="s">
        <v>8</v>
      </c>
      <c r="F63" s="78" t="s">
        <v>301</v>
      </c>
      <c r="G63" s="175"/>
      <c r="H63" s="79">
        <v>43101</v>
      </c>
      <c r="I63" s="80">
        <f t="shared" si="4"/>
        <v>43465</v>
      </c>
      <c r="J63" s="81">
        <v>365</v>
      </c>
      <c r="K63" s="82">
        <v>0</v>
      </c>
      <c r="L63" s="83">
        <f t="shared" si="14"/>
        <v>52.2</v>
      </c>
      <c r="M63" s="84">
        <f t="shared" si="15"/>
        <v>261</v>
      </c>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179"/>
      <c r="BH63" s="73"/>
      <c r="BI63" s="73"/>
      <c r="BJ63" s="107" t="s">
        <v>29</v>
      </c>
      <c r="BK63" s="73"/>
      <c r="BL63" s="73"/>
      <c r="BM63" s="73"/>
      <c r="BN63" s="73"/>
      <c r="BO63" s="73"/>
      <c r="BP63" s="73"/>
      <c r="BQ63" s="73"/>
      <c r="BR63" s="73"/>
      <c r="BS63" s="73"/>
      <c r="BT63" s="73"/>
      <c r="BU63" s="73"/>
      <c r="BV63" s="278" t="s">
        <v>14</v>
      </c>
      <c r="BW63" s="278"/>
      <c r="BX63" s="278"/>
      <c r="BY63" s="263" t="s">
        <v>9</v>
      </c>
      <c r="BZ63" s="264"/>
      <c r="CA63" s="264"/>
      <c r="CB63" s="264"/>
      <c r="CC63" s="264"/>
      <c r="CD63" s="265"/>
      <c r="CE63" s="266" t="s">
        <v>88</v>
      </c>
      <c r="CF63" s="266"/>
      <c r="CG63" s="266"/>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18"/>
      <c r="EQ63" s="18"/>
      <c r="ER63" s="18"/>
      <c r="ES63" s="18"/>
      <c r="ET63" s="18"/>
      <c r="EU63" s="18"/>
      <c r="EV63" s="18"/>
      <c r="EW63" s="18"/>
      <c r="EX63" s="18"/>
      <c r="EY63" s="18"/>
      <c r="EZ63" s="18"/>
      <c r="FA63" s="18"/>
    </row>
    <row r="64" spans="1:157" s="15" customFormat="1" ht="24" hidden="1" outlineLevel="2">
      <c r="A64" s="74" t="str">
        <f t="shared" ca="1" si="13"/>
        <v>1.6.5</v>
      </c>
      <c r="B64" s="75" t="s">
        <v>78</v>
      </c>
      <c r="C64" s="76"/>
      <c r="D64" s="76"/>
      <c r="E64" s="77" t="s">
        <v>8</v>
      </c>
      <c r="F64" s="78" t="s">
        <v>301</v>
      </c>
      <c r="G64" s="175"/>
      <c r="H64" s="79">
        <v>43101</v>
      </c>
      <c r="I64" s="80">
        <f t="shared" si="4"/>
        <v>43465</v>
      </c>
      <c r="J64" s="81">
        <v>365</v>
      </c>
      <c r="K64" s="82">
        <v>0</v>
      </c>
      <c r="L64" s="83">
        <f t="shared" si="14"/>
        <v>52.2</v>
      </c>
      <c r="M64" s="84">
        <f t="shared" si="15"/>
        <v>261</v>
      </c>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179"/>
      <c r="BH64" s="73"/>
      <c r="BI64" s="73"/>
      <c r="BJ64" s="107" t="s">
        <v>29</v>
      </c>
      <c r="BK64" s="73"/>
      <c r="BL64" s="73"/>
      <c r="BM64" s="73"/>
      <c r="BN64" s="73"/>
      <c r="BO64" s="73"/>
      <c r="BP64" s="73"/>
      <c r="BQ64" s="73"/>
      <c r="BR64" s="73"/>
      <c r="BS64" s="73"/>
      <c r="BT64" s="73"/>
      <c r="BU64" s="73"/>
      <c r="BV64" s="278" t="s">
        <v>14</v>
      </c>
      <c r="BW64" s="278"/>
      <c r="BX64" s="278"/>
      <c r="BY64" s="263" t="s">
        <v>9</v>
      </c>
      <c r="BZ64" s="264"/>
      <c r="CA64" s="264"/>
      <c r="CB64" s="264"/>
      <c r="CC64" s="264"/>
      <c r="CD64" s="265"/>
      <c r="CE64" s="266" t="s">
        <v>88</v>
      </c>
      <c r="CF64" s="266"/>
      <c r="CG64" s="266"/>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18"/>
      <c r="EQ64" s="18"/>
      <c r="ER64" s="18"/>
      <c r="ES64" s="18"/>
      <c r="ET64" s="18"/>
      <c r="EU64" s="18"/>
      <c r="EV64" s="18"/>
      <c r="EW64" s="18"/>
      <c r="EX64" s="18"/>
      <c r="EY64" s="18"/>
      <c r="EZ64" s="18"/>
      <c r="FA64" s="18"/>
    </row>
    <row r="65" spans="1:157" s="15" customFormat="1" ht="24" hidden="1" outlineLevel="2">
      <c r="A65" s="74" t="str">
        <f t="shared" ca="1" si="13"/>
        <v>1.6.6</v>
      </c>
      <c r="B65" s="75" t="s">
        <v>125</v>
      </c>
      <c r="C65" s="76"/>
      <c r="D65" s="76"/>
      <c r="E65" s="77" t="s">
        <v>8</v>
      </c>
      <c r="F65" s="78" t="s">
        <v>301</v>
      </c>
      <c r="G65" s="175"/>
      <c r="H65" s="79">
        <v>43101</v>
      </c>
      <c r="I65" s="80">
        <f t="shared" si="4"/>
        <v>43465</v>
      </c>
      <c r="J65" s="81">
        <v>365</v>
      </c>
      <c r="K65" s="82">
        <v>0</v>
      </c>
      <c r="L65" s="83">
        <f t="shared" si="14"/>
        <v>52.2</v>
      </c>
      <c r="M65" s="84">
        <f t="shared" si="15"/>
        <v>261</v>
      </c>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179"/>
      <c r="BH65" s="73"/>
      <c r="BI65" s="73"/>
      <c r="BJ65" s="107" t="s">
        <v>29</v>
      </c>
      <c r="BK65" s="73"/>
      <c r="BL65" s="73"/>
      <c r="BM65" s="73"/>
      <c r="BN65" s="73"/>
      <c r="BO65" s="73"/>
      <c r="BP65" s="73"/>
      <c r="BQ65" s="73"/>
      <c r="BR65" s="73"/>
      <c r="BS65" s="73"/>
      <c r="BT65" s="73"/>
      <c r="BU65" s="73"/>
      <c r="BV65" s="278" t="s">
        <v>14</v>
      </c>
      <c r="BW65" s="278"/>
      <c r="BX65" s="278"/>
      <c r="BY65" s="263" t="s">
        <v>9</v>
      </c>
      <c r="BZ65" s="264"/>
      <c r="CA65" s="264"/>
      <c r="CB65" s="264"/>
      <c r="CC65" s="264"/>
      <c r="CD65" s="265"/>
      <c r="CE65" s="266" t="s">
        <v>88</v>
      </c>
      <c r="CF65" s="266"/>
      <c r="CG65" s="266"/>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18"/>
      <c r="EQ65" s="18"/>
      <c r="ER65" s="18"/>
      <c r="ES65" s="18"/>
      <c r="ET65" s="18"/>
      <c r="EU65" s="18"/>
      <c r="EV65" s="18"/>
      <c r="EW65" s="18"/>
      <c r="EX65" s="18"/>
      <c r="EY65" s="18"/>
      <c r="EZ65" s="18"/>
      <c r="FA65" s="18"/>
    </row>
    <row r="66" spans="1:157" s="15" customFormat="1" hidden="1" outlineLevel="2">
      <c r="A66" s="74" t="str">
        <f t="shared" ca="1" si="13"/>
        <v>1.6.7</v>
      </c>
      <c r="B66" s="75" t="s">
        <v>79</v>
      </c>
      <c r="C66" s="76"/>
      <c r="D66" s="76"/>
      <c r="E66" s="77" t="s">
        <v>82</v>
      </c>
      <c r="F66" s="78" t="s">
        <v>301</v>
      </c>
      <c r="G66" s="175"/>
      <c r="H66" s="79">
        <v>43132</v>
      </c>
      <c r="I66" s="80">
        <f>IF(J66=0,H66,H66+J66-1)</f>
        <v>43315</v>
      </c>
      <c r="J66" s="81">
        <v>184</v>
      </c>
      <c r="K66" s="82">
        <v>0</v>
      </c>
      <c r="L66" s="83">
        <f t="shared" si="14"/>
        <v>26.4</v>
      </c>
      <c r="M66" s="84">
        <f t="shared" si="15"/>
        <v>132</v>
      </c>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179"/>
      <c r="BH66" s="73"/>
      <c r="BI66" s="73"/>
      <c r="BJ66" s="107" t="s">
        <v>29</v>
      </c>
      <c r="BK66" s="73"/>
      <c r="BL66" s="73"/>
      <c r="BM66" s="73"/>
      <c r="BN66" s="73"/>
      <c r="BO66" s="73"/>
      <c r="BP66" s="73"/>
      <c r="BQ66" s="73"/>
      <c r="BR66" s="73"/>
      <c r="BS66" s="73"/>
      <c r="BT66" s="73"/>
      <c r="BU66" s="73"/>
      <c r="BV66" s="73"/>
      <c r="BW66" s="277" t="s">
        <v>74</v>
      </c>
      <c r="BX66" s="277"/>
      <c r="BY66" s="277"/>
      <c r="BZ66" s="277"/>
      <c r="CA66" s="277"/>
      <c r="CB66" s="277"/>
      <c r="CC66" s="277"/>
      <c r="CD66" s="277"/>
      <c r="CE66" s="260" t="s">
        <v>73</v>
      </c>
      <c r="CF66" s="261"/>
      <c r="CG66" s="261"/>
      <c r="CH66" s="261"/>
      <c r="CI66" s="261"/>
      <c r="CJ66" s="262"/>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18"/>
      <c r="EQ66" s="18"/>
      <c r="ER66" s="18"/>
      <c r="ES66" s="18"/>
      <c r="ET66" s="18"/>
      <c r="EU66" s="18"/>
      <c r="EV66" s="18"/>
      <c r="EW66" s="18"/>
      <c r="EX66" s="18"/>
      <c r="EY66" s="18"/>
      <c r="EZ66" s="18"/>
      <c r="FA66" s="18"/>
    </row>
    <row r="67" spans="1:157" ht="27.75" hidden="1" customHeight="1" outlineLevel="1" collapsed="1">
      <c r="A67" s="64" t="str">
        <f ca="1">IF(ISERROR(VALUE(SUBSTITUTE(OFFSET(A67,-1,0,1,1),".",""))),"0.1",IF(ISERROR(FIND("`",SUBSTITUTE(OFFSET(A67,-1,0,1,1),".","`",1))),OFFSET(A67,-1,0,1,1)&amp;".1",LEFT(OFFSET(A67,-1,0,1,1),FIND("`",SUBSTITUTE(OFFSET(A67,-1,0,1,1),".","`",1)))&amp;IF(ISERROR(FIND("`",SUBSTITUTE(OFFSET(A67,-1,0,1,1),".","`",2))),VALUE(RIGHT(OFFSET(A67,-1,0,1,1),LEN(OFFSET(A67,-1,0,1,1))-FIND("`",SUBSTITUTE(OFFSET(A67,-1,0,1,1),".","`",1))))+1,VALUE(MID(OFFSET(A67,-1,0,1,1),FIND("`",SUBSTITUTE(OFFSET(A67,-1,0,1,1),".","`",1))+1,(FIND("`",SUBSTITUTE(OFFSET(A67,-1,0,1,1),".","`",2))-FIND("`",SUBSTITUTE(OFFSET(A67,-1,0,1,1),".","`",1))-1)))+1)))</f>
        <v>1.7</v>
      </c>
      <c r="B67" s="65" t="s">
        <v>36</v>
      </c>
      <c r="C67" s="59" t="s">
        <v>11</v>
      </c>
      <c r="D67" s="66"/>
      <c r="E67" s="67" t="s">
        <v>8</v>
      </c>
      <c r="F67" s="68"/>
      <c r="G67" s="172"/>
      <c r="H67" s="187">
        <f>MIN(H68:H74)</f>
        <v>42856</v>
      </c>
      <c r="I67" s="142">
        <f>MAX(I68:I74)</f>
        <v>44043</v>
      </c>
      <c r="J67" s="188"/>
      <c r="K67" s="189">
        <f>AVERAGE(K68:K74)</f>
        <v>0</v>
      </c>
      <c r="L67" s="135"/>
      <c r="M67" s="136"/>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80"/>
      <c r="BH67" s="141"/>
      <c r="BI67" s="141"/>
      <c r="BJ67" s="141"/>
      <c r="BK67" s="141"/>
      <c r="BL67" s="141"/>
      <c r="BM67" s="141"/>
      <c r="BN67" s="304">
        <f>K67</f>
        <v>0</v>
      </c>
      <c r="BO67" s="305"/>
      <c r="BP67" s="305"/>
      <c r="BQ67" s="305"/>
      <c r="BR67" s="305"/>
      <c r="BS67" s="305"/>
      <c r="BT67" s="305"/>
      <c r="BU67" s="305"/>
      <c r="BV67" s="305"/>
      <c r="BW67" s="305"/>
      <c r="BX67" s="305"/>
      <c r="BY67" s="305"/>
      <c r="BZ67" s="305"/>
      <c r="CA67" s="305"/>
      <c r="CB67" s="305"/>
      <c r="CC67" s="305"/>
      <c r="CD67" s="305"/>
      <c r="CE67" s="305"/>
      <c r="CF67" s="305"/>
      <c r="CG67" s="305"/>
      <c r="CH67" s="305"/>
      <c r="CI67" s="305"/>
      <c r="CJ67" s="305"/>
      <c r="CK67" s="305"/>
      <c r="CL67" s="305"/>
      <c r="CM67" s="305"/>
      <c r="CN67" s="305"/>
      <c r="CO67" s="305"/>
      <c r="CP67" s="305"/>
      <c r="CQ67" s="305"/>
      <c r="CR67" s="305"/>
      <c r="CS67" s="305"/>
      <c r="CT67" s="305"/>
      <c r="CU67" s="305"/>
      <c r="CV67" s="305"/>
      <c r="CW67" s="305"/>
      <c r="CX67" s="305"/>
      <c r="CY67" s="305"/>
      <c r="CZ67" s="306"/>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7"/>
      <c r="EQ67" s="17"/>
      <c r="ER67" s="17"/>
      <c r="ES67" s="17"/>
      <c r="ET67" s="17"/>
      <c r="EU67" s="17"/>
      <c r="EV67" s="17"/>
      <c r="EW67" s="17"/>
      <c r="EX67" s="17"/>
      <c r="EY67" s="17"/>
      <c r="EZ67" s="17"/>
      <c r="FA67" s="17"/>
    </row>
    <row r="68" spans="1:157" s="15" customFormat="1" hidden="1" outlineLevel="2">
      <c r="A68" s="74" t="str">
        <f t="shared" ref="A68:A74" ca="1" si="16">IF(ISERROR(VALUE(SUBSTITUTE(OFFSET(A68,-1,0,1,1),".",""))),"0.0.1",IF(ISERROR(FIND("`",SUBSTITUTE(OFFSET(A68,-1,0,1,1),".","`",2))),OFFSET(A68,-1,0,1,1)&amp;".1",LEFT(OFFSET(A68,-1,0,1,1),FIND("`",SUBSTITUTE(OFFSET(A68,-1,0,1,1),".","`",2)))&amp;IF(ISERROR(FIND("`",SUBSTITUTE(OFFSET(A68,-1,0,1,1),".","`",3))),VALUE(RIGHT(OFFSET(A68,-1,0,1,1),LEN(OFFSET(A68,-1,0,1,1))-FIND("`",SUBSTITUTE(OFFSET(A68,-1,0,1,1),".","`",2))))+1,VALUE(MID(OFFSET(A68,-1,0,1,1),FIND("`",SUBSTITUTE(OFFSET(A68,-1,0,1,1),".","`",2))+1,(FIND("`",SUBSTITUTE(OFFSET(A68,-1,0,1,1),".","`",3))-FIND("`",SUBSTITUTE(OFFSET(A68,-1,0,1,1),".","`",2))-1)))+1)))</f>
        <v>1.7.1</v>
      </c>
      <c r="B68" s="75" t="s">
        <v>126</v>
      </c>
      <c r="C68" s="76"/>
      <c r="D68" s="76"/>
      <c r="E68" s="77" t="s">
        <v>8</v>
      </c>
      <c r="F68" s="78" t="s">
        <v>301</v>
      </c>
      <c r="G68" s="175"/>
      <c r="H68" s="79">
        <v>42856</v>
      </c>
      <c r="I68" s="80">
        <f t="shared" ref="I68:I74" si="17">IF(J68=0,H68,H68+J68-1)</f>
        <v>43220</v>
      </c>
      <c r="J68" s="81">
        <v>365</v>
      </c>
      <c r="K68" s="82">
        <v>0</v>
      </c>
      <c r="L68" s="83">
        <f t="shared" ref="L68:L74" si="18">M68/5</f>
        <v>52.2</v>
      </c>
      <c r="M68" s="84">
        <f t="shared" ref="M68:M74" si="19">IF(OR(I68=0,H68=0),0,NETWORKDAYS(H68,I68))</f>
        <v>261</v>
      </c>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179"/>
      <c r="BH68" s="73"/>
      <c r="BI68" s="73"/>
      <c r="BJ68" s="124"/>
      <c r="BK68" s="124"/>
      <c r="BL68" s="124"/>
      <c r="BM68" s="107" t="s">
        <v>29</v>
      </c>
      <c r="BN68" s="282" t="s">
        <v>14</v>
      </c>
      <c r="BO68" s="283"/>
      <c r="BP68" s="284"/>
      <c r="BQ68" s="101" t="s">
        <v>9</v>
      </c>
      <c r="BR68" s="102"/>
      <c r="BS68" s="103"/>
      <c r="BT68" s="285" t="s">
        <v>40</v>
      </c>
      <c r="BU68" s="286"/>
      <c r="BV68" s="287"/>
      <c r="BW68" s="285" t="s">
        <v>35</v>
      </c>
      <c r="BX68" s="286"/>
      <c r="BY68" s="287"/>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18"/>
      <c r="EQ68" s="18"/>
      <c r="ER68" s="18"/>
      <c r="ES68" s="18"/>
      <c r="ET68" s="18"/>
      <c r="EU68" s="18"/>
      <c r="EV68" s="18"/>
      <c r="EW68" s="18"/>
      <c r="EX68" s="18"/>
      <c r="EY68" s="18"/>
      <c r="EZ68" s="18"/>
      <c r="FA68" s="18"/>
    </row>
    <row r="69" spans="1:157" s="15" customFormat="1" hidden="1" outlineLevel="2">
      <c r="A69" s="74" t="str">
        <f t="shared" ca="1" si="16"/>
        <v>1.7.2</v>
      </c>
      <c r="B69" s="75" t="s">
        <v>127</v>
      </c>
      <c r="C69" s="76"/>
      <c r="D69" s="76"/>
      <c r="E69" s="77" t="s">
        <v>8</v>
      </c>
      <c r="F69" s="78" t="s">
        <v>301</v>
      </c>
      <c r="G69" s="175"/>
      <c r="H69" s="79">
        <v>42856</v>
      </c>
      <c r="I69" s="80">
        <f t="shared" si="17"/>
        <v>43220</v>
      </c>
      <c r="J69" s="81">
        <v>365</v>
      </c>
      <c r="K69" s="82">
        <v>0</v>
      </c>
      <c r="L69" s="83">
        <f t="shared" si="18"/>
        <v>52.2</v>
      </c>
      <c r="M69" s="84">
        <f t="shared" si="19"/>
        <v>261</v>
      </c>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179"/>
      <c r="BH69" s="73"/>
      <c r="BI69" s="73"/>
      <c r="BJ69" s="124"/>
      <c r="BK69" s="124"/>
      <c r="BL69" s="124"/>
      <c r="BM69" s="107" t="s">
        <v>29</v>
      </c>
      <c r="BN69" s="282" t="s">
        <v>14</v>
      </c>
      <c r="BO69" s="283"/>
      <c r="BP69" s="283"/>
      <c r="BQ69" s="283"/>
      <c r="BR69" s="283"/>
      <c r="BS69" s="284"/>
      <c r="BT69" s="279" t="s">
        <v>9</v>
      </c>
      <c r="BU69" s="280"/>
      <c r="BV69" s="280"/>
      <c r="BW69" s="280"/>
      <c r="BX69" s="280"/>
      <c r="BY69" s="281"/>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18"/>
      <c r="EQ69" s="18"/>
      <c r="ER69" s="18"/>
      <c r="ES69" s="18"/>
      <c r="ET69" s="18"/>
      <c r="EU69" s="18"/>
      <c r="EV69" s="18"/>
      <c r="EW69" s="18"/>
      <c r="EX69" s="18"/>
      <c r="EY69" s="18"/>
      <c r="EZ69" s="18"/>
      <c r="FA69" s="18"/>
    </row>
    <row r="70" spans="1:157" s="15" customFormat="1" hidden="1" outlineLevel="2">
      <c r="A70" s="74" t="str">
        <f t="shared" ca="1" si="16"/>
        <v>1.7.3</v>
      </c>
      <c r="B70" s="75" t="s">
        <v>128</v>
      </c>
      <c r="C70" s="76"/>
      <c r="D70" s="76"/>
      <c r="E70" s="77" t="s">
        <v>8</v>
      </c>
      <c r="F70" s="78" t="s">
        <v>301</v>
      </c>
      <c r="G70" s="175"/>
      <c r="H70" s="79">
        <v>42856</v>
      </c>
      <c r="I70" s="80">
        <f t="shared" si="17"/>
        <v>43220</v>
      </c>
      <c r="J70" s="81">
        <v>365</v>
      </c>
      <c r="K70" s="82">
        <v>0</v>
      </c>
      <c r="L70" s="83">
        <f t="shared" si="18"/>
        <v>52.2</v>
      </c>
      <c r="M70" s="84">
        <f t="shared" si="19"/>
        <v>261</v>
      </c>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179"/>
      <c r="BH70" s="73"/>
      <c r="BI70" s="73"/>
      <c r="BJ70" s="124"/>
      <c r="BK70" s="124"/>
      <c r="BL70" s="124"/>
      <c r="BM70" s="107" t="s">
        <v>29</v>
      </c>
      <c r="BN70" s="282" t="s">
        <v>14</v>
      </c>
      <c r="BO70" s="283"/>
      <c r="BP70" s="283"/>
      <c r="BQ70" s="283"/>
      <c r="BR70" s="283"/>
      <c r="BS70" s="284"/>
      <c r="BT70" s="279" t="s">
        <v>9</v>
      </c>
      <c r="BU70" s="280"/>
      <c r="BV70" s="280"/>
      <c r="BW70" s="280"/>
      <c r="BX70" s="280"/>
      <c r="BY70" s="281"/>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18"/>
      <c r="EQ70" s="18"/>
      <c r="ER70" s="18"/>
      <c r="ES70" s="18"/>
      <c r="ET70" s="18"/>
      <c r="EU70" s="18"/>
      <c r="EV70" s="18"/>
      <c r="EW70" s="18"/>
      <c r="EX70" s="18"/>
      <c r="EY70" s="18"/>
      <c r="EZ70" s="18"/>
      <c r="FA70" s="18"/>
    </row>
    <row r="71" spans="1:157" s="15" customFormat="1" hidden="1" outlineLevel="2">
      <c r="A71" s="74" t="str">
        <f t="shared" ca="1" si="16"/>
        <v>1.7.4</v>
      </c>
      <c r="B71" s="75" t="s">
        <v>129</v>
      </c>
      <c r="C71" s="76"/>
      <c r="D71" s="76"/>
      <c r="E71" s="77" t="s">
        <v>8</v>
      </c>
      <c r="F71" s="78" t="s">
        <v>301</v>
      </c>
      <c r="G71" s="175"/>
      <c r="H71" s="79">
        <v>42856</v>
      </c>
      <c r="I71" s="80">
        <f t="shared" si="17"/>
        <v>43585</v>
      </c>
      <c r="J71" s="81">
        <v>730</v>
      </c>
      <c r="K71" s="82">
        <v>0</v>
      </c>
      <c r="L71" s="83">
        <f t="shared" si="18"/>
        <v>104.4</v>
      </c>
      <c r="M71" s="84">
        <f t="shared" si="19"/>
        <v>522</v>
      </c>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179"/>
      <c r="BH71" s="73"/>
      <c r="BI71" s="73"/>
      <c r="BJ71" s="124"/>
      <c r="BK71" s="124"/>
      <c r="BL71" s="124"/>
      <c r="BM71" s="107" t="s">
        <v>29</v>
      </c>
      <c r="BN71" s="282" t="s">
        <v>14</v>
      </c>
      <c r="BO71" s="283"/>
      <c r="BP71" s="283"/>
      <c r="BQ71" s="283"/>
      <c r="BR71" s="283"/>
      <c r="BS71" s="284"/>
      <c r="BT71" s="279" t="s">
        <v>9</v>
      </c>
      <c r="BU71" s="280"/>
      <c r="BV71" s="280"/>
      <c r="BW71" s="280"/>
      <c r="BX71" s="280"/>
      <c r="BY71" s="281"/>
      <c r="BZ71" s="285" t="s">
        <v>40</v>
      </c>
      <c r="CA71" s="286"/>
      <c r="CB71" s="286"/>
      <c r="CC71" s="286"/>
      <c r="CD71" s="286"/>
      <c r="CE71" s="287"/>
      <c r="CF71" s="285" t="s">
        <v>35</v>
      </c>
      <c r="CG71" s="286"/>
      <c r="CH71" s="286"/>
      <c r="CI71" s="286"/>
      <c r="CJ71" s="286"/>
      <c r="CK71" s="287"/>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18"/>
      <c r="EQ71" s="18"/>
      <c r="ER71" s="18"/>
      <c r="ES71" s="18"/>
      <c r="ET71" s="18"/>
      <c r="EU71" s="18"/>
      <c r="EV71" s="18"/>
      <c r="EW71" s="18"/>
      <c r="EX71" s="18"/>
      <c r="EY71" s="18"/>
      <c r="EZ71" s="18"/>
      <c r="FA71" s="18"/>
    </row>
    <row r="72" spans="1:157" s="15" customFormat="1" hidden="1" outlineLevel="2">
      <c r="A72" s="74" t="str">
        <f t="shared" ca="1" si="16"/>
        <v>1.7.5</v>
      </c>
      <c r="B72" s="75" t="s">
        <v>130</v>
      </c>
      <c r="C72" s="76"/>
      <c r="D72" s="76"/>
      <c r="E72" s="77" t="s">
        <v>8</v>
      </c>
      <c r="F72" s="78" t="s">
        <v>301</v>
      </c>
      <c r="G72" s="175"/>
      <c r="H72" s="79">
        <v>43586</v>
      </c>
      <c r="I72" s="80">
        <f t="shared" si="17"/>
        <v>43951</v>
      </c>
      <c r="J72" s="81">
        <v>366</v>
      </c>
      <c r="K72" s="82">
        <v>0</v>
      </c>
      <c r="L72" s="83">
        <f t="shared" si="18"/>
        <v>52.4</v>
      </c>
      <c r="M72" s="84">
        <f t="shared" si="19"/>
        <v>262</v>
      </c>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179"/>
      <c r="BH72" s="73"/>
      <c r="BI72" s="73"/>
      <c r="BJ72" s="124"/>
      <c r="BK72" s="124"/>
      <c r="BL72" s="124"/>
      <c r="BM72" s="107" t="s">
        <v>29</v>
      </c>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278" t="s">
        <v>14</v>
      </c>
      <c r="CM72" s="278"/>
      <c r="CN72" s="278"/>
      <c r="CO72" s="263" t="s">
        <v>9</v>
      </c>
      <c r="CP72" s="264"/>
      <c r="CQ72" s="264"/>
      <c r="CR72" s="264"/>
      <c r="CS72" s="264"/>
      <c r="CT72" s="265"/>
      <c r="CU72" s="295" t="s">
        <v>88</v>
      </c>
      <c r="CV72" s="296"/>
      <c r="CW72" s="297"/>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18"/>
      <c r="EQ72" s="18"/>
      <c r="ER72" s="18"/>
      <c r="ES72" s="18"/>
      <c r="ET72" s="18"/>
      <c r="EU72" s="18"/>
      <c r="EV72" s="18"/>
      <c r="EW72" s="18"/>
      <c r="EX72" s="18"/>
      <c r="EY72" s="18"/>
      <c r="EZ72" s="18"/>
      <c r="FA72" s="18"/>
    </row>
    <row r="73" spans="1:157" s="15" customFormat="1" hidden="1" outlineLevel="2">
      <c r="A73" s="74" t="str">
        <f t="shared" ca="1" si="16"/>
        <v>1.7.6</v>
      </c>
      <c r="B73" s="125" t="s">
        <v>47</v>
      </c>
      <c r="C73" s="76"/>
      <c r="D73" s="76"/>
      <c r="E73" s="77" t="s">
        <v>8</v>
      </c>
      <c r="F73" s="78" t="s">
        <v>301</v>
      </c>
      <c r="G73" s="175"/>
      <c r="H73" s="79">
        <v>43586</v>
      </c>
      <c r="I73" s="80">
        <f t="shared" si="17"/>
        <v>43951</v>
      </c>
      <c r="J73" s="81">
        <v>366</v>
      </c>
      <c r="K73" s="82">
        <v>0</v>
      </c>
      <c r="L73" s="83">
        <f t="shared" si="18"/>
        <v>52.4</v>
      </c>
      <c r="M73" s="84">
        <f t="shared" si="19"/>
        <v>262</v>
      </c>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179"/>
      <c r="BH73" s="73"/>
      <c r="BI73" s="73"/>
      <c r="BJ73" s="73"/>
      <c r="BK73" s="73"/>
      <c r="BL73" s="73"/>
      <c r="BM73" s="107" t="s">
        <v>29</v>
      </c>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278" t="s">
        <v>14</v>
      </c>
      <c r="CM73" s="278"/>
      <c r="CN73" s="278"/>
      <c r="CO73" s="263" t="s">
        <v>9</v>
      </c>
      <c r="CP73" s="264"/>
      <c r="CQ73" s="264"/>
      <c r="CR73" s="264"/>
      <c r="CS73" s="264"/>
      <c r="CT73" s="265"/>
      <c r="CU73" s="295" t="s">
        <v>88</v>
      </c>
      <c r="CV73" s="296"/>
      <c r="CW73" s="297"/>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18"/>
      <c r="EQ73" s="18"/>
      <c r="ER73" s="18"/>
      <c r="ES73" s="18"/>
      <c r="ET73" s="18"/>
      <c r="EU73" s="18"/>
      <c r="EV73" s="18"/>
      <c r="EW73" s="18"/>
      <c r="EX73" s="18"/>
      <c r="EY73" s="18"/>
      <c r="EZ73" s="18"/>
      <c r="FA73" s="18"/>
    </row>
    <row r="74" spans="1:157" s="15" customFormat="1" hidden="1" outlineLevel="2">
      <c r="A74" s="74" t="str">
        <f t="shared" ca="1" si="16"/>
        <v>1.7.7</v>
      </c>
      <c r="B74" s="75" t="s">
        <v>79</v>
      </c>
      <c r="C74" s="76"/>
      <c r="D74" s="76"/>
      <c r="E74" s="77" t="s">
        <v>82</v>
      </c>
      <c r="F74" s="78" t="s">
        <v>301</v>
      </c>
      <c r="G74" s="175"/>
      <c r="H74" s="79">
        <v>43586</v>
      </c>
      <c r="I74" s="80">
        <f t="shared" si="17"/>
        <v>44043</v>
      </c>
      <c r="J74" s="81">
        <v>458</v>
      </c>
      <c r="K74" s="82">
        <v>0</v>
      </c>
      <c r="L74" s="83">
        <f t="shared" si="18"/>
        <v>65.599999999999994</v>
      </c>
      <c r="M74" s="84">
        <f t="shared" si="19"/>
        <v>328</v>
      </c>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179"/>
      <c r="BH74" s="73"/>
      <c r="BI74" s="73"/>
      <c r="BJ74" s="73"/>
      <c r="BK74" s="73"/>
      <c r="BL74" s="73"/>
      <c r="BM74" s="107" t="s">
        <v>29</v>
      </c>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277" t="s">
        <v>74</v>
      </c>
      <c r="CN74" s="277"/>
      <c r="CO74" s="277"/>
      <c r="CP74" s="277"/>
      <c r="CQ74" s="277"/>
      <c r="CR74" s="277"/>
      <c r="CS74" s="277"/>
      <c r="CT74" s="277"/>
      <c r="CU74" s="260" t="s">
        <v>73</v>
      </c>
      <c r="CV74" s="261"/>
      <c r="CW74" s="261"/>
      <c r="CX74" s="261"/>
      <c r="CY74" s="261"/>
      <c r="CZ74" s="262"/>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18"/>
      <c r="EQ74" s="18"/>
      <c r="ER74" s="18"/>
      <c r="ES74" s="18"/>
      <c r="ET74" s="18"/>
      <c r="EU74" s="18"/>
      <c r="EV74" s="18"/>
      <c r="EW74" s="18"/>
      <c r="EX74" s="18"/>
      <c r="EY74" s="18"/>
      <c r="EZ74" s="18"/>
      <c r="FA74" s="18"/>
    </row>
    <row r="75" spans="1:157">
      <c r="A75" s="16"/>
      <c r="B75" s="126"/>
      <c r="C75" s="127"/>
      <c r="D75" s="127"/>
      <c r="E75" s="18"/>
      <c r="F75" s="18"/>
      <c r="G75" s="17"/>
      <c r="H75" s="128"/>
      <c r="I75" s="129"/>
      <c r="J75" s="18"/>
      <c r="K75" s="18"/>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row>
    <row r="76" spans="1:157">
      <c r="A76" s="16"/>
      <c r="B76" s="126"/>
      <c r="C76" s="127"/>
      <c r="D76" s="127"/>
      <c r="E76" s="18"/>
      <c r="F76" s="18"/>
      <c r="G76" s="17"/>
      <c r="H76" s="128"/>
      <c r="I76" s="129"/>
      <c r="J76" s="18"/>
      <c r="K76" s="18"/>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row>
    <row r="77" spans="1:157">
      <c r="A77" s="16"/>
      <c r="B77" s="126"/>
      <c r="C77" s="127"/>
      <c r="D77" s="127"/>
      <c r="E77" s="18"/>
      <c r="F77" s="18"/>
      <c r="G77" s="17"/>
      <c r="H77" s="128"/>
      <c r="I77" s="129"/>
      <c r="J77" s="18"/>
      <c r="K77" s="18"/>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row>
    <row r="78" spans="1:157">
      <c r="A78" s="16"/>
      <c r="B78" s="126"/>
      <c r="C78" s="127"/>
      <c r="D78" s="127"/>
      <c r="E78" s="18"/>
      <c r="F78" s="18"/>
      <c r="G78" s="17"/>
      <c r="H78" s="128"/>
      <c r="I78" s="129"/>
      <c r="J78" s="18"/>
      <c r="K78" s="18"/>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row>
    <row r="79" spans="1:157">
      <c r="A79" s="16"/>
      <c r="B79" s="126"/>
      <c r="C79" s="127"/>
      <c r="D79" s="127"/>
      <c r="E79" s="18"/>
      <c r="F79" s="18"/>
      <c r="G79" s="17"/>
      <c r="H79" s="128"/>
      <c r="I79" s="129"/>
      <c r="J79" s="18"/>
      <c r="K79" s="18"/>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row>
    <row r="80" spans="1:157">
      <c r="A80" s="16"/>
      <c r="B80" s="126"/>
      <c r="C80" s="127"/>
      <c r="D80" s="127"/>
      <c r="E80" s="18"/>
      <c r="F80" s="18"/>
      <c r="G80" s="17"/>
      <c r="H80" s="128"/>
      <c r="I80" s="129"/>
      <c r="J80" s="18"/>
      <c r="K80" s="18"/>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row>
    <row r="81" spans="1:157">
      <c r="A81" s="16"/>
      <c r="B81" s="126"/>
      <c r="C81" s="127"/>
      <c r="D81" s="127"/>
      <c r="E81" s="18"/>
      <c r="F81" s="18"/>
      <c r="G81" s="17"/>
      <c r="H81" s="128"/>
      <c r="I81" s="129"/>
      <c r="J81" s="18"/>
      <c r="K81" s="18"/>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row>
    <row r="82" spans="1:157">
      <c r="A82" s="16"/>
      <c r="B82" s="126"/>
      <c r="C82" s="127"/>
      <c r="D82" s="127"/>
      <c r="E82" s="18"/>
      <c r="F82" s="18"/>
      <c r="G82" s="17"/>
      <c r="H82" s="128"/>
      <c r="I82" s="129"/>
      <c r="J82" s="18"/>
      <c r="K82" s="18"/>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row>
    <row r="83" spans="1:157">
      <c r="A83" s="16"/>
      <c r="B83" s="126"/>
      <c r="C83" s="127"/>
      <c r="D83" s="127"/>
      <c r="E83" s="18"/>
      <c r="F83" s="18"/>
      <c r="G83" s="17"/>
      <c r="H83" s="128"/>
      <c r="I83" s="129"/>
      <c r="J83" s="18"/>
      <c r="K83" s="18"/>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row>
    <row r="84" spans="1:157">
      <c r="A84" s="16"/>
      <c r="B84" s="126"/>
      <c r="C84" s="127"/>
      <c r="D84" s="127"/>
      <c r="E84" s="18"/>
      <c r="F84" s="18"/>
      <c r="G84" s="17"/>
      <c r="H84" s="128"/>
      <c r="I84" s="129"/>
      <c r="J84" s="18"/>
      <c r="K84" s="18"/>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row>
    <row r="85" spans="1:157">
      <c r="A85" s="16"/>
      <c r="B85" s="126"/>
      <c r="C85" s="127"/>
      <c r="D85" s="127"/>
      <c r="E85" s="18"/>
      <c r="F85" s="18"/>
      <c r="G85" s="17"/>
      <c r="H85" s="128"/>
      <c r="I85" s="129"/>
      <c r="J85" s="18"/>
      <c r="K85" s="18"/>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row>
    <row r="86" spans="1:157">
      <c r="A86" s="16"/>
      <c r="B86" s="126"/>
      <c r="C86" s="127"/>
      <c r="D86" s="127"/>
      <c r="E86" s="18"/>
      <c r="F86" s="18"/>
      <c r="G86" s="17"/>
      <c r="H86" s="128"/>
      <c r="I86" s="129"/>
      <c r="J86" s="18"/>
      <c r="K86" s="18"/>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row>
    <row r="87" spans="1:157">
      <c r="A87" s="16"/>
      <c r="B87" s="126"/>
      <c r="C87" s="127"/>
      <c r="D87" s="127"/>
      <c r="E87" s="18"/>
      <c r="F87" s="18"/>
      <c r="G87" s="17"/>
      <c r="H87" s="128"/>
      <c r="I87" s="129"/>
      <c r="J87" s="18"/>
      <c r="K87" s="18"/>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row>
    <row r="88" spans="1:157">
      <c r="A88" s="16"/>
      <c r="B88" s="126"/>
      <c r="C88" s="127"/>
      <c r="D88" s="127"/>
      <c r="E88" s="18"/>
      <c r="F88" s="18"/>
      <c r="G88" s="17"/>
      <c r="H88" s="128"/>
      <c r="I88" s="129"/>
      <c r="J88" s="18"/>
      <c r="K88" s="18"/>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row>
    <row r="89" spans="1:157">
      <c r="A89" s="16"/>
      <c r="B89" s="126"/>
      <c r="C89" s="127"/>
      <c r="D89" s="127"/>
      <c r="E89" s="18"/>
      <c r="F89" s="18"/>
      <c r="G89" s="17"/>
      <c r="H89" s="128"/>
      <c r="I89" s="129"/>
      <c r="J89" s="18"/>
      <c r="K89" s="18"/>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row>
    <row r="90" spans="1:157">
      <c r="A90" s="16"/>
      <c r="B90" s="126"/>
      <c r="C90" s="127"/>
      <c r="D90" s="127"/>
      <c r="E90" s="18"/>
      <c r="F90" s="18"/>
      <c r="G90" s="17"/>
      <c r="H90" s="128"/>
      <c r="I90" s="129"/>
      <c r="J90" s="18"/>
      <c r="K90" s="18"/>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row>
    <row r="91" spans="1:157">
      <c r="A91" s="16"/>
      <c r="B91" s="126"/>
      <c r="C91" s="127"/>
      <c r="D91" s="127"/>
      <c r="E91" s="18"/>
      <c r="F91" s="18"/>
      <c r="G91" s="17"/>
      <c r="H91" s="128"/>
      <c r="I91" s="129"/>
      <c r="J91" s="18"/>
      <c r="K91" s="18"/>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row>
    <row r="92" spans="1:157">
      <c r="A92" s="16"/>
      <c r="B92" s="126"/>
      <c r="C92" s="127"/>
      <c r="D92" s="127"/>
      <c r="E92" s="18"/>
      <c r="F92" s="18"/>
      <c r="G92" s="17"/>
      <c r="H92" s="128"/>
      <c r="I92" s="129"/>
      <c r="J92" s="18"/>
      <c r="K92" s="18"/>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row>
    <row r="93" spans="1:157">
      <c r="A93" s="16"/>
      <c r="B93" s="126"/>
      <c r="C93" s="127"/>
      <c r="D93" s="127"/>
      <c r="E93" s="18"/>
      <c r="F93" s="18"/>
      <c r="G93" s="17"/>
      <c r="H93" s="128"/>
      <c r="I93" s="129"/>
      <c r="J93" s="18"/>
      <c r="K93" s="18"/>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row>
    <row r="94" spans="1:157">
      <c r="A94" s="16"/>
      <c r="B94" s="126"/>
      <c r="C94" s="127"/>
      <c r="D94" s="127"/>
      <c r="E94" s="18"/>
      <c r="F94" s="18"/>
      <c r="G94" s="17"/>
      <c r="H94" s="128"/>
      <c r="I94" s="129"/>
      <c r="J94" s="18"/>
      <c r="K94" s="18"/>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row>
    <row r="95" spans="1:157">
      <c r="A95" s="16"/>
      <c r="B95" s="126"/>
      <c r="C95" s="127"/>
      <c r="D95" s="127"/>
      <c r="E95" s="18"/>
      <c r="F95" s="18"/>
      <c r="G95" s="17"/>
      <c r="H95" s="128"/>
      <c r="I95" s="129"/>
      <c r="J95" s="18"/>
      <c r="K95" s="18"/>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row>
    <row r="96" spans="1:157">
      <c r="A96" s="16"/>
      <c r="B96" s="126"/>
      <c r="C96" s="127"/>
      <c r="D96" s="127"/>
      <c r="E96" s="18"/>
      <c r="F96" s="18"/>
      <c r="G96" s="17"/>
      <c r="H96" s="128"/>
      <c r="I96" s="129"/>
      <c r="J96" s="18"/>
      <c r="K96" s="18"/>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row>
    <row r="97" spans="1:157">
      <c r="A97" s="16"/>
      <c r="B97" s="126"/>
      <c r="C97" s="127"/>
      <c r="D97" s="127"/>
      <c r="E97" s="18"/>
      <c r="F97" s="18"/>
      <c r="G97" s="17"/>
      <c r="H97" s="128"/>
      <c r="I97" s="129"/>
      <c r="J97" s="18"/>
      <c r="K97" s="18"/>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row>
    <row r="98" spans="1:157">
      <c r="A98" s="16"/>
      <c r="B98" s="126"/>
      <c r="C98" s="127"/>
      <c r="D98" s="127"/>
      <c r="E98" s="18"/>
      <c r="F98" s="18"/>
      <c r="G98" s="17"/>
      <c r="H98" s="128"/>
      <c r="I98" s="129"/>
      <c r="J98" s="18"/>
      <c r="K98" s="18"/>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row>
    <row r="99" spans="1:157">
      <c r="A99" s="16"/>
      <c r="B99" s="126"/>
      <c r="C99" s="127"/>
      <c r="D99" s="127"/>
      <c r="E99" s="18"/>
      <c r="F99" s="18"/>
      <c r="G99" s="17"/>
      <c r="H99" s="128"/>
      <c r="I99" s="129"/>
      <c r="J99" s="18"/>
      <c r="K99" s="18"/>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row>
    <row r="100" spans="1:157">
      <c r="A100" s="16"/>
      <c r="B100" s="126"/>
      <c r="C100" s="127"/>
      <c r="D100" s="127"/>
      <c r="E100" s="18"/>
      <c r="F100" s="18"/>
      <c r="G100" s="17"/>
      <c r="H100" s="128"/>
      <c r="I100" s="129"/>
      <c r="J100" s="18"/>
      <c r="K100" s="18"/>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row>
    <row r="101" spans="1:157">
      <c r="A101" s="16"/>
      <c r="B101" s="126"/>
      <c r="C101" s="127"/>
      <c r="D101" s="127"/>
      <c r="E101" s="18"/>
      <c r="F101" s="18"/>
      <c r="G101" s="17"/>
      <c r="H101" s="128"/>
      <c r="I101" s="129"/>
      <c r="J101" s="18"/>
      <c r="K101" s="18"/>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row>
    <row r="102" spans="1:157">
      <c r="A102" s="16"/>
      <c r="B102" s="126"/>
      <c r="C102" s="127"/>
      <c r="D102" s="127"/>
      <c r="E102" s="18"/>
      <c r="F102" s="18"/>
      <c r="G102" s="17"/>
      <c r="H102" s="128"/>
      <c r="I102" s="129"/>
      <c r="J102" s="18"/>
      <c r="K102" s="18"/>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row>
    <row r="103" spans="1:157">
      <c r="A103" s="16"/>
      <c r="B103" s="126"/>
      <c r="C103" s="127"/>
      <c r="D103" s="127"/>
      <c r="E103" s="18"/>
      <c r="F103" s="18"/>
      <c r="G103" s="17"/>
      <c r="H103" s="128"/>
      <c r="I103" s="129"/>
      <c r="J103" s="18"/>
      <c r="K103" s="18"/>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row>
    <row r="104" spans="1:157">
      <c r="A104" s="16"/>
      <c r="B104" s="126"/>
      <c r="C104" s="127"/>
      <c r="D104" s="127"/>
      <c r="E104" s="18"/>
      <c r="F104" s="18"/>
      <c r="G104" s="17"/>
      <c r="H104" s="128"/>
      <c r="I104" s="129"/>
      <c r="J104" s="18"/>
      <c r="K104" s="18"/>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row>
    <row r="105" spans="1:157">
      <c r="A105" s="16"/>
      <c r="B105" s="126"/>
      <c r="C105" s="127"/>
      <c r="D105" s="127"/>
      <c r="E105" s="18"/>
      <c r="F105" s="18"/>
      <c r="G105" s="17"/>
      <c r="H105" s="128"/>
      <c r="I105" s="129"/>
      <c r="J105" s="18"/>
      <c r="K105" s="18"/>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row>
    <row r="279" spans="2:9">
      <c r="B279" s="130" t="s">
        <v>214</v>
      </c>
    </row>
    <row r="280" spans="2:9" ht="57.75">
      <c r="I280" s="134" t="s">
        <v>208</v>
      </c>
    </row>
  </sheetData>
  <sheetProtection insertColumns="0" insertRows="0" insertHyperlinks="0"/>
  <customSheetViews>
    <customSheetView guid="{63C2440F-350B-41E8-B1D4-831F4CBBF476}" scale="55" hiddenRows="1">
      <pane xSplit="2" ySplit="9" topLeftCell="I10" activePane="bottomRight" state="frozen"/>
      <selection pane="bottomRight" activeCell="J22" sqref="J22"/>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1"/>
    </customSheetView>
    <customSheetView guid="{5C11B616-35DD-4F1D-B6BA-35C693DFAD6B}" scale="55" showPageBreaks="1" printArea="1" hiddenRows="1">
      <pane xSplit="2" ySplit="9" topLeftCell="I10" activePane="bottomRight" state="frozen"/>
      <selection pane="bottomRight" activeCell="J2799" sqref="J2799"/>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2"/>
    </customSheetView>
  </customSheetViews>
  <mergeCells count="207">
    <mergeCell ref="BK15:BP15"/>
    <mergeCell ref="BQ13:CN13"/>
    <mergeCell ref="BE14:BJ14"/>
    <mergeCell ref="J2:K2"/>
    <mergeCell ref="J3:K3"/>
    <mergeCell ref="J4:K4"/>
    <mergeCell ref="J5:K5"/>
    <mergeCell ref="AF8:AK8"/>
    <mergeCell ref="BF21:CC21"/>
    <mergeCell ref="BK14:BP14"/>
    <mergeCell ref="BE16:BJ16"/>
    <mergeCell ref="BK16:BP16"/>
    <mergeCell ref="BK10:BP10"/>
    <mergeCell ref="BF11:BL11"/>
    <mergeCell ref="BM11:BP11"/>
    <mergeCell ref="BQ11:BV11"/>
    <mergeCell ref="BF12:BP12"/>
    <mergeCell ref="BG10:BJ10"/>
    <mergeCell ref="BE15:BF15"/>
    <mergeCell ref="BH18:CB18"/>
    <mergeCell ref="BK26:BP26"/>
    <mergeCell ref="BQ26:BV26"/>
    <mergeCell ref="BN30:BS30"/>
    <mergeCell ref="BF28:BY28"/>
    <mergeCell ref="BF29:BM29"/>
    <mergeCell ref="BK35:BM35"/>
    <mergeCell ref="CE63:CG63"/>
    <mergeCell ref="CE64:CG64"/>
    <mergeCell ref="CE65:CG65"/>
    <mergeCell ref="BK37:BP37"/>
    <mergeCell ref="BJ32:CF32"/>
    <mergeCell ref="BJ47:CG47"/>
    <mergeCell ref="BK41:BP41"/>
    <mergeCell ref="BQ41:BV41"/>
    <mergeCell ref="BK39:BP39"/>
    <mergeCell ref="BK30:BM30"/>
    <mergeCell ref="BK33:BM33"/>
    <mergeCell ref="BN33:BS33"/>
    <mergeCell ref="BT33:BV33"/>
    <mergeCell ref="BK34:BM34"/>
    <mergeCell ref="BN34:BS34"/>
    <mergeCell ref="BT34:BV34"/>
    <mergeCell ref="BT36:BV36"/>
    <mergeCell ref="CB45:CF45"/>
    <mergeCell ref="BK23:BL23"/>
    <mergeCell ref="BK36:BM36"/>
    <mergeCell ref="BN36:BS36"/>
    <mergeCell ref="BY42:CA42"/>
    <mergeCell ref="BT30:BV30"/>
    <mergeCell ref="BW22:BY22"/>
    <mergeCell ref="BG15:BJ15"/>
    <mergeCell ref="BK24:BP24"/>
    <mergeCell ref="BQ24:BV24"/>
    <mergeCell ref="BT35:BV35"/>
    <mergeCell ref="BO23:BP23"/>
    <mergeCell ref="BT31:BY31"/>
    <mergeCell ref="BW38:BY38"/>
    <mergeCell ref="BW41:BY41"/>
    <mergeCell ref="BZ37:CC37"/>
    <mergeCell ref="BN35:BS35"/>
    <mergeCell ref="BZ38:CD38"/>
    <mergeCell ref="BZ39:CD39"/>
    <mergeCell ref="BZ40:CD40"/>
    <mergeCell ref="BZ41:CD41"/>
    <mergeCell ref="BL31:BS31"/>
    <mergeCell ref="BK25:BP25"/>
    <mergeCell ref="BQ25:BV25"/>
    <mergeCell ref="BQ38:BV38"/>
    <mergeCell ref="BW52:CB52"/>
    <mergeCell ref="BO52:BV52"/>
    <mergeCell ref="BK49:BL49"/>
    <mergeCell ref="BK51:BP51"/>
    <mergeCell ref="BR55:BV55"/>
    <mergeCell ref="BW55:CB55"/>
    <mergeCell ref="BQ51:BV51"/>
    <mergeCell ref="BZ51:CG51"/>
    <mergeCell ref="BR56:BV56"/>
    <mergeCell ref="BZ48:CC48"/>
    <mergeCell ref="BK50:BM50"/>
    <mergeCell ref="BN50:BS50"/>
    <mergeCell ref="BT50:BV50"/>
    <mergeCell ref="BW51:BY51"/>
    <mergeCell ref="CB42:CF42"/>
    <mergeCell ref="BM43:BR43"/>
    <mergeCell ref="BS43:BX43"/>
    <mergeCell ref="BY43:CA43"/>
    <mergeCell ref="BK48:BP48"/>
    <mergeCell ref="CU73:CW73"/>
    <mergeCell ref="BN67:CZ67"/>
    <mergeCell ref="BV64:BX64"/>
    <mergeCell ref="BY64:CD64"/>
    <mergeCell ref="BV65:BX65"/>
    <mergeCell ref="BY65:CD65"/>
    <mergeCell ref="CL72:CN72"/>
    <mergeCell ref="BW68:BY68"/>
    <mergeCell ref="CF71:CK71"/>
    <mergeCell ref="BZ71:CE71"/>
    <mergeCell ref="BN70:BS70"/>
    <mergeCell ref="CO72:CT72"/>
    <mergeCell ref="BT69:BY69"/>
    <mergeCell ref="BW66:CD66"/>
    <mergeCell ref="BN69:BS69"/>
    <mergeCell ref="CU74:CZ74"/>
    <mergeCell ref="BK19:BP19"/>
    <mergeCell ref="BQ19:BV19"/>
    <mergeCell ref="BH20:BV20"/>
    <mergeCell ref="BK22:BP22"/>
    <mergeCell ref="BQ22:BV22"/>
    <mergeCell ref="BZ24:CB24"/>
    <mergeCell ref="BZ25:CB25"/>
    <mergeCell ref="BZ26:CB26"/>
    <mergeCell ref="BQ37:BV37"/>
    <mergeCell ref="BW37:BY37"/>
    <mergeCell ref="BW20:CB20"/>
    <mergeCell ref="BW24:BY24"/>
    <mergeCell ref="BW25:BY25"/>
    <mergeCell ref="BW26:BY26"/>
    <mergeCell ref="BQ39:BV39"/>
    <mergeCell ref="BW39:BY39"/>
    <mergeCell ref="BK40:BP40"/>
    <mergeCell ref="BQ40:BV40"/>
    <mergeCell ref="BW40:BY40"/>
    <mergeCell ref="BN29:BS29"/>
    <mergeCell ref="BT29:BV29"/>
    <mergeCell ref="CU72:CW72"/>
    <mergeCell ref="CE66:CJ66"/>
    <mergeCell ref="B6:E6"/>
    <mergeCell ref="BV7:CG7"/>
    <mergeCell ref="BV8:CA8"/>
    <mergeCell ref="CB8:CG8"/>
    <mergeCell ref="CH7:CS7"/>
    <mergeCell ref="CH8:CM8"/>
    <mergeCell ref="CN8:CS8"/>
    <mergeCell ref="AX8:BC8"/>
    <mergeCell ref="BD8:BI8"/>
    <mergeCell ref="AX7:BI7"/>
    <mergeCell ref="BJ7:BU7"/>
    <mergeCell ref="BJ8:BO8"/>
    <mergeCell ref="BP8:BU8"/>
    <mergeCell ref="N7:Y7"/>
    <mergeCell ref="N8:S8"/>
    <mergeCell ref="T8:Y8"/>
    <mergeCell ref="AL7:AW7"/>
    <mergeCell ref="AL8:AQ8"/>
    <mergeCell ref="AR8:AW8"/>
    <mergeCell ref="Z7:AK7"/>
    <mergeCell ref="Z8:AE8"/>
    <mergeCell ref="DR7:EC7"/>
    <mergeCell ref="DR8:DW8"/>
    <mergeCell ref="DX8:EC8"/>
    <mergeCell ref="ED7:EO7"/>
    <mergeCell ref="ED8:EI8"/>
    <mergeCell ref="EJ8:EO8"/>
    <mergeCell ref="CT7:DE7"/>
    <mergeCell ref="CT8:CY8"/>
    <mergeCell ref="CZ8:DE8"/>
    <mergeCell ref="DF7:DQ7"/>
    <mergeCell ref="DF8:DK8"/>
    <mergeCell ref="DL8:DQ8"/>
    <mergeCell ref="CM74:CT74"/>
    <mergeCell ref="CL73:CN73"/>
    <mergeCell ref="CO73:CT73"/>
    <mergeCell ref="BK54:BP54"/>
    <mergeCell ref="BQ54:BV54"/>
    <mergeCell ref="BW54:BY54"/>
    <mergeCell ref="BZ54:CD54"/>
    <mergeCell ref="BK61:BP61"/>
    <mergeCell ref="BT70:BY70"/>
    <mergeCell ref="BN71:BS71"/>
    <mergeCell ref="BT71:BY71"/>
    <mergeCell ref="BV62:CA62"/>
    <mergeCell ref="BK62:BO62"/>
    <mergeCell ref="BP62:BU62"/>
    <mergeCell ref="BN68:BP68"/>
    <mergeCell ref="BT68:BV68"/>
    <mergeCell ref="BW56:CB56"/>
    <mergeCell ref="BR58:BV58"/>
    <mergeCell ref="BW58:CB58"/>
    <mergeCell ref="BR59:BV59"/>
    <mergeCell ref="BW59:CB59"/>
    <mergeCell ref="BR60:BV60"/>
    <mergeCell ref="BV63:BX63"/>
    <mergeCell ref="BY63:CD63"/>
    <mergeCell ref="BO27:BV27"/>
    <mergeCell ref="BW27:CB27"/>
    <mergeCell ref="BW60:CB60"/>
    <mergeCell ref="BQ61:BV61"/>
    <mergeCell ref="BY61:CB61"/>
    <mergeCell ref="BK53:CG53"/>
    <mergeCell ref="BS42:BX42"/>
    <mergeCell ref="BQ48:BV48"/>
    <mergeCell ref="BW48:BY48"/>
    <mergeCell ref="BS45:BX45"/>
    <mergeCell ref="BY45:CA45"/>
    <mergeCell ref="BY46:CD46"/>
    <mergeCell ref="BR57:BV57"/>
    <mergeCell ref="BW57:CB57"/>
    <mergeCell ref="BM44:BR44"/>
    <mergeCell ref="BM42:BR42"/>
    <mergeCell ref="BW61:BX61"/>
    <mergeCell ref="BS44:BX44"/>
    <mergeCell ref="BY44:CA44"/>
    <mergeCell ref="CB44:CF44"/>
    <mergeCell ref="BM45:BR45"/>
    <mergeCell ref="BK38:BP38"/>
    <mergeCell ref="CB43:CF43"/>
    <mergeCell ref="BK46:BX46"/>
  </mergeCells>
  <conditionalFormatting sqref="K48:K49 K19:K20 K54 K22:K26 K10:K16">
    <cfRule type="dataBar" priority="307">
      <dataBar>
        <cfvo type="num" val="0"/>
        <cfvo type="num" val="1"/>
        <color theme="0" tint="-0.499984740745262"/>
      </dataBar>
      <extLst>
        <ext xmlns:x14="http://schemas.microsoft.com/office/spreadsheetml/2009/9/main" uri="{B025F937-C7B1-47D3-B67F-A62EFF666E3E}">
          <x14:id>{1AA7367A-7EBF-4FAB-A846-7C6A00AF1A82}</x14:id>
        </ext>
      </extLst>
    </cfRule>
  </conditionalFormatting>
  <conditionalFormatting sqref="K18 K21 K28 K32 K47 K53 K67">
    <cfRule type="dataBar" priority="151">
      <dataBar>
        <cfvo type="num" val="0"/>
        <cfvo type="num" val="1"/>
        <color theme="0" tint="-0.499984740745262"/>
      </dataBar>
      <extLst>
        <ext xmlns:x14="http://schemas.microsoft.com/office/spreadsheetml/2009/9/main" uri="{B025F937-C7B1-47D3-B67F-A62EFF666E3E}">
          <x14:id>{E4F6353E-12B5-4E13-8342-B04903CCD56E}</x14:id>
        </ext>
      </extLst>
    </cfRule>
  </conditionalFormatting>
  <conditionalFormatting sqref="K17:L17">
    <cfRule type="dataBar" priority="147">
      <dataBar>
        <cfvo type="num" val="0"/>
        <cfvo type="num" val="1"/>
        <color theme="0" tint="-0.499984740745262"/>
      </dataBar>
      <extLst>
        <ext xmlns:x14="http://schemas.microsoft.com/office/spreadsheetml/2009/9/main" uri="{B025F937-C7B1-47D3-B67F-A62EFF666E3E}">
          <x14:id>{1BCA5006-5EFA-42F0-994A-C0486E54313C}</x14:id>
        </ext>
      </extLst>
    </cfRule>
  </conditionalFormatting>
  <conditionalFormatting sqref="K30">
    <cfRule type="dataBar" priority="143">
      <dataBar>
        <cfvo type="num" val="0"/>
        <cfvo type="num" val="1"/>
        <color theme="0" tint="-0.499984740745262"/>
      </dataBar>
      <extLst>
        <ext xmlns:x14="http://schemas.microsoft.com/office/spreadsheetml/2009/9/main" uri="{B025F937-C7B1-47D3-B67F-A62EFF666E3E}">
          <x14:id>{13F3BAFA-5573-418E-9A7C-B536AD1CEE8E}</x14:id>
        </ext>
      </extLst>
    </cfRule>
  </conditionalFormatting>
  <conditionalFormatting sqref="K33:K45">
    <cfRule type="dataBar" priority="142">
      <dataBar>
        <cfvo type="num" val="0"/>
        <cfvo type="num" val="1"/>
        <color theme="0" tint="-0.499984740745262"/>
      </dataBar>
      <extLst>
        <ext xmlns:x14="http://schemas.microsoft.com/office/spreadsheetml/2009/9/main" uri="{B025F937-C7B1-47D3-B67F-A62EFF666E3E}">
          <x14:id>{C3D4404D-DC5B-4D8E-A3E4-C6958EC3C68A}</x14:id>
        </ext>
      </extLst>
    </cfRule>
  </conditionalFormatting>
  <conditionalFormatting sqref="K50:K51">
    <cfRule type="dataBar" priority="141">
      <dataBar>
        <cfvo type="num" val="0"/>
        <cfvo type="num" val="1"/>
        <color theme="0" tint="-0.499984740745262"/>
      </dataBar>
      <extLst>
        <ext xmlns:x14="http://schemas.microsoft.com/office/spreadsheetml/2009/9/main" uri="{B025F937-C7B1-47D3-B67F-A62EFF666E3E}">
          <x14:id>{1F71B2F1-2D8D-4004-BD7A-26E58D432D9F}</x14:id>
        </ext>
      </extLst>
    </cfRule>
  </conditionalFormatting>
  <conditionalFormatting sqref="K61:K65">
    <cfRule type="dataBar" priority="140">
      <dataBar>
        <cfvo type="num" val="0"/>
        <cfvo type="num" val="1"/>
        <color theme="0" tint="-0.499984740745262"/>
      </dataBar>
      <extLst>
        <ext xmlns:x14="http://schemas.microsoft.com/office/spreadsheetml/2009/9/main" uri="{B025F937-C7B1-47D3-B67F-A62EFF666E3E}">
          <x14:id>{0AADD9B3-37F4-42FB-B4B1-51AE15F0CC2B}</x14:id>
        </ext>
      </extLst>
    </cfRule>
  </conditionalFormatting>
  <conditionalFormatting sqref="K68:K73">
    <cfRule type="dataBar" priority="139">
      <dataBar>
        <cfvo type="num" val="0"/>
        <cfvo type="num" val="1"/>
        <color theme="0" tint="-0.499984740745262"/>
      </dataBar>
      <extLst>
        <ext xmlns:x14="http://schemas.microsoft.com/office/spreadsheetml/2009/9/main" uri="{B025F937-C7B1-47D3-B67F-A62EFF666E3E}">
          <x14:id>{B88754BA-C61C-473A-8756-42F4DE264C71}</x14:id>
        </ext>
      </extLst>
    </cfRule>
  </conditionalFormatting>
  <conditionalFormatting sqref="K10:K74">
    <cfRule type="dataBar" priority="109">
      <dataBar>
        <cfvo type="num" val="0"/>
        <cfvo type="num" val="1"/>
        <color theme="0" tint="-0.499984740745262"/>
      </dataBar>
      <extLst>
        <ext xmlns:x14="http://schemas.microsoft.com/office/spreadsheetml/2009/9/main" uri="{B025F937-C7B1-47D3-B67F-A62EFF666E3E}">
          <x14:id>{6DF825B5-20D5-466C-98E8-0101776AFEBD}</x14:id>
        </ext>
      </extLst>
    </cfRule>
  </conditionalFormatting>
  <conditionalFormatting sqref="K55:K60">
    <cfRule type="dataBar" priority="90">
      <dataBar>
        <cfvo type="num" val="0"/>
        <cfvo type="num" val="1"/>
        <color theme="0" tint="-0.499984740745262"/>
      </dataBar>
      <extLst>
        <ext xmlns:x14="http://schemas.microsoft.com/office/spreadsheetml/2009/9/main" uri="{B025F937-C7B1-47D3-B67F-A62EFF666E3E}">
          <x14:id>{A4BD1EE3-EA7D-48B4-989F-BBBFE4042423}</x14:id>
        </ext>
      </extLst>
    </cfRule>
  </conditionalFormatting>
  <conditionalFormatting sqref="BK53 BN67 BH18 BJ32">
    <cfRule type="dataBar" priority="68">
      <dataBar>
        <cfvo type="num" val="0"/>
        <cfvo type="num" val="1"/>
        <color rgb="FFFF0000"/>
      </dataBar>
      <extLst>
        <ext xmlns:x14="http://schemas.microsoft.com/office/spreadsheetml/2009/9/main" uri="{B025F937-C7B1-47D3-B67F-A62EFF666E3E}">
          <x14:id>{ABDBA2C6-8A82-49AA-B102-4DD0832BB7AE}</x14:id>
        </ext>
      </extLst>
    </cfRule>
  </conditionalFormatting>
  <conditionalFormatting sqref="K27">
    <cfRule type="dataBar" priority="43">
      <dataBar>
        <cfvo type="num" val="0"/>
        <cfvo type="num" val="1"/>
        <color theme="0" tint="-0.499984740745262"/>
      </dataBar>
      <extLst>
        <ext xmlns:x14="http://schemas.microsoft.com/office/spreadsheetml/2009/9/main" uri="{B025F937-C7B1-47D3-B67F-A62EFF666E3E}">
          <x14:id>{BB878A36-2C33-4996-8D80-A5D3B5088911}</x14:id>
        </ext>
      </extLst>
    </cfRule>
  </conditionalFormatting>
  <conditionalFormatting sqref="K31">
    <cfRule type="dataBar" priority="42">
      <dataBar>
        <cfvo type="num" val="0"/>
        <cfvo type="num" val="1"/>
        <color theme="0" tint="-0.499984740745262"/>
      </dataBar>
      <extLst>
        <ext xmlns:x14="http://schemas.microsoft.com/office/spreadsheetml/2009/9/main" uri="{B025F937-C7B1-47D3-B67F-A62EFF666E3E}">
          <x14:id>{AAF90964-ADDA-4E97-94AD-90B2153D2A1B}</x14:id>
        </ext>
      </extLst>
    </cfRule>
  </conditionalFormatting>
  <conditionalFormatting sqref="K29">
    <cfRule type="dataBar" priority="41">
      <dataBar>
        <cfvo type="num" val="0"/>
        <cfvo type="num" val="1"/>
        <color theme="0" tint="-0.499984740745262"/>
      </dataBar>
      <extLst>
        <ext xmlns:x14="http://schemas.microsoft.com/office/spreadsheetml/2009/9/main" uri="{B025F937-C7B1-47D3-B67F-A62EFF666E3E}">
          <x14:id>{BFF2FE1A-B65D-49E1-917C-295FA4BE0130}</x14:id>
        </ext>
      </extLst>
    </cfRule>
  </conditionalFormatting>
  <conditionalFormatting sqref="K46">
    <cfRule type="dataBar" priority="40">
      <dataBar>
        <cfvo type="num" val="0"/>
        <cfvo type="num" val="1"/>
        <color theme="0" tint="-0.499984740745262"/>
      </dataBar>
      <extLst>
        <ext xmlns:x14="http://schemas.microsoft.com/office/spreadsheetml/2009/9/main" uri="{B025F937-C7B1-47D3-B67F-A62EFF666E3E}">
          <x14:id>{FFDFF587-EC92-468D-B3A2-7EB97286B4A3}</x14:id>
        </ext>
      </extLst>
    </cfRule>
  </conditionalFormatting>
  <conditionalFormatting sqref="K52">
    <cfRule type="dataBar" priority="39">
      <dataBar>
        <cfvo type="num" val="0"/>
        <cfvo type="num" val="1"/>
        <color theme="0" tint="-0.499984740745262"/>
      </dataBar>
      <extLst>
        <ext xmlns:x14="http://schemas.microsoft.com/office/spreadsheetml/2009/9/main" uri="{B025F937-C7B1-47D3-B67F-A62EFF666E3E}">
          <x14:id>{DBA36FC4-6AE2-44F8-8896-3A56970FF1C9}</x14:id>
        </ext>
      </extLst>
    </cfRule>
  </conditionalFormatting>
  <conditionalFormatting sqref="K66">
    <cfRule type="dataBar" priority="38">
      <dataBar>
        <cfvo type="num" val="0"/>
        <cfvo type="num" val="1"/>
        <color theme="0" tint="-0.499984740745262"/>
      </dataBar>
      <extLst>
        <ext xmlns:x14="http://schemas.microsoft.com/office/spreadsheetml/2009/9/main" uri="{B025F937-C7B1-47D3-B67F-A62EFF666E3E}">
          <x14:id>{FEC41089-C732-431D-B843-DFB3E2A7A630}</x14:id>
        </ext>
      </extLst>
    </cfRule>
  </conditionalFormatting>
  <conditionalFormatting sqref="K74">
    <cfRule type="dataBar" priority="37">
      <dataBar>
        <cfvo type="num" val="0"/>
        <cfvo type="num" val="1"/>
        <color theme="0" tint="-0.499984740745262"/>
      </dataBar>
      <extLst>
        <ext xmlns:x14="http://schemas.microsoft.com/office/spreadsheetml/2009/9/main" uri="{B025F937-C7B1-47D3-B67F-A62EFF666E3E}">
          <x14:id>{4528027C-0640-424A-BE47-B004E16E80D4}</x14:id>
        </ext>
      </extLst>
    </cfRule>
  </conditionalFormatting>
  <conditionalFormatting sqref="BF21">
    <cfRule type="dataBar" priority="36">
      <dataBar>
        <cfvo type="num" val="0"/>
        <cfvo type="num" val="1"/>
        <color rgb="FFFF0000"/>
      </dataBar>
      <extLst>
        <ext xmlns:x14="http://schemas.microsoft.com/office/spreadsheetml/2009/9/main" uri="{B025F937-C7B1-47D3-B67F-A62EFF666E3E}">
          <x14:id>{E81D56CE-F4F8-4181-8819-33C2EAA9181B}</x14:id>
        </ext>
      </extLst>
    </cfRule>
  </conditionalFormatting>
  <conditionalFormatting sqref="BJ47">
    <cfRule type="dataBar" priority="17">
      <dataBar>
        <cfvo type="num" val="0"/>
        <cfvo type="num" val="1"/>
        <color rgb="FFFF0000"/>
      </dataBar>
      <extLst>
        <ext xmlns:x14="http://schemas.microsoft.com/office/spreadsheetml/2009/9/main" uri="{B025F937-C7B1-47D3-B67F-A62EFF666E3E}">
          <x14:id>{46CC7A93-0F21-4099-93A2-1CE111DCE5EA}</x14:id>
        </ext>
      </extLst>
    </cfRule>
  </conditionalFormatting>
  <conditionalFormatting sqref="BF28">
    <cfRule type="dataBar" priority="1">
      <dataBar>
        <cfvo type="num" val="0"/>
        <cfvo type="num" val="1"/>
        <color rgb="FFFF0000"/>
      </dataBar>
      <extLst>
        <ext xmlns:x14="http://schemas.microsoft.com/office/spreadsheetml/2009/9/main" uri="{B025F937-C7B1-47D3-B67F-A62EFF666E3E}">
          <x14:id>{5400AD31-73D7-4A41-B305-FAD21453D27C}</x14:id>
        </ext>
      </extLst>
    </cfRule>
  </conditionalFormatting>
  <printOptions horizontalCentered="1"/>
  <pageMargins left="0.39370078740157483" right="0.39370078740157483" top="0.39370078740157483" bottom="0.39370078740157483" header="0.39370078740157483" footer="0.39370078740157483"/>
  <pageSetup paperSize="8" scale="39" fitToHeight="4" orientation="landscape" r:id="rId3"/>
  <rowBreaks count="1" manualBreakCount="1">
    <brk id="16" max="117" man="1"/>
  </rowBreaks>
  <drawing r:id="rId4"/>
  <legacyDrawing r:id="rId5"/>
  <extLst>
    <ext xmlns:x14="http://schemas.microsoft.com/office/spreadsheetml/2009/9/main" uri="{78C0D931-6437-407d-A8EE-F0AAD7539E65}">
      <x14:conditionalFormattings>
        <x14:conditionalFormatting xmlns:xm="http://schemas.microsoft.com/office/excel/2006/main">
          <x14:cfRule type="dataBar" id="{1AA7367A-7EBF-4FAB-A846-7C6A00AF1A82}">
            <x14:dataBar minLength="0" maxLength="100" gradient="0">
              <x14:cfvo type="num">
                <xm:f>0</xm:f>
              </x14:cfvo>
              <x14:cfvo type="num">
                <xm:f>1</xm:f>
              </x14:cfvo>
              <x14:negativeFillColor rgb="FFFF0000"/>
              <x14:axisColor rgb="FF000000"/>
            </x14:dataBar>
          </x14:cfRule>
          <xm:sqref>K48:K49 K19:K20 K54 K22:K26 K10:K16</xm:sqref>
        </x14:conditionalFormatting>
        <x14:conditionalFormatting xmlns:xm="http://schemas.microsoft.com/office/excel/2006/main">
          <x14:cfRule type="dataBar" id="{E4F6353E-12B5-4E13-8342-B04903CCD56E}">
            <x14:dataBar minLength="0" maxLength="100" gradient="0">
              <x14:cfvo type="num">
                <xm:f>0</xm:f>
              </x14:cfvo>
              <x14:cfvo type="num">
                <xm:f>1</xm:f>
              </x14:cfvo>
              <x14:negativeFillColor rgb="FFFF0000"/>
              <x14:axisColor rgb="FF000000"/>
            </x14:dataBar>
          </x14:cfRule>
          <xm:sqref>K18 K21 K28 K32 K47 K53 K67</xm:sqref>
        </x14:conditionalFormatting>
        <x14:conditionalFormatting xmlns:xm="http://schemas.microsoft.com/office/excel/2006/main">
          <x14:cfRule type="dataBar" id="{1BCA5006-5EFA-42F0-994A-C0486E54313C}">
            <x14:dataBar minLength="0" maxLength="100" gradient="0">
              <x14:cfvo type="num">
                <xm:f>0</xm:f>
              </x14:cfvo>
              <x14:cfvo type="num">
                <xm:f>1</xm:f>
              </x14:cfvo>
              <x14:negativeFillColor rgb="FFFF0000"/>
              <x14:axisColor rgb="FF000000"/>
            </x14:dataBar>
          </x14:cfRule>
          <xm:sqref>K17:L17</xm:sqref>
        </x14:conditionalFormatting>
        <x14:conditionalFormatting xmlns:xm="http://schemas.microsoft.com/office/excel/2006/main">
          <x14:cfRule type="dataBar" id="{13F3BAFA-5573-418E-9A7C-B536AD1CEE8E}">
            <x14:dataBar minLength="0" maxLength="100" gradient="0">
              <x14:cfvo type="num">
                <xm:f>0</xm:f>
              </x14:cfvo>
              <x14:cfvo type="num">
                <xm:f>1</xm:f>
              </x14:cfvo>
              <x14:negativeFillColor rgb="FFFF0000"/>
              <x14:axisColor rgb="FF000000"/>
            </x14:dataBar>
          </x14:cfRule>
          <xm:sqref>K30</xm:sqref>
        </x14:conditionalFormatting>
        <x14:conditionalFormatting xmlns:xm="http://schemas.microsoft.com/office/excel/2006/main">
          <x14:cfRule type="dataBar" id="{C3D4404D-DC5B-4D8E-A3E4-C6958EC3C68A}">
            <x14:dataBar minLength="0" maxLength="100" gradient="0">
              <x14:cfvo type="num">
                <xm:f>0</xm:f>
              </x14:cfvo>
              <x14:cfvo type="num">
                <xm:f>1</xm:f>
              </x14:cfvo>
              <x14:negativeFillColor rgb="FFFF0000"/>
              <x14:axisColor rgb="FF000000"/>
            </x14:dataBar>
          </x14:cfRule>
          <xm:sqref>K33:K45</xm:sqref>
        </x14:conditionalFormatting>
        <x14:conditionalFormatting xmlns:xm="http://schemas.microsoft.com/office/excel/2006/main">
          <x14:cfRule type="dataBar" id="{1F71B2F1-2D8D-4004-BD7A-26E58D432D9F}">
            <x14:dataBar minLength="0" maxLength="100" gradient="0">
              <x14:cfvo type="num">
                <xm:f>0</xm:f>
              </x14:cfvo>
              <x14:cfvo type="num">
                <xm:f>1</xm:f>
              </x14:cfvo>
              <x14:negativeFillColor rgb="FFFF0000"/>
              <x14:axisColor rgb="FF000000"/>
            </x14:dataBar>
          </x14:cfRule>
          <xm:sqref>K50:K51</xm:sqref>
        </x14:conditionalFormatting>
        <x14:conditionalFormatting xmlns:xm="http://schemas.microsoft.com/office/excel/2006/main">
          <x14:cfRule type="dataBar" id="{0AADD9B3-37F4-42FB-B4B1-51AE15F0CC2B}">
            <x14:dataBar minLength="0" maxLength="100" gradient="0">
              <x14:cfvo type="num">
                <xm:f>0</xm:f>
              </x14:cfvo>
              <x14:cfvo type="num">
                <xm:f>1</xm:f>
              </x14:cfvo>
              <x14:negativeFillColor rgb="FFFF0000"/>
              <x14:axisColor rgb="FF000000"/>
            </x14:dataBar>
          </x14:cfRule>
          <xm:sqref>K61:K65</xm:sqref>
        </x14:conditionalFormatting>
        <x14:conditionalFormatting xmlns:xm="http://schemas.microsoft.com/office/excel/2006/main">
          <x14:cfRule type="dataBar" id="{B88754BA-C61C-473A-8756-42F4DE264C71}">
            <x14:dataBar minLength="0" maxLength="100" gradient="0">
              <x14:cfvo type="num">
                <xm:f>0</xm:f>
              </x14:cfvo>
              <x14:cfvo type="num">
                <xm:f>1</xm:f>
              </x14:cfvo>
              <x14:negativeFillColor rgb="FFFF0000"/>
              <x14:axisColor rgb="FF000000"/>
            </x14:dataBar>
          </x14:cfRule>
          <xm:sqref>K68:K73</xm:sqref>
        </x14:conditionalFormatting>
        <x14:conditionalFormatting xmlns:xm="http://schemas.microsoft.com/office/excel/2006/main">
          <x14:cfRule type="dataBar" id="{6DF825B5-20D5-466C-98E8-0101776AFEBD}">
            <x14:dataBar minLength="0" maxLength="100">
              <x14:cfvo type="num">
                <xm:f>0</xm:f>
              </x14:cfvo>
              <x14:cfvo type="num">
                <xm:f>1</xm:f>
              </x14:cfvo>
              <x14:negativeFillColor rgb="FFFF0000"/>
              <x14:axisColor rgb="FF000000"/>
            </x14:dataBar>
          </x14:cfRule>
          <xm:sqref>K10:K74</xm:sqref>
        </x14:conditionalFormatting>
        <x14:conditionalFormatting xmlns:xm="http://schemas.microsoft.com/office/excel/2006/main">
          <x14:cfRule type="dataBar" id="{A4BD1EE3-EA7D-48B4-989F-BBBFE4042423}">
            <x14:dataBar minLength="0" maxLength="100">
              <x14:cfvo type="num">
                <xm:f>0</xm:f>
              </x14:cfvo>
              <x14:cfvo type="num">
                <xm:f>1</xm:f>
              </x14:cfvo>
              <x14:negativeFillColor rgb="FFFF0000"/>
              <x14:axisColor rgb="FF000000"/>
            </x14:dataBar>
          </x14:cfRule>
          <xm:sqref>K55:K60</xm:sqref>
        </x14:conditionalFormatting>
        <x14:conditionalFormatting xmlns:xm="http://schemas.microsoft.com/office/excel/2006/main">
          <x14:cfRule type="dataBar" id="{ABDBA2C6-8A82-49AA-B102-4DD0832BB7AE}">
            <x14:dataBar minLength="0" maxLength="100">
              <x14:cfvo type="num">
                <xm:f>0</xm:f>
              </x14:cfvo>
              <x14:cfvo type="num">
                <xm:f>1</xm:f>
              </x14:cfvo>
              <x14:negativeFillColor rgb="FFFF0000"/>
              <x14:axisColor rgb="FF000000"/>
            </x14:dataBar>
          </x14:cfRule>
          <xm:sqref>BK53 BN67 BH18 BJ32</xm:sqref>
        </x14:conditionalFormatting>
        <x14:conditionalFormatting xmlns:xm="http://schemas.microsoft.com/office/excel/2006/main">
          <x14:cfRule type="dataBar" id="{BB878A36-2C33-4996-8D80-A5D3B5088911}">
            <x14:dataBar minLength="0" maxLength="100">
              <x14:cfvo type="num">
                <xm:f>0</xm:f>
              </x14:cfvo>
              <x14:cfvo type="num">
                <xm:f>1</xm:f>
              </x14:cfvo>
              <x14:negativeFillColor rgb="FFFF0000"/>
              <x14:axisColor rgb="FF000000"/>
            </x14:dataBar>
          </x14:cfRule>
          <xm:sqref>K27</xm:sqref>
        </x14:conditionalFormatting>
        <x14:conditionalFormatting xmlns:xm="http://schemas.microsoft.com/office/excel/2006/main">
          <x14:cfRule type="dataBar" id="{AAF90964-ADDA-4E97-94AD-90B2153D2A1B}">
            <x14:dataBar minLength="0" maxLength="100">
              <x14:cfvo type="num">
                <xm:f>0</xm:f>
              </x14:cfvo>
              <x14:cfvo type="num">
                <xm:f>1</xm:f>
              </x14:cfvo>
              <x14:negativeFillColor rgb="FFFF0000"/>
              <x14:axisColor rgb="FF000000"/>
            </x14:dataBar>
          </x14:cfRule>
          <xm:sqref>K31</xm:sqref>
        </x14:conditionalFormatting>
        <x14:conditionalFormatting xmlns:xm="http://schemas.microsoft.com/office/excel/2006/main">
          <x14:cfRule type="dataBar" id="{BFF2FE1A-B65D-49E1-917C-295FA4BE0130}">
            <x14:dataBar minLength="0" maxLength="100">
              <x14:cfvo type="num">
                <xm:f>0</xm:f>
              </x14:cfvo>
              <x14:cfvo type="num">
                <xm:f>1</xm:f>
              </x14:cfvo>
              <x14:negativeFillColor rgb="FFFF0000"/>
              <x14:axisColor rgb="FF000000"/>
            </x14:dataBar>
          </x14:cfRule>
          <xm:sqref>K29</xm:sqref>
        </x14:conditionalFormatting>
        <x14:conditionalFormatting xmlns:xm="http://schemas.microsoft.com/office/excel/2006/main">
          <x14:cfRule type="dataBar" id="{FFDFF587-EC92-468D-B3A2-7EB97286B4A3}">
            <x14:dataBar minLength="0" maxLength="100">
              <x14:cfvo type="num">
                <xm:f>0</xm:f>
              </x14:cfvo>
              <x14:cfvo type="num">
                <xm:f>1</xm:f>
              </x14:cfvo>
              <x14:negativeFillColor rgb="FFFF0000"/>
              <x14:axisColor rgb="FF000000"/>
            </x14:dataBar>
          </x14:cfRule>
          <xm:sqref>K46</xm:sqref>
        </x14:conditionalFormatting>
        <x14:conditionalFormatting xmlns:xm="http://schemas.microsoft.com/office/excel/2006/main">
          <x14:cfRule type="dataBar" id="{DBA36FC4-6AE2-44F8-8896-3A56970FF1C9}">
            <x14:dataBar minLength="0" maxLength="100">
              <x14:cfvo type="num">
                <xm:f>0</xm:f>
              </x14:cfvo>
              <x14:cfvo type="num">
                <xm:f>1</xm:f>
              </x14:cfvo>
              <x14:negativeFillColor rgb="FFFF0000"/>
              <x14:axisColor rgb="FF000000"/>
            </x14:dataBar>
          </x14:cfRule>
          <xm:sqref>K52</xm:sqref>
        </x14:conditionalFormatting>
        <x14:conditionalFormatting xmlns:xm="http://schemas.microsoft.com/office/excel/2006/main">
          <x14:cfRule type="dataBar" id="{FEC41089-C732-431D-B843-DFB3E2A7A630}">
            <x14:dataBar minLength="0" maxLength="100">
              <x14:cfvo type="num">
                <xm:f>0</xm:f>
              </x14:cfvo>
              <x14:cfvo type="num">
                <xm:f>1</xm:f>
              </x14:cfvo>
              <x14:negativeFillColor rgb="FFFF0000"/>
              <x14:axisColor rgb="FF000000"/>
            </x14:dataBar>
          </x14:cfRule>
          <xm:sqref>K66</xm:sqref>
        </x14:conditionalFormatting>
        <x14:conditionalFormatting xmlns:xm="http://schemas.microsoft.com/office/excel/2006/main">
          <x14:cfRule type="dataBar" id="{4528027C-0640-424A-BE47-B004E16E80D4}">
            <x14:dataBar minLength="0" maxLength="100">
              <x14:cfvo type="num">
                <xm:f>0</xm:f>
              </x14:cfvo>
              <x14:cfvo type="num">
                <xm:f>1</xm:f>
              </x14:cfvo>
              <x14:negativeFillColor rgb="FFFF0000"/>
              <x14:axisColor rgb="FF000000"/>
            </x14:dataBar>
          </x14:cfRule>
          <xm:sqref>K74</xm:sqref>
        </x14:conditionalFormatting>
        <x14:conditionalFormatting xmlns:xm="http://schemas.microsoft.com/office/excel/2006/main">
          <x14:cfRule type="dataBar" id="{E81D56CE-F4F8-4181-8819-33C2EAA9181B}">
            <x14:dataBar minLength="0" maxLength="100">
              <x14:cfvo type="num">
                <xm:f>0</xm:f>
              </x14:cfvo>
              <x14:cfvo type="num">
                <xm:f>1</xm:f>
              </x14:cfvo>
              <x14:negativeFillColor rgb="FFFF0000"/>
              <x14:axisColor rgb="FF000000"/>
            </x14:dataBar>
          </x14:cfRule>
          <xm:sqref>BF21</xm:sqref>
        </x14:conditionalFormatting>
        <x14:conditionalFormatting xmlns:xm="http://schemas.microsoft.com/office/excel/2006/main">
          <x14:cfRule type="dataBar" id="{46CC7A93-0F21-4099-93A2-1CE111DCE5EA}">
            <x14:dataBar minLength="0" maxLength="100">
              <x14:cfvo type="num">
                <xm:f>0</xm:f>
              </x14:cfvo>
              <x14:cfvo type="num">
                <xm:f>1</xm:f>
              </x14:cfvo>
              <x14:negativeFillColor rgb="FFFF0000"/>
              <x14:axisColor rgb="FF000000"/>
            </x14:dataBar>
          </x14:cfRule>
          <xm:sqref>BJ47</xm:sqref>
        </x14:conditionalFormatting>
        <x14:conditionalFormatting xmlns:xm="http://schemas.microsoft.com/office/excel/2006/main">
          <x14:cfRule type="dataBar" id="{5400AD31-73D7-4A41-B305-FAD21453D27C}">
            <x14:dataBar minLength="0" maxLength="100">
              <x14:cfvo type="num">
                <xm:f>0</xm:f>
              </x14:cfvo>
              <x14:cfvo type="num">
                <xm:f>1</xm:f>
              </x14:cfvo>
              <x14:negativeFillColor rgb="FFFF0000"/>
              <x14:axisColor rgb="FF000000"/>
            </x14:dataBar>
          </x14:cfRule>
          <xm:sqref>BF28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
  <sheetViews>
    <sheetView zoomScaleNormal="100" workbookViewId="0">
      <pane xSplit="1" ySplit="1" topLeftCell="B2" activePane="bottomRight" state="frozen"/>
      <selection pane="topRight" activeCell="B1" sqref="B1"/>
      <selection pane="bottomLeft" activeCell="A2" sqref="A2"/>
      <selection pane="bottomRight" activeCell="B10" sqref="B10"/>
    </sheetView>
  </sheetViews>
  <sheetFormatPr defaultRowHeight="15"/>
  <cols>
    <col min="1" max="1" width="20.5703125" bestFit="1" customWidth="1"/>
    <col min="2" max="2" width="18" style="7" customWidth="1"/>
    <col min="3" max="4" width="18" customWidth="1"/>
    <col min="5" max="5" width="25" style="19" bestFit="1" customWidth="1"/>
    <col min="6" max="6" width="65.5703125" customWidth="1"/>
    <col min="7" max="7" width="11.140625" bestFit="1" customWidth="1"/>
  </cols>
  <sheetData>
    <row r="1" spans="1:8" s="1" customFormat="1" ht="31.5">
      <c r="A1" s="9" t="s">
        <v>44</v>
      </c>
      <c r="B1" s="10" t="s">
        <v>32</v>
      </c>
      <c r="C1" s="11" t="s">
        <v>45</v>
      </c>
      <c r="D1" s="210" t="s">
        <v>46</v>
      </c>
      <c r="E1" s="214" t="s">
        <v>315</v>
      </c>
      <c r="F1" s="214" t="s">
        <v>317</v>
      </c>
    </row>
    <row r="2" spans="1:8" ht="30.75" customHeight="1">
      <c r="A2" s="3" t="s">
        <v>7</v>
      </c>
      <c r="B2" s="5">
        <v>42826</v>
      </c>
      <c r="C2" s="8" t="s">
        <v>55</v>
      </c>
      <c r="D2" s="211" t="s">
        <v>55</v>
      </c>
      <c r="E2" s="215"/>
      <c r="F2" s="217"/>
    </row>
    <row r="3" spans="1:8" ht="30">
      <c r="A3" s="4" t="s">
        <v>42</v>
      </c>
      <c r="B3" s="6" t="s">
        <v>10</v>
      </c>
      <c r="C3" s="8" t="s">
        <v>55</v>
      </c>
      <c r="D3" s="211" t="s">
        <v>55</v>
      </c>
      <c r="E3" s="215"/>
      <c r="F3" s="217"/>
    </row>
    <row r="4" spans="1:8" ht="30">
      <c r="A4" s="20" t="s">
        <v>48</v>
      </c>
      <c r="B4" s="6">
        <v>42230</v>
      </c>
      <c r="C4" s="2" t="s">
        <v>52</v>
      </c>
      <c r="D4" s="212">
        <v>2015</v>
      </c>
      <c r="E4" s="216" t="s">
        <v>316</v>
      </c>
      <c r="F4" s="217"/>
      <c r="H4" s="7"/>
    </row>
    <row r="5" spans="1:8" ht="30">
      <c r="A5" s="4" t="s">
        <v>49</v>
      </c>
      <c r="B5" s="6">
        <v>42660</v>
      </c>
      <c r="C5" s="2" t="s">
        <v>52</v>
      </c>
      <c r="D5" s="213">
        <v>42644</v>
      </c>
      <c r="E5" s="216" t="s">
        <v>316</v>
      </c>
      <c r="F5" s="217"/>
    </row>
    <row r="6" spans="1:8" ht="30">
      <c r="A6" s="4" t="s">
        <v>50</v>
      </c>
      <c r="B6" s="5">
        <v>42736</v>
      </c>
      <c r="C6" s="8" t="s">
        <v>55</v>
      </c>
      <c r="D6" s="211" t="s">
        <v>55</v>
      </c>
      <c r="E6" s="215"/>
      <c r="F6" s="217"/>
    </row>
    <row r="7" spans="1:8" ht="30">
      <c r="A7" s="4" t="s">
        <v>51</v>
      </c>
      <c r="B7" s="5">
        <v>42461</v>
      </c>
      <c r="C7" s="8" t="s">
        <v>55</v>
      </c>
      <c r="D7" s="211" t="s">
        <v>55</v>
      </c>
      <c r="E7" s="215"/>
      <c r="F7" s="217"/>
    </row>
    <row r="8" spans="1:8" ht="30">
      <c r="A8" s="20" t="s">
        <v>53</v>
      </c>
      <c r="B8" s="6">
        <v>42507</v>
      </c>
      <c r="C8" s="2" t="s">
        <v>52</v>
      </c>
      <c r="D8" s="212">
        <v>2016</v>
      </c>
      <c r="E8" s="216" t="s">
        <v>318</v>
      </c>
      <c r="F8" s="217" t="s">
        <v>314</v>
      </c>
    </row>
    <row r="9" spans="1:8" ht="30">
      <c r="A9" s="20" t="s">
        <v>54</v>
      </c>
      <c r="B9" s="6">
        <v>42628</v>
      </c>
      <c r="C9" s="2" t="s">
        <v>52</v>
      </c>
      <c r="D9" s="212">
        <v>2016</v>
      </c>
      <c r="E9" s="216" t="s">
        <v>318</v>
      </c>
      <c r="F9" s="217" t="s">
        <v>266</v>
      </c>
      <c r="G9" s="7"/>
    </row>
    <row r="10" spans="1:8" ht="30">
      <c r="A10" s="4" t="s">
        <v>312</v>
      </c>
      <c r="B10" s="6">
        <v>42619</v>
      </c>
      <c r="C10" s="2" t="s">
        <v>52</v>
      </c>
      <c r="D10" s="212">
        <v>2016</v>
      </c>
      <c r="E10" s="216" t="s">
        <v>318</v>
      </c>
      <c r="F10" s="217" t="s">
        <v>266</v>
      </c>
      <c r="G10" s="7"/>
    </row>
  </sheetData>
  <customSheetViews>
    <customSheetView guid="{63C2440F-350B-41E8-B1D4-831F4CBBF476}" scale="145">
      <selection activeCell="A5" sqref="A5"/>
      <pageMargins left="0.70866141732283472" right="0.70866141732283472" top="0.74803149606299213" bottom="0.74803149606299213" header="0.31496062992125984" footer="0.31496062992125984"/>
      <pageSetup paperSize="9" scale="166" orientation="landscape" r:id="rId1"/>
    </customSheetView>
    <customSheetView guid="{5C11B616-35DD-4F1D-B6BA-35C693DFAD6B}" scale="145">
      <selection activeCell="J2799" sqref="J2799"/>
      <pageMargins left="0.70866141732283472" right="0.70866141732283472" top="0.74803149606299213" bottom="0.74803149606299213" header="0.31496062992125984" footer="0.31496062992125984"/>
      <pageSetup paperSize="9" scale="166" orientation="landscape" r:id="rId2"/>
    </customSheetView>
  </customSheetViews>
  <pageMargins left="0.70866141732283472" right="0.70866141732283472" top="0.74803149606299213" bottom="0.74803149606299213" header="0.31496062992125984" footer="0.31496062992125984"/>
  <pageSetup paperSize="9" scale="166" orientation="landscap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Z278"/>
  <sheetViews>
    <sheetView tabSelected="1" workbookViewId="0">
      <pane xSplit="6" ySplit="1" topLeftCell="G2" activePane="bottomRight" state="frozen"/>
      <selection pane="topRight" activeCell="G1" sqref="G1"/>
      <selection pane="bottomLeft" activeCell="A2" sqref="A2"/>
      <selection pane="bottomRight" activeCell="F7" sqref="F7"/>
    </sheetView>
  </sheetViews>
  <sheetFormatPr defaultRowHeight="15"/>
  <cols>
    <col min="1" max="3" width="2.85546875" style="334" customWidth="1"/>
    <col min="4" max="4" width="3.5703125" style="334" bestFit="1" customWidth="1"/>
    <col min="5" max="5" width="6.7109375" style="334" bestFit="1" customWidth="1"/>
    <col min="6" max="6" width="63.140625" style="342" customWidth="1"/>
    <col min="7" max="7" width="1.85546875" style="334" customWidth="1"/>
    <col min="8" max="25" width="3.28515625" style="334" customWidth="1"/>
    <col min="26" max="26" width="37.85546875" style="342" customWidth="1"/>
    <col min="27" max="16384" width="9.140625" style="334"/>
  </cols>
  <sheetData>
    <row r="1" spans="1:26" ht="84.75" customHeight="1">
      <c r="A1" s="332" t="s">
        <v>132</v>
      </c>
      <c r="B1" s="332" t="s">
        <v>133</v>
      </c>
      <c r="C1" s="332" t="s">
        <v>222</v>
      </c>
      <c r="D1" s="332" t="s">
        <v>134</v>
      </c>
      <c r="E1" s="332" t="s">
        <v>216</v>
      </c>
      <c r="F1" s="243" t="s">
        <v>547</v>
      </c>
      <c r="G1" s="333"/>
      <c r="H1" s="244" t="s">
        <v>217</v>
      </c>
      <c r="I1" s="244" t="s">
        <v>218</v>
      </c>
      <c r="J1" s="244" t="s">
        <v>219</v>
      </c>
      <c r="K1" s="244" t="s">
        <v>221</v>
      </c>
      <c r="L1" s="244" t="s">
        <v>220</v>
      </c>
      <c r="M1" s="244" t="s">
        <v>479</v>
      </c>
      <c r="N1" s="245" t="s">
        <v>265</v>
      </c>
      <c r="O1" s="246" t="s">
        <v>323</v>
      </c>
      <c r="P1" s="246" t="s">
        <v>267</v>
      </c>
      <c r="Q1" s="246" t="s">
        <v>324</v>
      </c>
      <c r="R1" s="246" t="s">
        <v>325</v>
      </c>
      <c r="S1" s="246" t="s">
        <v>476</v>
      </c>
      <c r="T1" s="246" t="s">
        <v>136</v>
      </c>
      <c r="U1" s="246" t="s">
        <v>137</v>
      </c>
      <c r="V1" s="246" t="s">
        <v>152</v>
      </c>
      <c r="W1" s="246" t="s">
        <v>151</v>
      </c>
      <c r="X1" s="246" t="s">
        <v>477</v>
      </c>
      <c r="Y1" s="246" t="s">
        <v>7</v>
      </c>
      <c r="Z1" s="247" t="s">
        <v>570</v>
      </c>
    </row>
    <row r="2" spans="1:26">
      <c r="A2" s="226">
        <v>1</v>
      </c>
      <c r="B2" s="227">
        <v>0</v>
      </c>
      <c r="C2" s="227">
        <v>0</v>
      </c>
      <c r="D2" s="226">
        <v>3</v>
      </c>
      <c r="E2" s="226">
        <v>0</v>
      </c>
      <c r="F2" s="233" t="s">
        <v>211</v>
      </c>
      <c r="G2" s="336"/>
      <c r="H2" s="237"/>
      <c r="I2" s="237"/>
      <c r="J2" s="237"/>
      <c r="K2" s="237"/>
      <c r="L2" s="237"/>
      <c r="M2" s="237"/>
      <c r="N2" s="237"/>
      <c r="O2" s="237"/>
      <c r="P2" s="237"/>
      <c r="Q2" s="237"/>
      <c r="R2" s="237"/>
      <c r="S2" s="238"/>
      <c r="T2" s="238"/>
      <c r="U2" s="238"/>
      <c r="V2" s="238"/>
      <c r="W2" s="238"/>
      <c r="X2" s="238"/>
      <c r="Y2" s="238"/>
      <c r="Z2" s="242" t="s">
        <v>567</v>
      </c>
    </row>
    <row r="3" spans="1:26" ht="84">
      <c r="A3" s="226">
        <v>1</v>
      </c>
      <c r="B3" s="227">
        <v>0</v>
      </c>
      <c r="C3" s="227">
        <v>0</v>
      </c>
      <c r="D3" s="227">
        <v>3</v>
      </c>
      <c r="E3" s="227">
        <v>1</v>
      </c>
      <c r="F3" s="233" t="s">
        <v>480</v>
      </c>
      <c r="G3" s="336"/>
      <c r="H3" s="237"/>
      <c r="I3" s="237"/>
      <c r="J3" s="237"/>
      <c r="K3" s="237"/>
      <c r="L3" s="237"/>
      <c r="M3" s="237"/>
      <c r="N3" s="237"/>
      <c r="O3" s="237"/>
      <c r="P3" s="237"/>
      <c r="Q3" s="237"/>
      <c r="R3" s="237"/>
      <c r="S3" s="238"/>
      <c r="T3" s="238"/>
      <c r="U3" s="238"/>
      <c r="V3" s="238"/>
      <c r="W3" s="238"/>
      <c r="X3" s="238"/>
      <c r="Y3" s="238"/>
      <c r="Z3" s="242"/>
    </row>
    <row r="4" spans="1:26">
      <c r="A4" s="226">
        <v>1</v>
      </c>
      <c r="B4" s="227">
        <v>0</v>
      </c>
      <c r="C4" s="227">
        <v>0</v>
      </c>
      <c r="D4" s="227">
        <v>3</v>
      </c>
      <c r="E4" s="227">
        <v>1</v>
      </c>
      <c r="F4" s="233" t="s">
        <v>138</v>
      </c>
      <c r="G4" s="336"/>
      <c r="H4" s="237"/>
      <c r="I4" s="237"/>
      <c r="J4" s="237"/>
      <c r="K4" s="237"/>
      <c r="L4" s="237"/>
      <c r="M4" s="237"/>
      <c r="N4" s="237"/>
      <c r="O4" s="237"/>
      <c r="P4" s="237"/>
      <c r="Q4" s="237"/>
      <c r="R4" s="237"/>
      <c r="S4" s="238"/>
      <c r="T4" s="238"/>
      <c r="U4" s="238"/>
      <c r="V4" s="238"/>
      <c r="W4" s="238"/>
      <c r="X4" s="238"/>
      <c r="Y4" s="238"/>
      <c r="Z4" s="242"/>
    </row>
    <row r="5" spans="1:26" ht="36">
      <c r="A5" s="227">
        <v>1</v>
      </c>
      <c r="B5" s="227">
        <v>0</v>
      </c>
      <c r="C5" s="227">
        <v>0</v>
      </c>
      <c r="D5" s="227">
        <v>3</v>
      </c>
      <c r="E5" s="335">
        <v>6</v>
      </c>
      <c r="F5" s="233" t="s">
        <v>319</v>
      </c>
      <c r="G5" s="239"/>
      <c r="H5" s="337" t="s">
        <v>569</v>
      </c>
      <c r="I5" s="337"/>
      <c r="J5" s="337"/>
      <c r="K5" s="337"/>
      <c r="L5" s="337"/>
      <c r="M5" s="337"/>
      <c r="N5" s="337"/>
      <c r="O5" s="337"/>
      <c r="P5" s="337"/>
      <c r="Q5" s="337"/>
      <c r="R5" s="337"/>
      <c r="S5" s="337"/>
      <c r="T5" s="337"/>
      <c r="U5" s="337"/>
      <c r="V5" s="337"/>
      <c r="W5" s="337"/>
      <c r="X5" s="337"/>
      <c r="Y5" s="337"/>
      <c r="Z5" s="341"/>
    </row>
    <row r="6" spans="1:26" ht="48">
      <c r="A6" s="226">
        <v>1</v>
      </c>
      <c r="B6" s="227">
        <v>0</v>
      </c>
      <c r="C6" s="227">
        <v>0</v>
      </c>
      <c r="D6" s="227">
        <v>3</v>
      </c>
      <c r="E6" s="227">
        <v>7</v>
      </c>
      <c r="F6" s="233" t="s">
        <v>320</v>
      </c>
      <c r="G6" s="336"/>
      <c r="H6" s="337" t="s">
        <v>569</v>
      </c>
      <c r="I6" s="237"/>
      <c r="J6" s="237"/>
      <c r="K6" s="237"/>
      <c r="L6" s="237"/>
      <c r="M6" s="237"/>
      <c r="N6" s="237"/>
      <c r="O6" s="237"/>
      <c r="P6" s="237"/>
      <c r="Q6" s="237"/>
      <c r="R6" s="237"/>
      <c r="S6" s="238"/>
      <c r="T6" s="238"/>
      <c r="U6" s="238"/>
      <c r="V6" s="238"/>
      <c r="W6" s="238"/>
      <c r="X6" s="238"/>
      <c r="Y6" s="238"/>
      <c r="Z6" s="242"/>
    </row>
    <row r="7" spans="1:26" ht="36">
      <c r="A7" s="226">
        <v>1</v>
      </c>
      <c r="B7" s="227">
        <v>0</v>
      </c>
      <c r="C7" s="227">
        <v>0</v>
      </c>
      <c r="D7" s="227">
        <v>3</v>
      </c>
      <c r="E7" s="227">
        <v>8</v>
      </c>
      <c r="F7" s="233" t="s">
        <v>481</v>
      </c>
      <c r="G7" s="336"/>
      <c r="H7" s="337" t="s">
        <v>569</v>
      </c>
      <c r="I7" s="237"/>
      <c r="J7" s="237"/>
      <c r="K7" s="237"/>
      <c r="L7" s="237"/>
      <c r="M7" s="237"/>
      <c r="N7" s="237"/>
      <c r="O7" s="237"/>
      <c r="P7" s="237"/>
      <c r="Q7" s="237"/>
      <c r="R7" s="237"/>
      <c r="S7" s="238"/>
      <c r="T7" s="238"/>
      <c r="U7" s="238"/>
      <c r="V7" s="238"/>
      <c r="W7" s="238"/>
      <c r="X7" s="238"/>
      <c r="Y7" s="238"/>
      <c r="Z7" s="242"/>
    </row>
    <row r="8" spans="1:26" ht="36">
      <c r="A8" s="226">
        <v>1</v>
      </c>
      <c r="B8" s="227">
        <v>0</v>
      </c>
      <c r="C8" s="227">
        <v>0</v>
      </c>
      <c r="D8" s="227">
        <v>3</v>
      </c>
      <c r="E8" s="227">
        <v>9</v>
      </c>
      <c r="F8" s="233" t="s">
        <v>321</v>
      </c>
      <c r="G8" s="336"/>
      <c r="H8" s="237"/>
      <c r="I8" s="237"/>
      <c r="J8" s="237"/>
      <c r="K8" s="237"/>
      <c r="L8" s="237"/>
      <c r="M8" s="237"/>
      <c r="N8" s="237"/>
      <c r="O8" s="237"/>
      <c r="P8" s="237"/>
      <c r="Q8" s="237"/>
      <c r="R8" s="237"/>
      <c r="S8" s="238"/>
      <c r="T8" s="238"/>
      <c r="U8" s="238"/>
      <c r="V8" s="238"/>
      <c r="W8" s="238"/>
      <c r="X8" s="238"/>
      <c r="Y8" s="238"/>
      <c r="Z8" s="242" t="s">
        <v>571</v>
      </c>
    </row>
    <row r="9" spans="1:26" ht="36">
      <c r="A9" s="226">
        <v>1</v>
      </c>
      <c r="B9" s="227">
        <v>0</v>
      </c>
      <c r="C9" s="227">
        <v>0</v>
      </c>
      <c r="D9" s="227">
        <v>3</v>
      </c>
      <c r="E9" s="227">
        <v>10</v>
      </c>
      <c r="F9" s="233" t="s">
        <v>322</v>
      </c>
      <c r="G9" s="336"/>
      <c r="H9" s="237"/>
      <c r="I9" s="237"/>
      <c r="J9" s="237"/>
      <c r="K9" s="237"/>
      <c r="L9" s="237"/>
      <c r="M9" s="237"/>
      <c r="N9" s="237"/>
      <c r="O9" s="237"/>
      <c r="P9" s="237"/>
      <c r="Q9" s="237"/>
      <c r="R9" s="237"/>
      <c r="S9" s="238"/>
      <c r="T9" s="238"/>
      <c r="U9" s="238"/>
      <c r="V9" s="238"/>
      <c r="W9" s="238"/>
      <c r="X9" s="238"/>
      <c r="Y9" s="238"/>
      <c r="Z9" s="242" t="s">
        <v>571</v>
      </c>
    </row>
    <row r="10" spans="1:26" ht="48">
      <c r="A10" s="226">
        <v>1</v>
      </c>
      <c r="B10" s="227">
        <v>0</v>
      </c>
      <c r="C10" s="227">
        <v>0</v>
      </c>
      <c r="D10" s="227">
        <v>3</v>
      </c>
      <c r="E10" s="227">
        <v>11</v>
      </c>
      <c r="F10" s="233" t="s">
        <v>139</v>
      </c>
      <c r="G10" s="336"/>
      <c r="H10" s="237"/>
      <c r="I10" s="237"/>
      <c r="J10" s="237"/>
      <c r="K10" s="237"/>
      <c r="L10" s="237"/>
      <c r="M10" s="237"/>
      <c r="N10" s="237"/>
      <c r="O10" s="237"/>
      <c r="P10" s="237"/>
      <c r="Q10" s="237"/>
      <c r="R10" s="237"/>
      <c r="S10" s="238"/>
      <c r="T10" s="238"/>
      <c r="U10" s="238"/>
      <c r="V10" s="238"/>
      <c r="W10" s="238"/>
      <c r="X10" s="238"/>
      <c r="Y10" s="238"/>
      <c r="Z10" s="242" t="s">
        <v>571</v>
      </c>
    </row>
    <row r="11" spans="1:26" ht="36">
      <c r="A11" s="226">
        <v>1</v>
      </c>
      <c r="B11" s="227">
        <v>0</v>
      </c>
      <c r="C11" s="227">
        <v>0</v>
      </c>
      <c r="D11" s="227">
        <v>3</v>
      </c>
      <c r="E11" s="227">
        <v>58</v>
      </c>
      <c r="F11" s="233" t="s">
        <v>140</v>
      </c>
      <c r="G11" s="336"/>
      <c r="H11" s="237"/>
      <c r="I11" s="237"/>
      <c r="J11" s="237"/>
      <c r="K11" s="237"/>
      <c r="L11" s="237"/>
      <c r="M11" s="237"/>
      <c r="N11" s="237"/>
      <c r="O11" s="237"/>
      <c r="P11" s="237"/>
      <c r="Q11" s="237"/>
      <c r="R11" s="237"/>
      <c r="S11" s="238"/>
      <c r="T11" s="238"/>
      <c r="U11" s="238"/>
      <c r="V11" s="238"/>
      <c r="W11" s="238"/>
      <c r="X11" s="238"/>
      <c r="Y11" s="238"/>
      <c r="Z11" s="242" t="s">
        <v>571</v>
      </c>
    </row>
    <row r="12" spans="1:26" ht="24">
      <c r="A12" s="226">
        <v>1</v>
      </c>
      <c r="B12" s="227">
        <v>0</v>
      </c>
      <c r="C12" s="227">
        <v>0</v>
      </c>
      <c r="D12" s="227">
        <v>3</v>
      </c>
      <c r="E12" s="227">
        <v>95</v>
      </c>
      <c r="F12" s="233" t="s">
        <v>141</v>
      </c>
      <c r="G12" s="336"/>
      <c r="H12" s="237"/>
      <c r="I12" s="237"/>
      <c r="J12" s="237"/>
      <c r="K12" s="237"/>
      <c r="L12" s="237"/>
      <c r="M12" s="237"/>
      <c r="N12" s="237"/>
      <c r="O12" s="237"/>
      <c r="P12" s="237"/>
      <c r="Q12" s="237"/>
      <c r="R12" s="237"/>
      <c r="S12" s="238"/>
      <c r="T12" s="238"/>
      <c r="U12" s="238"/>
      <c r="V12" s="238"/>
      <c r="W12" s="238"/>
      <c r="X12" s="238"/>
      <c r="Y12" s="238"/>
      <c r="Z12" s="242" t="s">
        <v>571</v>
      </c>
    </row>
    <row r="13" spans="1:26" ht="84">
      <c r="A13" s="226">
        <v>1</v>
      </c>
      <c r="B13" s="227">
        <v>0</v>
      </c>
      <c r="C13" s="227">
        <v>0</v>
      </c>
      <c r="D13" s="227">
        <v>3</v>
      </c>
      <c r="E13" s="227">
        <v>96</v>
      </c>
      <c r="F13" s="233" t="s">
        <v>142</v>
      </c>
      <c r="G13" s="336"/>
      <c r="H13" s="237"/>
      <c r="I13" s="237"/>
      <c r="J13" s="237"/>
      <c r="K13" s="237"/>
      <c r="L13" s="237"/>
      <c r="M13" s="237"/>
      <c r="N13" s="237"/>
      <c r="O13" s="237"/>
      <c r="P13" s="237"/>
      <c r="Q13" s="237"/>
      <c r="R13" s="237"/>
      <c r="S13" s="238"/>
      <c r="T13" s="238"/>
      <c r="U13" s="238"/>
      <c r="V13" s="238"/>
      <c r="W13" s="238"/>
      <c r="X13" s="238"/>
      <c r="Y13" s="238"/>
      <c r="Z13" s="242" t="s">
        <v>571</v>
      </c>
    </row>
    <row r="14" spans="1:26" ht="48">
      <c r="A14" s="226">
        <v>1</v>
      </c>
      <c r="B14" s="227">
        <v>0</v>
      </c>
      <c r="C14" s="227">
        <v>0</v>
      </c>
      <c r="D14" s="227">
        <v>3</v>
      </c>
      <c r="E14" s="227">
        <v>97</v>
      </c>
      <c r="F14" s="233" t="s">
        <v>143</v>
      </c>
      <c r="G14" s="336"/>
      <c r="H14" s="237"/>
      <c r="I14" s="237"/>
      <c r="J14" s="237"/>
      <c r="K14" s="237"/>
      <c r="L14" s="237"/>
      <c r="M14" s="237"/>
      <c r="N14" s="237"/>
      <c r="O14" s="237"/>
      <c r="P14" s="237"/>
      <c r="Q14" s="237"/>
      <c r="R14" s="237"/>
      <c r="S14" s="238"/>
      <c r="T14" s="238"/>
      <c r="U14" s="238"/>
      <c r="V14" s="238"/>
      <c r="W14" s="238"/>
      <c r="X14" s="238"/>
      <c r="Y14" s="238"/>
      <c r="Z14" s="242" t="s">
        <v>571</v>
      </c>
    </row>
    <row r="15" spans="1:26" ht="24">
      <c r="A15" s="226">
        <v>1</v>
      </c>
      <c r="B15" s="227">
        <v>0</v>
      </c>
      <c r="C15" s="227">
        <v>0</v>
      </c>
      <c r="D15" s="227">
        <v>3</v>
      </c>
      <c r="E15" s="227">
        <v>111</v>
      </c>
      <c r="F15" s="233" t="s">
        <v>144</v>
      </c>
      <c r="G15" s="336"/>
      <c r="H15" s="237"/>
      <c r="I15" s="237"/>
      <c r="J15" s="237"/>
      <c r="K15" s="237"/>
      <c r="L15" s="237"/>
      <c r="M15" s="237"/>
      <c r="N15" s="237"/>
      <c r="O15" s="237"/>
      <c r="P15" s="237"/>
      <c r="Q15" s="237"/>
      <c r="R15" s="237"/>
      <c r="S15" s="238"/>
      <c r="T15" s="238"/>
      <c r="U15" s="238"/>
      <c r="V15" s="238"/>
      <c r="W15" s="238"/>
      <c r="X15" s="238"/>
      <c r="Y15" s="238"/>
      <c r="Z15" s="242" t="s">
        <v>571</v>
      </c>
    </row>
    <row r="16" spans="1:26" ht="36">
      <c r="A16" s="226">
        <v>1</v>
      </c>
      <c r="B16" s="227">
        <v>0</v>
      </c>
      <c r="C16" s="227">
        <v>0</v>
      </c>
      <c r="D16" s="227">
        <v>3</v>
      </c>
      <c r="E16" s="227">
        <v>112</v>
      </c>
      <c r="F16" s="233" t="s">
        <v>145</v>
      </c>
      <c r="G16" s="336"/>
      <c r="H16" s="237"/>
      <c r="I16" s="237"/>
      <c r="J16" s="237"/>
      <c r="K16" s="237"/>
      <c r="L16" s="237"/>
      <c r="M16" s="237"/>
      <c r="N16" s="237"/>
      <c r="O16" s="237"/>
      <c r="P16" s="237"/>
      <c r="Q16" s="237"/>
      <c r="R16" s="237"/>
      <c r="S16" s="238"/>
      <c r="T16" s="238"/>
      <c r="U16" s="238"/>
      <c r="V16" s="238"/>
      <c r="W16" s="238"/>
      <c r="X16" s="238"/>
      <c r="Y16" s="238"/>
      <c r="Z16" s="242" t="s">
        <v>571</v>
      </c>
    </row>
    <row r="17" spans="1:26" ht="24">
      <c r="A17" s="226">
        <v>1</v>
      </c>
      <c r="B17" s="227">
        <v>0</v>
      </c>
      <c r="C17" s="227">
        <v>0</v>
      </c>
      <c r="D17" s="227">
        <v>3</v>
      </c>
      <c r="E17" s="227">
        <v>113</v>
      </c>
      <c r="F17" s="233" t="s">
        <v>146</v>
      </c>
      <c r="G17" s="336"/>
      <c r="H17" s="237"/>
      <c r="I17" s="237"/>
      <c r="J17" s="237"/>
      <c r="K17" s="237"/>
      <c r="L17" s="237"/>
      <c r="M17" s="237"/>
      <c r="N17" s="237"/>
      <c r="O17" s="237"/>
      <c r="P17" s="237"/>
      <c r="Q17" s="237"/>
      <c r="R17" s="237"/>
      <c r="S17" s="238"/>
      <c r="T17" s="238"/>
      <c r="U17" s="238"/>
      <c r="V17" s="238"/>
      <c r="W17" s="238"/>
      <c r="X17" s="238"/>
      <c r="Y17" s="238"/>
      <c r="Z17" s="242" t="s">
        <v>571</v>
      </c>
    </row>
    <row r="18" spans="1:26" ht="36">
      <c r="A18" s="226">
        <v>1</v>
      </c>
      <c r="B18" s="227">
        <v>0</v>
      </c>
      <c r="C18" s="227">
        <v>0</v>
      </c>
      <c r="D18" s="227">
        <v>3</v>
      </c>
      <c r="E18" s="227">
        <v>117</v>
      </c>
      <c r="F18" s="233" t="s">
        <v>147</v>
      </c>
      <c r="G18" s="336"/>
      <c r="H18" s="237"/>
      <c r="I18" s="237"/>
      <c r="J18" s="237"/>
      <c r="K18" s="237"/>
      <c r="L18" s="237"/>
      <c r="M18" s="237"/>
      <c r="N18" s="237"/>
      <c r="O18" s="237"/>
      <c r="P18" s="237"/>
      <c r="Q18" s="237"/>
      <c r="R18" s="237"/>
      <c r="S18" s="238"/>
      <c r="T18" s="238"/>
      <c r="U18" s="238"/>
      <c r="V18" s="238"/>
      <c r="W18" s="238"/>
      <c r="X18" s="238"/>
      <c r="Y18" s="238"/>
      <c r="Z18" s="242" t="s">
        <v>571</v>
      </c>
    </row>
    <row r="19" spans="1:26" ht="24">
      <c r="A19" s="226">
        <v>1</v>
      </c>
      <c r="B19" s="227">
        <v>0</v>
      </c>
      <c r="C19" s="227">
        <v>0</v>
      </c>
      <c r="D19" s="227">
        <v>3</v>
      </c>
      <c r="E19" s="227">
        <v>130</v>
      </c>
      <c r="F19" s="233" t="s">
        <v>148</v>
      </c>
      <c r="G19" s="336"/>
      <c r="H19" s="237"/>
      <c r="I19" s="237"/>
      <c r="J19" s="237"/>
      <c r="K19" s="237"/>
      <c r="L19" s="237"/>
      <c r="M19" s="237"/>
      <c r="N19" s="237"/>
      <c r="O19" s="237"/>
      <c r="P19" s="237"/>
      <c r="Q19" s="237"/>
      <c r="R19" s="237"/>
      <c r="S19" s="238"/>
      <c r="T19" s="238"/>
      <c r="U19" s="238"/>
      <c r="V19" s="238"/>
      <c r="W19" s="238"/>
      <c r="X19" s="238"/>
      <c r="Y19" s="238"/>
      <c r="Z19" s="242" t="s">
        <v>571</v>
      </c>
    </row>
    <row r="20" spans="1:26" ht="24">
      <c r="A20" s="226">
        <v>1</v>
      </c>
      <c r="B20" s="227">
        <v>0</v>
      </c>
      <c r="C20" s="227">
        <v>0</v>
      </c>
      <c r="D20" s="227">
        <v>3</v>
      </c>
      <c r="E20" s="227">
        <v>152</v>
      </c>
      <c r="F20" s="233" t="s">
        <v>149</v>
      </c>
      <c r="G20" s="336"/>
      <c r="H20" s="237"/>
      <c r="I20" s="237"/>
      <c r="J20" s="237"/>
      <c r="K20" s="237"/>
      <c r="L20" s="237"/>
      <c r="M20" s="237"/>
      <c r="N20" s="237"/>
      <c r="O20" s="237"/>
      <c r="P20" s="237"/>
      <c r="Q20" s="237"/>
      <c r="R20" s="237"/>
      <c r="S20" s="238"/>
      <c r="T20" s="238"/>
      <c r="U20" s="238"/>
      <c r="V20" s="238"/>
      <c r="W20" s="238"/>
      <c r="X20" s="238"/>
      <c r="Y20" s="238"/>
      <c r="Z20" s="242" t="s">
        <v>571</v>
      </c>
    </row>
    <row r="21" spans="1:26">
      <c r="A21" s="226">
        <v>2</v>
      </c>
      <c r="B21" s="227">
        <v>0</v>
      </c>
      <c r="C21" s="227">
        <v>0</v>
      </c>
      <c r="D21" s="226">
        <v>45</v>
      </c>
      <c r="E21" s="226">
        <v>0</v>
      </c>
      <c r="F21" s="233" t="s">
        <v>212</v>
      </c>
      <c r="G21" s="336"/>
      <c r="H21" s="238"/>
      <c r="I21" s="238"/>
      <c r="J21" s="238"/>
      <c r="K21" s="238"/>
      <c r="L21" s="238"/>
      <c r="M21" s="238"/>
      <c r="N21" s="238"/>
      <c r="O21" s="238"/>
      <c r="P21" s="238"/>
      <c r="Q21" s="238"/>
      <c r="R21" s="238"/>
      <c r="S21" s="238"/>
      <c r="T21" s="238"/>
      <c r="U21" s="238"/>
      <c r="V21" s="238"/>
      <c r="W21" s="238"/>
      <c r="X21" s="238"/>
      <c r="Y21" s="238"/>
      <c r="Z21" s="251"/>
    </row>
    <row r="22" spans="1:26" ht="36">
      <c r="A22" s="226">
        <v>2</v>
      </c>
      <c r="B22" s="227">
        <v>0</v>
      </c>
      <c r="C22" s="227">
        <v>0</v>
      </c>
      <c r="D22" s="226">
        <v>45</v>
      </c>
      <c r="E22" s="227">
        <v>1</v>
      </c>
      <c r="F22" s="233" t="s">
        <v>154</v>
      </c>
      <c r="G22" s="336"/>
      <c r="H22" s="238" t="s">
        <v>155</v>
      </c>
      <c r="I22" s="238"/>
      <c r="J22" s="238"/>
      <c r="K22" s="238"/>
      <c r="L22" s="238"/>
      <c r="M22" s="238"/>
      <c r="N22" s="238"/>
      <c r="O22" s="238"/>
      <c r="P22" s="238"/>
      <c r="Q22" s="238"/>
      <c r="R22" s="238"/>
      <c r="S22" s="238"/>
      <c r="T22" s="238"/>
      <c r="U22" s="238"/>
      <c r="V22" s="238"/>
      <c r="W22" s="238"/>
      <c r="X22" s="238"/>
      <c r="Y22" s="238"/>
      <c r="Z22" s="251" t="s">
        <v>549</v>
      </c>
    </row>
    <row r="23" spans="1:26" ht="24">
      <c r="A23" s="226">
        <v>2</v>
      </c>
      <c r="B23" s="227">
        <v>0</v>
      </c>
      <c r="C23" s="227">
        <v>0</v>
      </c>
      <c r="D23" s="226">
        <v>45</v>
      </c>
      <c r="E23" s="227" t="s">
        <v>223</v>
      </c>
      <c r="F23" s="233" t="s">
        <v>156</v>
      </c>
      <c r="G23" s="336"/>
      <c r="H23" s="238" t="s">
        <v>157</v>
      </c>
      <c r="I23" s="238"/>
      <c r="J23" s="238"/>
      <c r="K23" s="238"/>
      <c r="L23" s="238"/>
      <c r="M23" s="238"/>
      <c r="N23" s="238"/>
      <c r="O23" s="238"/>
      <c r="P23" s="238"/>
      <c r="Q23" s="238"/>
      <c r="R23" s="238"/>
      <c r="S23" s="238"/>
      <c r="T23" s="238"/>
      <c r="U23" s="238"/>
      <c r="V23" s="238"/>
      <c r="W23" s="238"/>
      <c r="X23" s="238"/>
      <c r="Y23" s="238"/>
      <c r="Z23" s="251" t="s">
        <v>550</v>
      </c>
    </row>
    <row r="24" spans="1:26" ht="24">
      <c r="A24" s="226">
        <v>2</v>
      </c>
      <c r="B24" s="227">
        <v>0</v>
      </c>
      <c r="C24" s="227">
        <v>0</v>
      </c>
      <c r="D24" s="226">
        <v>45</v>
      </c>
      <c r="E24" s="227" t="s">
        <v>224</v>
      </c>
      <c r="F24" s="233" t="s">
        <v>158</v>
      </c>
      <c r="G24" s="336"/>
      <c r="H24" s="238" t="s">
        <v>159</v>
      </c>
      <c r="I24" s="238"/>
      <c r="J24" s="238"/>
      <c r="K24" s="238"/>
      <c r="L24" s="238"/>
      <c r="M24" s="238"/>
      <c r="N24" s="238"/>
      <c r="O24" s="238"/>
      <c r="P24" s="238"/>
      <c r="Q24" s="238"/>
      <c r="R24" s="238"/>
      <c r="S24" s="238"/>
      <c r="T24" s="238"/>
      <c r="U24" s="238"/>
      <c r="V24" s="238"/>
      <c r="W24" s="238"/>
      <c r="X24" s="238"/>
      <c r="Y24" s="238"/>
      <c r="Z24" s="251" t="s">
        <v>551</v>
      </c>
    </row>
    <row r="25" spans="1:26" ht="22.5">
      <c r="A25" s="226">
        <v>2</v>
      </c>
      <c r="B25" s="227">
        <v>0</v>
      </c>
      <c r="C25" s="227">
        <v>0</v>
      </c>
      <c r="D25" s="226">
        <v>45</v>
      </c>
      <c r="E25" s="227" t="s">
        <v>228</v>
      </c>
      <c r="F25" s="233" t="s">
        <v>482</v>
      </c>
      <c r="G25" s="336"/>
      <c r="H25" s="238" t="s">
        <v>160</v>
      </c>
      <c r="I25" s="238"/>
      <c r="J25" s="238"/>
      <c r="K25" s="238"/>
      <c r="L25" s="238"/>
      <c r="M25" s="238"/>
      <c r="N25" s="238"/>
      <c r="O25" s="238"/>
      <c r="P25" s="238"/>
      <c r="Q25" s="238"/>
      <c r="R25" s="238"/>
      <c r="S25" s="238"/>
      <c r="T25" s="238"/>
      <c r="U25" s="238"/>
      <c r="V25" s="238"/>
      <c r="W25" s="238"/>
      <c r="X25" s="238"/>
      <c r="Y25" s="238"/>
      <c r="Z25" s="251" t="s">
        <v>552</v>
      </c>
    </row>
    <row r="26" spans="1:26" ht="33.75">
      <c r="A26" s="226">
        <v>2</v>
      </c>
      <c r="B26" s="227">
        <v>0</v>
      </c>
      <c r="C26" s="227">
        <v>0</v>
      </c>
      <c r="D26" s="226">
        <v>45</v>
      </c>
      <c r="E26" s="227" t="s">
        <v>225</v>
      </c>
      <c r="F26" s="233" t="s">
        <v>161</v>
      </c>
      <c r="G26" s="336"/>
      <c r="H26" s="238" t="s">
        <v>162</v>
      </c>
      <c r="I26" s="238"/>
      <c r="J26" s="238"/>
      <c r="K26" s="238"/>
      <c r="L26" s="238"/>
      <c r="M26" s="238"/>
      <c r="N26" s="238"/>
      <c r="O26" s="238"/>
      <c r="P26" s="238"/>
      <c r="Q26" s="238"/>
      <c r="R26" s="238"/>
      <c r="S26" s="238"/>
      <c r="T26" s="238"/>
      <c r="U26" s="238"/>
      <c r="V26" s="238"/>
      <c r="W26" s="238"/>
      <c r="X26" s="238"/>
      <c r="Y26" s="238"/>
      <c r="Z26" s="251" t="s">
        <v>553</v>
      </c>
    </row>
    <row r="27" spans="1:26" ht="24">
      <c r="A27" s="226">
        <v>2</v>
      </c>
      <c r="B27" s="227">
        <v>0</v>
      </c>
      <c r="C27" s="227">
        <v>0</v>
      </c>
      <c r="D27" s="226">
        <v>45</v>
      </c>
      <c r="E27" s="227" t="s">
        <v>239</v>
      </c>
      <c r="F27" s="233" t="s">
        <v>163</v>
      </c>
      <c r="G27" s="336"/>
      <c r="H27" s="238"/>
      <c r="I27" s="238"/>
      <c r="J27" s="238"/>
      <c r="K27" s="238"/>
      <c r="L27" s="238"/>
      <c r="M27" s="238"/>
      <c r="N27" s="238"/>
      <c r="O27" s="238"/>
      <c r="P27" s="238"/>
      <c r="Q27" s="238"/>
      <c r="R27" s="238"/>
      <c r="S27" s="238"/>
      <c r="T27" s="238"/>
      <c r="U27" s="238"/>
      <c r="V27" s="238"/>
      <c r="W27" s="238"/>
      <c r="X27" s="238"/>
      <c r="Y27" s="238" t="s">
        <v>135</v>
      </c>
      <c r="Z27" s="251" t="s">
        <v>588</v>
      </c>
    </row>
    <row r="28" spans="1:26" ht="24">
      <c r="A28" s="226">
        <v>2</v>
      </c>
      <c r="B28" s="227">
        <v>0</v>
      </c>
      <c r="C28" s="227">
        <v>0</v>
      </c>
      <c r="D28" s="226">
        <v>45</v>
      </c>
      <c r="E28" s="227" t="s">
        <v>240</v>
      </c>
      <c r="F28" s="233" t="s">
        <v>164</v>
      </c>
      <c r="G28" s="336"/>
      <c r="H28" s="238"/>
      <c r="I28" s="238"/>
      <c r="J28" s="238"/>
      <c r="K28" s="238"/>
      <c r="L28" s="238"/>
      <c r="M28" s="238"/>
      <c r="N28" s="238"/>
      <c r="O28" s="238"/>
      <c r="P28" s="238"/>
      <c r="Q28" s="238"/>
      <c r="R28" s="238"/>
      <c r="S28" s="238"/>
      <c r="T28" s="238"/>
      <c r="U28" s="238"/>
      <c r="V28" s="238"/>
      <c r="W28" s="238"/>
      <c r="X28" s="238"/>
      <c r="Y28" s="238" t="s">
        <v>135</v>
      </c>
      <c r="Z28" s="251" t="s">
        <v>589</v>
      </c>
    </row>
    <row r="29" spans="1:26" ht="24">
      <c r="A29" s="226">
        <v>2</v>
      </c>
      <c r="B29" s="227">
        <v>0</v>
      </c>
      <c r="C29" s="227">
        <v>0</v>
      </c>
      <c r="D29" s="226">
        <v>45</v>
      </c>
      <c r="E29" s="227" t="s">
        <v>270</v>
      </c>
      <c r="F29" s="233" t="s">
        <v>483</v>
      </c>
      <c r="G29" s="336"/>
      <c r="H29" s="238"/>
      <c r="I29" s="238"/>
      <c r="J29" s="238"/>
      <c r="K29" s="238"/>
      <c r="L29" s="238"/>
      <c r="M29" s="238"/>
      <c r="N29" s="238"/>
      <c r="O29" s="238"/>
      <c r="P29" s="238"/>
      <c r="Q29" s="238"/>
      <c r="R29" s="238"/>
      <c r="S29" s="238"/>
      <c r="T29" s="238"/>
      <c r="U29" s="238"/>
      <c r="V29" s="238"/>
      <c r="W29" s="238"/>
      <c r="X29" s="238"/>
      <c r="Y29" s="238" t="s">
        <v>135</v>
      </c>
      <c r="Z29" s="251" t="s">
        <v>590</v>
      </c>
    </row>
    <row r="30" spans="1:26" ht="33.75">
      <c r="A30" s="226">
        <v>2</v>
      </c>
      <c r="B30" s="227">
        <v>0</v>
      </c>
      <c r="C30" s="227">
        <v>0</v>
      </c>
      <c r="D30" s="226">
        <v>45</v>
      </c>
      <c r="E30" s="227" t="s">
        <v>271</v>
      </c>
      <c r="F30" s="233" t="s">
        <v>484</v>
      </c>
      <c r="G30" s="336"/>
      <c r="H30" s="238" t="s">
        <v>165</v>
      </c>
      <c r="I30" s="238"/>
      <c r="J30" s="238"/>
      <c r="K30" s="238"/>
      <c r="L30" s="238"/>
      <c r="M30" s="238"/>
      <c r="N30" s="238"/>
      <c r="O30" s="238"/>
      <c r="P30" s="238"/>
      <c r="Q30" s="238"/>
      <c r="R30" s="238"/>
      <c r="S30" s="238"/>
      <c r="T30" s="238"/>
      <c r="U30" s="238"/>
      <c r="V30" s="238"/>
      <c r="W30" s="238"/>
      <c r="X30" s="238"/>
      <c r="Y30" s="238"/>
      <c r="Z30" s="251" t="s">
        <v>554</v>
      </c>
    </row>
    <row r="31" spans="1:26" ht="22.5">
      <c r="A31" s="226">
        <v>2</v>
      </c>
      <c r="B31" s="227">
        <v>0</v>
      </c>
      <c r="C31" s="227">
        <v>0</v>
      </c>
      <c r="D31" s="226">
        <v>45</v>
      </c>
      <c r="E31" s="227" t="s">
        <v>276</v>
      </c>
      <c r="F31" s="233" t="s">
        <v>166</v>
      </c>
      <c r="G31" s="336"/>
      <c r="H31" s="238" t="s">
        <v>167</v>
      </c>
      <c r="I31" s="238"/>
      <c r="J31" s="238"/>
      <c r="K31" s="238"/>
      <c r="L31" s="238"/>
      <c r="M31" s="238"/>
      <c r="N31" s="238"/>
      <c r="O31" s="238"/>
      <c r="P31" s="238"/>
      <c r="Q31" s="238"/>
      <c r="R31" s="238"/>
      <c r="S31" s="238"/>
      <c r="T31" s="238"/>
      <c r="U31" s="238"/>
      <c r="V31" s="238"/>
      <c r="W31" s="238"/>
      <c r="X31" s="238"/>
      <c r="Y31" s="238"/>
      <c r="Z31" s="251" t="s">
        <v>555</v>
      </c>
    </row>
    <row r="32" spans="1:26">
      <c r="A32" s="226">
        <v>2</v>
      </c>
      <c r="B32" s="227">
        <v>0</v>
      </c>
      <c r="C32" s="227">
        <v>0</v>
      </c>
      <c r="D32" s="226">
        <v>45</v>
      </c>
      <c r="E32" s="227" t="s">
        <v>276</v>
      </c>
      <c r="F32" s="233" t="s">
        <v>168</v>
      </c>
      <c r="G32" s="336"/>
      <c r="H32" s="238" t="s">
        <v>169</v>
      </c>
      <c r="I32" s="238"/>
      <c r="J32" s="238"/>
      <c r="K32" s="238"/>
      <c r="L32" s="238"/>
      <c r="M32" s="238"/>
      <c r="N32" s="238"/>
      <c r="O32" s="238"/>
      <c r="P32" s="238"/>
      <c r="Q32" s="238"/>
      <c r="R32" s="238"/>
      <c r="S32" s="238"/>
      <c r="T32" s="238"/>
      <c r="U32" s="238"/>
      <c r="V32" s="238"/>
      <c r="W32" s="238"/>
      <c r="X32" s="238"/>
      <c r="Y32" s="238"/>
      <c r="Z32" s="251" t="s">
        <v>556</v>
      </c>
    </row>
    <row r="33" spans="1:26" ht="48">
      <c r="A33" s="226">
        <v>2</v>
      </c>
      <c r="B33" s="227">
        <v>0</v>
      </c>
      <c r="C33" s="227">
        <v>0</v>
      </c>
      <c r="D33" s="226">
        <v>45</v>
      </c>
      <c r="E33" s="227" t="s">
        <v>277</v>
      </c>
      <c r="F33" s="233" t="s">
        <v>170</v>
      </c>
      <c r="G33" s="336"/>
      <c r="H33" s="238" t="s">
        <v>572</v>
      </c>
      <c r="I33" s="238"/>
      <c r="J33" s="238"/>
      <c r="K33" s="238"/>
      <c r="L33" s="238"/>
      <c r="M33" s="238"/>
      <c r="N33" s="238"/>
      <c r="O33" s="238"/>
      <c r="P33" s="238"/>
      <c r="Q33" s="238"/>
      <c r="R33" s="238"/>
      <c r="S33" s="238"/>
      <c r="T33" s="238"/>
      <c r="U33" s="238"/>
      <c r="V33" s="238"/>
      <c r="W33" s="238"/>
      <c r="X33" s="238"/>
      <c r="Y33" s="238"/>
      <c r="Z33" s="251" t="s">
        <v>557</v>
      </c>
    </row>
    <row r="34" spans="1:26" ht="22.5">
      <c r="A34" s="226">
        <v>2</v>
      </c>
      <c r="B34" s="227">
        <v>0</v>
      </c>
      <c r="C34" s="227">
        <v>0</v>
      </c>
      <c r="D34" s="226">
        <v>45</v>
      </c>
      <c r="E34" s="227" t="s">
        <v>278</v>
      </c>
      <c r="F34" s="233" t="s">
        <v>171</v>
      </c>
      <c r="G34" s="336"/>
      <c r="H34" s="238" t="s">
        <v>172</v>
      </c>
      <c r="I34" s="238"/>
      <c r="J34" s="238"/>
      <c r="K34" s="238"/>
      <c r="L34" s="238"/>
      <c r="M34" s="238"/>
      <c r="N34" s="238"/>
      <c r="O34" s="238"/>
      <c r="P34" s="238"/>
      <c r="Q34" s="238"/>
      <c r="R34" s="238"/>
      <c r="S34" s="238"/>
      <c r="T34" s="238"/>
      <c r="U34" s="238"/>
      <c r="V34" s="238"/>
      <c r="W34" s="238"/>
      <c r="X34" s="238"/>
      <c r="Y34" s="238"/>
      <c r="Z34" s="251" t="s">
        <v>558</v>
      </c>
    </row>
    <row r="35" spans="1:26" ht="36">
      <c r="A35" s="226">
        <v>2</v>
      </c>
      <c r="B35" s="227">
        <v>0</v>
      </c>
      <c r="C35" s="227">
        <v>0</v>
      </c>
      <c r="D35" s="226">
        <v>45</v>
      </c>
      <c r="E35" s="227">
        <v>2</v>
      </c>
      <c r="F35" s="233" t="s">
        <v>173</v>
      </c>
      <c r="G35" s="336"/>
      <c r="H35" s="238"/>
      <c r="I35" s="238"/>
      <c r="J35" s="238"/>
      <c r="K35" s="238"/>
      <c r="L35" s="238"/>
      <c r="M35" s="238"/>
      <c r="N35" s="238"/>
      <c r="O35" s="238"/>
      <c r="P35" s="238"/>
      <c r="Q35" s="238"/>
      <c r="R35" s="238"/>
      <c r="S35" s="238"/>
      <c r="T35" s="238"/>
      <c r="U35" s="238"/>
      <c r="V35" s="238"/>
      <c r="W35" s="238"/>
      <c r="X35" s="238"/>
      <c r="Y35" s="238"/>
      <c r="Z35" s="251" t="s">
        <v>559</v>
      </c>
    </row>
    <row r="36" spans="1:26" ht="24">
      <c r="A36" s="226">
        <v>2</v>
      </c>
      <c r="B36" s="227">
        <v>0</v>
      </c>
      <c r="C36" s="227">
        <v>0</v>
      </c>
      <c r="D36" s="226">
        <v>45</v>
      </c>
      <c r="E36" s="227" t="s">
        <v>223</v>
      </c>
      <c r="F36" s="233" t="s">
        <v>156</v>
      </c>
      <c r="G36" s="336"/>
      <c r="H36" s="238" t="s">
        <v>174</v>
      </c>
      <c r="I36" s="238"/>
      <c r="J36" s="238"/>
      <c r="K36" s="238"/>
      <c r="L36" s="238"/>
      <c r="M36" s="238"/>
      <c r="N36" s="238"/>
      <c r="O36" s="238"/>
      <c r="P36" s="238"/>
      <c r="Q36" s="238"/>
      <c r="R36" s="238"/>
      <c r="S36" s="238"/>
      <c r="T36" s="238"/>
      <c r="U36" s="238"/>
      <c r="V36" s="238"/>
      <c r="W36" s="238"/>
      <c r="X36" s="238"/>
      <c r="Y36" s="238"/>
      <c r="Z36" s="251" t="s">
        <v>560</v>
      </c>
    </row>
    <row r="37" spans="1:26" ht="22.5">
      <c r="A37" s="226">
        <v>2</v>
      </c>
      <c r="B37" s="227">
        <v>0</v>
      </c>
      <c r="C37" s="227">
        <v>0</v>
      </c>
      <c r="D37" s="226">
        <v>45</v>
      </c>
      <c r="E37" s="227" t="s">
        <v>227</v>
      </c>
      <c r="F37" s="233" t="s">
        <v>485</v>
      </c>
      <c r="G37" s="336"/>
      <c r="H37" s="238" t="s">
        <v>175</v>
      </c>
      <c r="I37" s="238"/>
      <c r="J37" s="238"/>
      <c r="K37" s="238"/>
      <c r="L37" s="238"/>
      <c r="M37" s="238"/>
      <c r="N37" s="238"/>
      <c r="O37" s="238"/>
      <c r="P37" s="238"/>
      <c r="Q37" s="238"/>
      <c r="R37" s="238"/>
      <c r="S37" s="238"/>
      <c r="T37" s="238"/>
      <c r="U37" s="238"/>
      <c r="V37" s="238"/>
      <c r="W37" s="238"/>
      <c r="X37" s="238"/>
      <c r="Y37" s="238"/>
      <c r="Z37" s="251" t="s">
        <v>561</v>
      </c>
    </row>
    <row r="38" spans="1:26" ht="24">
      <c r="A38" s="226">
        <v>2</v>
      </c>
      <c r="B38" s="227">
        <v>0</v>
      </c>
      <c r="C38" s="227">
        <v>0</v>
      </c>
      <c r="D38" s="226">
        <v>45</v>
      </c>
      <c r="E38" s="227" t="s">
        <v>241</v>
      </c>
      <c r="F38" s="233" t="s">
        <v>176</v>
      </c>
      <c r="G38" s="336"/>
      <c r="H38" s="238" t="s">
        <v>135</v>
      </c>
      <c r="I38" s="238"/>
      <c r="J38" s="238"/>
      <c r="K38" s="238"/>
      <c r="L38" s="238"/>
      <c r="M38" s="238"/>
      <c r="N38" s="238"/>
      <c r="O38" s="238"/>
      <c r="P38" s="238"/>
      <c r="Q38" s="238"/>
      <c r="R38" s="238"/>
      <c r="S38" s="238"/>
      <c r="T38" s="238"/>
      <c r="U38" s="238"/>
      <c r="V38" s="238"/>
      <c r="W38" s="238"/>
      <c r="X38" s="238"/>
      <c r="Y38" s="238"/>
      <c r="Z38" s="251" t="s">
        <v>562</v>
      </c>
    </row>
    <row r="39" spans="1:26" ht="24">
      <c r="A39" s="226">
        <v>2</v>
      </c>
      <c r="B39" s="227">
        <v>0</v>
      </c>
      <c r="C39" s="227">
        <v>0</v>
      </c>
      <c r="D39" s="226">
        <v>45</v>
      </c>
      <c r="E39" s="227" t="s">
        <v>242</v>
      </c>
      <c r="F39" s="233" t="s">
        <v>177</v>
      </c>
      <c r="G39" s="336"/>
      <c r="H39" s="238" t="s">
        <v>135</v>
      </c>
      <c r="I39" s="238"/>
      <c r="J39" s="238"/>
      <c r="K39" s="238"/>
      <c r="L39" s="238"/>
      <c r="M39" s="238"/>
      <c r="N39" s="238"/>
      <c r="O39" s="238"/>
      <c r="P39" s="238"/>
      <c r="Q39" s="238"/>
      <c r="R39" s="238"/>
      <c r="S39" s="238"/>
      <c r="T39" s="238"/>
      <c r="U39" s="238"/>
      <c r="V39" s="238"/>
      <c r="W39" s="238"/>
      <c r="X39" s="238"/>
      <c r="Y39" s="238"/>
      <c r="Z39" s="251" t="s">
        <v>561</v>
      </c>
    </row>
    <row r="40" spans="1:26" ht="24">
      <c r="A40" s="226">
        <v>2</v>
      </c>
      <c r="B40" s="227">
        <v>0</v>
      </c>
      <c r="C40" s="227">
        <v>0</v>
      </c>
      <c r="D40" s="226">
        <v>45</v>
      </c>
      <c r="E40" s="227" t="s">
        <v>243</v>
      </c>
      <c r="F40" s="233" t="s">
        <v>178</v>
      </c>
      <c r="G40" s="336"/>
      <c r="H40" s="238" t="s">
        <v>135</v>
      </c>
      <c r="I40" s="238"/>
      <c r="J40" s="238"/>
      <c r="K40" s="238"/>
      <c r="L40" s="238"/>
      <c r="M40" s="238"/>
      <c r="N40" s="238"/>
      <c r="O40" s="238"/>
      <c r="P40" s="238"/>
      <c r="Q40" s="238"/>
      <c r="R40" s="238"/>
      <c r="S40" s="238"/>
      <c r="T40" s="238"/>
      <c r="U40" s="238"/>
      <c r="V40" s="238"/>
      <c r="W40" s="238"/>
      <c r="X40" s="238"/>
      <c r="Y40" s="238"/>
      <c r="Z40" s="251" t="s">
        <v>561</v>
      </c>
    </row>
    <row r="41" spans="1:26" ht="22.5">
      <c r="A41" s="226">
        <v>2</v>
      </c>
      <c r="B41" s="227">
        <v>0</v>
      </c>
      <c r="C41" s="227">
        <v>0</v>
      </c>
      <c r="D41" s="226">
        <v>45</v>
      </c>
      <c r="E41" s="227" t="s">
        <v>245</v>
      </c>
      <c r="F41" s="233" t="s">
        <v>179</v>
      </c>
      <c r="G41" s="336"/>
      <c r="H41" s="238" t="s">
        <v>169</v>
      </c>
      <c r="I41" s="238"/>
      <c r="J41" s="238"/>
      <c r="K41" s="238"/>
      <c r="L41" s="238"/>
      <c r="M41" s="238"/>
      <c r="N41" s="238"/>
      <c r="O41" s="238"/>
      <c r="P41" s="238"/>
      <c r="Q41" s="238"/>
      <c r="R41" s="238"/>
      <c r="S41" s="238"/>
      <c r="T41" s="238"/>
      <c r="U41" s="238"/>
      <c r="V41" s="238"/>
      <c r="W41" s="238"/>
      <c r="X41" s="238"/>
      <c r="Y41" s="238"/>
      <c r="Z41" s="251" t="s">
        <v>561</v>
      </c>
    </row>
    <row r="42" spans="1:26" ht="22.5">
      <c r="A42" s="226">
        <v>2</v>
      </c>
      <c r="B42" s="227">
        <v>0</v>
      </c>
      <c r="C42" s="227">
        <v>0</v>
      </c>
      <c r="D42" s="226">
        <v>45</v>
      </c>
      <c r="E42" s="227" t="s">
        <v>247</v>
      </c>
      <c r="F42" s="233" t="s">
        <v>180</v>
      </c>
      <c r="G42" s="336"/>
      <c r="H42" s="238" t="s">
        <v>169</v>
      </c>
      <c r="I42" s="238"/>
      <c r="J42" s="238"/>
      <c r="K42" s="238"/>
      <c r="L42" s="238"/>
      <c r="M42" s="238"/>
      <c r="N42" s="238"/>
      <c r="O42" s="238"/>
      <c r="P42" s="238"/>
      <c r="Q42" s="238"/>
      <c r="R42" s="238"/>
      <c r="S42" s="238"/>
      <c r="T42" s="238"/>
      <c r="U42" s="238"/>
      <c r="V42" s="238"/>
      <c r="W42" s="238"/>
      <c r="X42" s="238"/>
      <c r="Y42" s="238"/>
      <c r="Z42" s="251" t="s">
        <v>561</v>
      </c>
    </row>
    <row r="43" spans="1:26" ht="48">
      <c r="A43" s="226">
        <v>2</v>
      </c>
      <c r="B43" s="227">
        <v>0</v>
      </c>
      <c r="C43" s="227">
        <v>0</v>
      </c>
      <c r="D43" s="226">
        <v>45</v>
      </c>
      <c r="E43" s="227" t="s">
        <v>248</v>
      </c>
      <c r="F43" s="233" t="s">
        <v>181</v>
      </c>
      <c r="G43" s="336"/>
      <c r="H43" s="238" t="s">
        <v>135</v>
      </c>
      <c r="I43" s="238"/>
      <c r="J43" s="238"/>
      <c r="K43" s="238"/>
      <c r="L43" s="238"/>
      <c r="M43" s="238"/>
      <c r="N43" s="238"/>
      <c r="O43" s="238"/>
      <c r="P43" s="238"/>
      <c r="Q43" s="238"/>
      <c r="R43" s="238"/>
      <c r="S43" s="238"/>
      <c r="T43" s="238"/>
      <c r="U43" s="238"/>
      <c r="V43" s="238"/>
      <c r="W43" s="238"/>
      <c r="X43" s="238"/>
      <c r="Y43" s="238"/>
      <c r="Z43" s="251" t="s">
        <v>561</v>
      </c>
    </row>
    <row r="44" spans="1:26" ht="24">
      <c r="A44" s="226">
        <v>2</v>
      </c>
      <c r="B44" s="227">
        <v>0</v>
      </c>
      <c r="C44" s="227">
        <v>0</v>
      </c>
      <c r="D44" s="226">
        <v>45</v>
      </c>
      <c r="E44" s="227" t="s">
        <v>249</v>
      </c>
      <c r="F44" s="233" t="s">
        <v>182</v>
      </c>
      <c r="G44" s="336"/>
      <c r="H44" s="238" t="s">
        <v>167</v>
      </c>
      <c r="I44" s="238"/>
      <c r="J44" s="238"/>
      <c r="K44" s="238"/>
      <c r="L44" s="238"/>
      <c r="M44" s="238"/>
      <c r="N44" s="238"/>
      <c r="O44" s="238"/>
      <c r="P44" s="238"/>
      <c r="Q44" s="238"/>
      <c r="R44" s="238"/>
      <c r="S44" s="238"/>
      <c r="T44" s="238"/>
      <c r="U44" s="238"/>
      <c r="V44" s="238"/>
      <c r="W44" s="238"/>
      <c r="X44" s="238"/>
      <c r="Y44" s="238"/>
      <c r="Z44" s="251" t="s">
        <v>561</v>
      </c>
    </row>
    <row r="45" spans="1:26" ht="48">
      <c r="A45" s="226">
        <v>2</v>
      </c>
      <c r="B45" s="227">
        <v>0</v>
      </c>
      <c r="C45" s="227">
        <v>0</v>
      </c>
      <c r="D45" s="226">
        <v>45</v>
      </c>
      <c r="E45" s="227">
        <v>3</v>
      </c>
      <c r="F45" s="233" t="s">
        <v>183</v>
      </c>
      <c r="G45" s="336"/>
      <c r="H45" s="238"/>
      <c r="I45" s="238"/>
      <c r="J45" s="238"/>
      <c r="K45" s="238"/>
      <c r="L45" s="238"/>
      <c r="M45" s="238"/>
      <c r="N45" s="238"/>
      <c r="O45" s="238"/>
      <c r="P45" s="238"/>
      <c r="Q45" s="238"/>
      <c r="R45" s="238"/>
      <c r="S45" s="238"/>
      <c r="T45" s="238"/>
      <c r="U45" s="238"/>
      <c r="V45" s="238"/>
      <c r="W45" s="238"/>
      <c r="X45" s="238"/>
      <c r="Y45" s="238"/>
      <c r="Z45" s="251" t="s">
        <v>563</v>
      </c>
    </row>
    <row r="46" spans="1:26" ht="24">
      <c r="A46" s="226">
        <v>2</v>
      </c>
      <c r="B46" s="227">
        <v>0</v>
      </c>
      <c r="C46" s="227">
        <v>0</v>
      </c>
      <c r="D46" s="226">
        <v>45</v>
      </c>
      <c r="E46" s="227">
        <v>4</v>
      </c>
      <c r="F46" s="233" t="s">
        <v>184</v>
      </c>
      <c r="G46" s="336"/>
      <c r="H46" s="238"/>
      <c r="I46" s="238"/>
      <c r="J46" s="238"/>
      <c r="K46" s="238"/>
      <c r="L46" s="238"/>
      <c r="M46" s="238"/>
      <c r="N46" s="238"/>
      <c r="O46" s="238"/>
      <c r="P46" s="238"/>
      <c r="Q46" s="238"/>
      <c r="R46" s="238"/>
      <c r="S46" s="238"/>
      <c r="T46" s="238"/>
      <c r="U46" s="238"/>
      <c r="V46" s="238"/>
      <c r="W46" s="238"/>
      <c r="X46" s="238"/>
      <c r="Y46" s="238"/>
      <c r="Z46" s="251" t="s">
        <v>564</v>
      </c>
    </row>
    <row r="47" spans="1:26">
      <c r="A47" s="226">
        <v>2</v>
      </c>
      <c r="B47" s="227">
        <v>0</v>
      </c>
      <c r="C47" s="227">
        <v>0</v>
      </c>
      <c r="D47" s="226">
        <v>45</v>
      </c>
      <c r="E47" s="227" t="s">
        <v>230</v>
      </c>
      <c r="F47" s="233" t="s">
        <v>185</v>
      </c>
      <c r="G47" s="336"/>
      <c r="H47" s="238" t="s">
        <v>157</v>
      </c>
      <c r="I47" s="238"/>
      <c r="J47" s="238"/>
      <c r="K47" s="238"/>
      <c r="L47" s="238"/>
      <c r="M47" s="238"/>
      <c r="N47" s="238"/>
      <c r="O47" s="238"/>
      <c r="P47" s="238"/>
      <c r="Q47" s="238"/>
      <c r="R47" s="238"/>
      <c r="S47" s="238"/>
      <c r="T47" s="238"/>
      <c r="U47" s="238"/>
      <c r="V47" s="238"/>
      <c r="W47" s="238"/>
      <c r="X47" s="238"/>
      <c r="Y47" s="238"/>
      <c r="Z47" s="251" t="s">
        <v>564</v>
      </c>
    </row>
    <row r="48" spans="1:26">
      <c r="A48" s="226">
        <v>2</v>
      </c>
      <c r="B48" s="227">
        <v>0</v>
      </c>
      <c r="C48" s="227">
        <v>0</v>
      </c>
      <c r="D48" s="226">
        <v>45</v>
      </c>
      <c r="E48" s="227" t="s">
        <v>231</v>
      </c>
      <c r="F48" s="233" t="s">
        <v>186</v>
      </c>
      <c r="G48" s="336"/>
      <c r="H48" s="238"/>
      <c r="I48" s="238"/>
      <c r="J48" s="238"/>
      <c r="K48" s="238"/>
      <c r="L48" s="238"/>
      <c r="M48" s="238"/>
      <c r="N48" s="238"/>
      <c r="O48" s="238"/>
      <c r="P48" s="238"/>
      <c r="Q48" s="238"/>
      <c r="R48" s="238"/>
      <c r="S48" s="238"/>
      <c r="T48" s="238"/>
      <c r="U48" s="238"/>
      <c r="V48" s="238"/>
      <c r="W48" s="238"/>
      <c r="X48" s="238"/>
      <c r="Y48" s="238"/>
      <c r="Z48" s="251" t="s">
        <v>550</v>
      </c>
    </row>
    <row r="49" spans="1:26">
      <c r="A49" s="226">
        <v>2</v>
      </c>
      <c r="B49" s="227">
        <v>0</v>
      </c>
      <c r="C49" s="227">
        <v>0</v>
      </c>
      <c r="D49" s="226">
        <v>45</v>
      </c>
      <c r="E49" s="227" t="s">
        <v>232</v>
      </c>
      <c r="F49" s="233" t="s">
        <v>187</v>
      </c>
      <c r="G49" s="336"/>
      <c r="H49" s="238"/>
      <c r="I49" s="238"/>
      <c r="J49" s="238"/>
      <c r="K49" s="238"/>
      <c r="L49" s="238"/>
      <c r="M49" s="238"/>
      <c r="N49" s="238"/>
      <c r="O49" s="238"/>
      <c r="P49" s="238"/>
      <c r="Q49" s="238"/>
      <c r="R49" s="238"/>
      <c r="S49" s="238"/>
      <c r="T49" s="238"/>
      <c r="U49" s="238"/>
      <c r="V49" s="238"/>
      <c r="W49" s="238"/>
      <c r="X49" s="238"/>
      <c r="Y49" s="238"/>
      <c r="Z49" s="251" t="s">
        <v>564</v>
      </c>
    </row>
    <row r="50" spans="1:26">
      <c r="A50" s="226">
        <v>2</v>
      </c>
      <c r="B50" s="227">
        <v>0</v>
      </c>
      <c r="C50" s="227">
        <v>0</v>
      </c>
      <c r="D50" s="226">
        <v>45</v>
      </c>
      <c r="E50" s="227" t="s">
        <v>244</v>
      </c>
      <c r="F50" s="233" t="s">
        <v>486</v>
      </c>
      <c r="G50" s="336"/>
      <c r="H50" s="238" t="s">
        <v>172</v>
      </c>
      <c r="I50" s="238"/>
      <c r="J50" s="238"/>
      <c r="K50" s="238"/>
      <c r="L50" s="238"/>
      <c r="M50" s="238"/>
      <c r="N50" s="238"/>
      <c r="O50" s="238"/>
      <c r="P50" s="238"/>
      <c r="Q50" s="238"/>
      <c r="R50" s="238"/>
      <c r="S50" s="238"/>
      <c r="T50" s="238"/>
      <c r="U50" s="238"/>
      <c r="V50" s="238"/>
      <c r="W50" s="238"/>
      <c r="X50" s="238"/>
      <c r="Y50" s="238"/>
      <c r="Z50" s="251" t="s">
        <v>564</v>
      </c>
    </row>
    <row r="51" spans="1:26">
      <c r="A51" s="226">
        <v>2</v>
      </c>
      <c r="B51" s="227">
        <v>0</v>
      </c>
      <c r="C51" s="227">
        <v>0</v>
      </c>
      <c r="D51" s="226">
        <v>45</v>
      </c>
      <c r="E51" s="227" t="s">
        <v>246</v>
      </c>
      <c r="F51" s="233" t="s">
        <v>188</v>
      </c>
      <c r="G51" s="336"/>
      <c r="H51" s="238"/>
      <c r="I51" s="238"/>
      <c r="J51" s="238"/>
      <c r="K51" s="238"/>
      <c r="L51" s="238"/>
      <c r="M51" s="238"/>
      <c r="N51" s="238"/>
      <c r="O51" s="238"/>
      <c r="P51" s="238"/>
      <c r="Q51" s="238"/>
      <c r="R51" s="238"/>
      <c r="S51" s="238"/>
      <c r="T51" s="238"/>
      <c r="U51" s="238"/>
      <c r="V51" s="238"/>
      <c r="W51" s="238"/>
      <c r="X51" s="238"/>
      <c r="Y51" s="238"/>
      <c r="Z51" s="251" t="s">
        <v>564</v>
      </c>
    </row>
    <row r="52" spans="1:26">
      <c r="A52" s="226">
        <v>2</v>
      </c>
      <c r="B52" s="227">
        <v>0</v>
      </c>
      <c r="C52" s="227">
        <v>0</v>
      </c>
      <c r="D52" s="226">
        <v>45</v>
      </c>
      <c r="E52" s="227" t="s">
        <v>272</v>
      </c>
      <c r="F52" s="233" t="s">
        <v>189</v>
      </c>
      <c r="G52" s="336"/>
      <c r="H52" s="238" t="s">
        <v>172</v>
      </c>
      <c r="I52" s="238"/>
      <c r="J52" s="238"/>
      <c r="K52" s="238"/>
      <c r="L52" s="238"/>
      <c r="M52" s="238"/>
      <c r="N52" s="238"/>
      <c r="O52" s="238"/>
      <c r="P52" s="238"/>
      <c r="Q52" s="238"/>
      <c r="R52" s="238"/>
      <c r="S52" s="238"/>
      <c r="T52" s="238"/>
      <c r="U52" s="238"/>
      <c r="V52" s="238"/>
      <c r="W52" s="238"/>
      <c r="X52" s="238"/>
      <c r="Y52" s="238"/>
      <c r="Z52" s="251" t="s">
        <v>564</v>
      </c>
    </row>
    <row r="53" spans="1:26">
      <c r="A53" s="226">
        <v>2</v>
      </c>
      <c r="B53" s="227">
        <v>0</v>
      </c>
      <c r="C53" s="227">
        <v>0</v>
      </c>
      <c r="D53" s="226">
        <v>45</v>
      </c>
      <c r="E53" s="227" t="s">
        <v>273</v>
      </c>
      <c r="F53" s="233" t="s">
        <v>190</v>
      </c>
      <c r="G53" s="336"/>
      <c r="H53" s="238"/>
      <c r="I53" s="238"/>
      <c r="J53" s="238"/>
      <c r="K53" s="238"/>
      <c r="L53" s="238"/>
      <c r="M53" s="238"/>
      <c r="N53" s="238"/>
      <c r="O53" s="238"/>
      <c r="P53" s="238"/>
      <c r="Q53" s="238"/>
      <c r="R53" s="238"/>
      <c r="S53" s="238"/>
      <c r="T53" s="238"/>
      <c r="U53" s="238"/>
      <c r="V53" s="238"/>
      <c r="W53" s="238"/>
      <c r="X53" s="238"/>
      <c r="Y53" s="238"/>
      <c r="Z53" s="251" t="s">
        <v>564</v>
      </c>
    </row>
    <row r="54" spans="1:26">
      <c r="A54" s="226">
        <v>2</v>
      </c>
      <c r="B54" s="227">
        <v>0</v>
      </c>
      <c r="C54" s="227">
        <v>0</v>
      </c>
      <c r="D54" s="226">
        <v>45</v>
      </c>
      <c r="E54" s="227" t="s">
        <v>274</v>
      </c>
      <c r="F54" s="233" t="s">
        <v>191</v>
      </c>
      <c r="G54" s="336"/>
      <c r="H54" s="238"/>
      <c r="I54" s="238"/>
      <c r="J54" s="238"/>
      <c r="K54" s="238"/>
      <c r="L54" s="238"/>
      <c r="M54" s="238"/>
      <c r="N54" s="238"/>
      <c r="O54" s="238"/>
      <c r="P54" s="238"/>
      <c r="Q54" s="238"/>
      <c r="R54" s="238"/>
      <c r="S54" s="238"/>
      <c r="T54" s="238"/>
      <c r="U54" s="238"/>
      <c r="V54" s="238"/>
      <c r="W54" s="238"/>
      <c r="X54" s="238"/>
      <c r="Y54" s="238"/>
      <c r="Z54" s="251" t="s">
        <v>564</v>
      </c>
    </row>
    <row r="55" spans="1:26">
      <c r="A55" s="226">
        <v>2</v>
      </c>
      <c r="B55" s="227">
        <v>0</v>
      </c>
      <c r="C55" s="227">
        <v>0</v>
      </c>
      <c r="D55" s="226">
        <v>45</v>
      </c>
      <c r="E55" s="227" t="s">
        <v>275</v>
      </c>
      <c r="F55" s="233" t="s">
        <v>192</v>
      </c>
      <c r="G55" s="336"/>
      <c r="H55" s="238"/>
      <c r="I55" s="238"/>
      <c r="J55" s="238"/>
      <c r="K55" s="238"/>
      <c r="L55" s="238"/>
      <c r="M55" s="238"/>
      <c r="N55" s="238"/>
      <c r="O55" s="238"/>
      <c r="P55" s="238"/>
      <c r="Q55" s="238"/>
      <c r="R55" s="238"/>
      <c r="S55" s="238"/>
      <c r="T55" s="238"/>
      <c r="U55" s="238"/>
      <c r="V55" s="238"/>
      <c r="W55" s="238"/>
      <c r="X55" s="238"/>
      <c r="Y55" s="238"/>
      <c r="Z55" s="251" t="s">
        <v>564</v>
      </c>
    </row>
    <row r="56" spans="1:26">
      <c r="A56" s="226">
        <v>2</v>
      </c>
      <c r="B56" s="227">
        <v>0</v>
      </c>
      <c r="C56" s="227">
        <v>0</v>
      </c>
      <c r="D56" s="226">
        <v>45</v>
      </c>
      <c r="E56" s="227" t="s">
        <v>275</v>
      </c>
      <c r="F56" s="233" t="s">
        <v>193</v>
      </c>
      <c r="G56" s="336"/>
      <c r="H56" s="238"/>
      <c r="I56" s="238"/>
      <c r="J56" s="238"/>
      <c r="K56" s="238"/>
      <c r="L56" s="238"/>
      <c r="M56" s="238"/>
      <c r="N56" s="238"/>
      <c r="O56" s="238"/>
      <c r="P56" s="238"/>
      <c r="Q56" s="238"/>
      <c r="R56" s="238"/>
      <c r="S56" s="238"/>
      <c r="T56" s="238"/>
      <c r="U56" s="238"/>
      <c r="V56" s="238"/>
      <c r="W56" s="238"/>
      <c r="X56" s="238"/>
      <c r="Y56" s="238"/>
      <c r="Z56" s="251" t="s">
        <v>564</v>
      </c>
    </row>
    <row r="57" spans="1:26">
      <c r="A57" s="226">
        <v>2</v>
      </c>
      <c r="B57" s="227">
        <v>0</v>
      </c>
      <c r="C57" s="227">
        <v>0</v>
      </c>
      <c r="D57" s="226">
        <v>45</v>
      </c>
      <c r="E57" s="227" t="s">
        <v>279</v>
      </c>
      <c r="F57" s="233" t="s">
        <v>194</v>
      </c>
      <c r="G57" s="336"/>
      <c r="H57" s="238"/>
      <c r="I57" s="238"/>
      <c r="J57" s="238"/>
      <c r="K57" s="238"/>
      <c r="L57" s="238"/>
      <c r="M57" s="238"/>
      <c r="N57" s="238"/>
      <c r="O57" s="238"/>
      <c r="P57" s="238"/>
      <c r="Q57" s="238"/>
      <c r="R57" s="238"/>
      <c r="S57" s="238"/>
      <c r="T57" s="238"/>
      <c r="U57" s="238"/>
      <c r="V57" s="238"/>
      <c r="W57" s="238"/>
      <c r="X57" s="238"/>
      <c r="Y57" s="238"/>
      <c r="Z57" s="251" t="s">
        <v>564</v>
      </c>
    </row>
    <row r="58" spans="1:26" ht="24">
      <c r="A58" s="226">
        <v>2</v>
      </c>
      <c r="B58" s="227">
        <v>0</v>
      </c>
      <c r="C58" s="227">
        <v>0</v>
      </c>
      <c r="D58" s="226">
        <v>45</v>
      </c>
      <c r="E58" s="227">
        <v>5</v>
      </c>
      <c r="F58" s="233" t="s">
        <v>195</v>
      </c>
      <c r="G58" s="336"/>
      <c r="H58" s="238"/>
      <c r="I58" s="238"/>
      <c r="J58" s="238"/>
      <c r="K58" s="238"/>
      <c r="L58" s="238"/>
      <c r="M58" s="238"/>
      <c r="N58" s="238"/>
      <c r="O58" s="238"/>
      <c r="P58" s="238"/>
      <c r="Q58" s="238"/>
      <c r="R58" s="238"/>
      <c r="S58" s="238"/>
      <c r="T58" s="238"/>
      <c r="U58" s="238"/>
      <c r="V58" s="238"/>
      <c r="W58" s="238"/>
      <c r="X58" s="238"/>
      <c r="Y58" s="238"/>
      <c r="Z58" s="251" t="s">
        <v>478</v>
      </c>
    </row>
    <row r="59" spans="1:26">
      <c r="A59" s="226">
        <v>2</v>
      </c>
      <c r="B59" s="227">
        <v>0</v>
      </c>
      <c r="C59" s="227">
        <v>0</v>
      </c>
      <c r="D59" s="226">
        <v>45</v>
      </c>
      <c r="E59" s="227" t="s">
        <v>233</v>
      </c>
      <c r="F59" s="233" t="s">
        <v>185</v>
      </c>
      <c r="G59" s="336"/>
      <c r="H59" s="238"/>
      <c r="I59" s="238"/>
      <c r="J59" s="238"/>
      <c r="K59" s="238"/>
      <c r="L59" s="238"/>
      <c r="M59" s="238"/>
      <c r="N59" s="238"/>
      <c r="O59" s="238"/>
      <c r="P59" s="238"/>
      <c r="Q59" s="238"/>
      <c r="R59" s="238"/>
      <c r="S59" s="238"/>
      <c r="T59" s="238"/>
      <c r="U59" s="238"/>
      <c r="V59" s="238"/>
      <c r="W59" s="238"/>
      <c r="X59" s="238"/>
      <c r="Y59" s="238"/>
      <c r="Z59" s="251" t="s">
        <v>478</v>
      </c>
    </row>
    <row r="60" spans="1:26">
      <c r="A60" s="226">
        <v>2</v>
      </c>
      <c r="B60" s="227">
        <v>0</v>
      </c>
      <c r="C60" s="227">
        <v>0</v>
      </c>
      <c r="D60" s="226">
        <v>45</v>
      </c>
      <c r="E60" s="227" t="s">
        <v>234</v>
      </c>
      <c r="F60" s="233" t="s">
        <v>196</v>
      </c>
      <c r="G60" s="336"/>
      <c r="H60" s="238"/>
      <c r="I60" s="238"/>
      <c r="J60" s="238"/>
      <c r="K60" s="238"/>
      <c r="L60" s="238"/>
      <c r="M60" s="238"/>
      <c r="N60" s="238"/>
      <c r="O60" s="238"/>
      <c r="P60" s="238"/>
      <c r="Q60" s="238"/>
      <c r="R60" s="238"/>
      <c r="S60" s="238"/>
      <c r="T60" s="238"/>
      <c r="U60" s="238"/>
      <c r="V60" s="238"/>
      <c r="W60" s="238"/>
      <c r="X60" s="238"/>
      <c r="Y60" s="238"/>
      <c r="Z60" s="251" t="s">
        <v>478</v>
      </c>
    </row>
    <row r="61" spans="1:26">
      <c r="A61" s="226">
        <v>2</v>
      </c>
      <c r="B61" s="227">
        <v>0</v>
      </c>
      <c r="C61" s="227">
        <v>0</v>
      </c>
      <c r="D61" s="226">
        <v>45</v>
      </c>
      <c r="E61" s="227" t="s">
        <v>258</v>
      </c>
      <c r="F61" s="233" t="s">
        <v>197</v>
      </c>
      <c r="G61" s="336"/>
      <c r="H61" s="238"/>
      <c r="I61" s="238"/>
      <c r="J61" s="238"/>
      <c r="K61" s="238"/>
      <c r="L61" s="238"/>
      <c r="M61" s="238"/>
      <c r="N61" s="238"/>
      <c r="O61" s="238"/>
      <c r="P61" s="238"/>
      <c r="Q61" s="238"/>
      <c r="R61" s="238"/>
      <c r="S61" s="238"/>
      <c r="T61" s="238"/>
      <c r="U61" s="238"/>
      <c r="V61" s="238"/>
      <c r="W61" s="238"/>
      <c r="X61" s="238"/>
      <c r="Y61" s="238"/>
      <c r="Z61" s="251" t="s">
        <v>478</v>
      </c>
    </row>
    <row r="62" spans="1:26" ht="45">
      <c r="A62" s="226">
        <v>2</v>
      </c>
      <c r="B62" s="227">
        <v>0</v>
      </c>
      <c r="C62" s="227">
        <v>0</v>
      </c>
      <c r="D62" s="226">
        <v>48</v>
      </c>
      <c r="E62" s="226">
        <v>0</v>
      </c>
      <c r="F62" s="233" t="s">
        <v>213</v>
      </c>
      <c r="G62" s="336"/>
      <c r="H62" s="238"/>
      <c r="I62" s="238"/>
      <c r="J62" s="238"/>
      <c r="K62" s="238"/>
      <c r="L62" s="238"/>
      <c r="M62" s="238"/>
      <c r="N62" s="238"/>
      <c r="O62" s="238"/>
      <c r="P62" s="238"/>
      <c r="Q62" s="238"/>
      <c r="R62" s="238"/>
      <c r="S62" s="238"/>
      <c r="T62" s="238"/>
      <c r="U62" s="238"/>
      <c r="V62" s="238"/>
      <c r="W62" s="238"/>
      <c r="X62" s="238"/>
      <c r="Y62" s="238"/>
      <c r="Z62" s="251" t="s">
        <v>565</v>
      </c>
    </row>
    <row r="63" spans="1:26" ht="60">
      <c r="A63" s="226">
        <v>2</v>
      </c>
      <c r="B63" s="227">
        <v>0</v>
      </c>
      <c r="C63" s="227">
        <v>0</v>
      </c>
      <c r="D63" s="227">
        <v>48</v>
      </c>
      <c r="E63" s="227">
        <v>1</v>
      </c>
      <c r="F63" s="233" t="s">
        <v>198</v>
      </c>
      <c r="G63" s="336"/>
      <c r="H63" s="238"/>
      <c r="I63" s="238"/>
      <c r="J63" s="238"/>
      <c r="K63" s="238"/>
      <c r="L63" s="238"/>
      <c r="M63" s="238"/>
      <c r="N63" s="238"/>
      <c r="O63" s="238"/>
      <c r="P63" s="238"/>
      <c r="Q63" s="238"/>
      <c r="R63" s="238"/>
      <c r="S63" s="238"/>
      <c r="T63" s="238"/>
      <c r="U63" s="238"/>
      <c r="V63" s="238"/>
      <c r="W63" s="238"/>
      <c r="X63" s="238"/>
      <c r="Y63" s="238"/>
      <c r="Z63" s="251" t="s">
        <v>566</v>
      </c>
    </row>
    <row r="64" spans="1:26" ht="45">
      <c r="A64" s="226">
        <v>2</v>
      </c>
      <c r="B64" s="227">
        <v>0</v>
      </c>
      <c r="C64" s="227">
        <v>0</v>
      </c>
      <c r="D64" s="227">
        <v>48</v>
      </c>
      <c r="E64" s="227" t="s">
        <v>223</v>
      </c>
      <c r="F64" s="233" t="s">
        <v>200</v>
      </c>
      <c r="G64" s="336"/>
      <c r="H64" s="238"/>
      <c r="I64" s="238" t="s">
        <v>199</v>
      </c>
      <c r="J64" s="238"/>
      <c r="K64" s="238"/>
      <c r="L64" s="238"/>
      <c r="M64" s="238"/>
      <c r="N64" s="238"/>
      <c r="O64" s="238"/>
      <c r="P64" s="238"/>
      <c r="Q64" s="238"/>
      <c r="R64" s="238"/>
      <c r="S64" s="238"/>
      <c r="T64" s="238"/>
      <c r="U64" s="238"/>
      <c r="V64" s="238"/>
      <c r="W64" s="238"/>
      <c r="X64" s="238"/>
      <c r="Y64" s="238"/>
      <c r="Z64" s="251" t="s">
        <v>565</v>
      </c>
    </row>
    <row r="65" spans="1:26" ht="45">
      <c r="A65" s="226">
        <v>2</v>
      </c>
      <c r="B65" s="227">
        <v>0</v>
      </c>
      <c r="C65" s="227">
        <v>0</v>
      </c>
      <c r="D65" s="227">
        <v>48</v>
      </c>
      <c r="E65" s="227" t="s">
        <v>224</v>
      </c>
      <c r="F65" s="233" t="s">
        <v>201</v>
      </c>
      <c r="G65" s="336"/>
      <c r="H65" s="238"/>
      <c r="I65" s="238"/>
      <c r="J65" s="238"/>
      <c r="K65" s="238"/>
      <c r="L65" s="238"/>
      <c r="M65" s="238"/>
      <c r="N65" s="238"/>
      <c r="O65" s="238"/>
      <c r="P65" s="238"/>
      <c r="Q65" s="238"/>
      <c r="R65" s="238"/>
      <c r="S65" s="238"/>
      <c r="T65" s="238"/>
      <c r="U65" s="238"/>
      <c r="V65" s="238"/>
      <c r="W65" s="238"/>
      <c r="X65" s="238"/>
      <c r="Y65" s="238"/>
      <c r="Z65" s="251" t="s">
        <v>565</v>
      </c>
    </row>
    <row r="66" spans="1:26" ht="45">
      <c r="A66" s="226">
        <v>2</v>
      </c>
      <c r="B66" s="227">
        <v>0</v>
      </c>
      <c r="C66" s="227">
        <v>0</v>
      </c>
      <c r="D66" s="227">
        <v>48</v>
      </c>
      <c r="E66" s="227" t="s">
        <v>228</v>
      </c>
      <c r="F66" s="233" t="s">
        <v>202</v>
      </c>
      <c r="G66" s="336"/>
      <c r="H66" s="238"/>
      <c r="I66" s="238"/>
      <c r="J66" s="238"/>
      <c r="K66" s="238"/>
      <c r="L66" s="238"/>
      <c r="M66" s="238"/>
      <c r="N66" s="238"/>
      <c r="O66" s="238"/>
      <c r="P66" s="238"/>
      <c r="Q66" s="238"/>
      <c r="R66" s="238"/>
      <c r="S66" s="238"/>
      <c r="T66" s="238"/>
      <c r="U66" s="238"/>
      <c r="V66" s="238"/>
      <c r="W66" s="238"/>
      <c r="X66" s="238"/>
      <c r="Y66" s="238"/>
      <c r="Z66" s="251" t="s">
        <v>565</v>
      </c>
    </row>
    <row r="67" spans="1:26" ht="45">
      <c r="A67" s="226">
        <v>2</v>
      </c>
      <c r="B67" s="227">
        <v>0</v>
      </c>
      <c r="C67" s="227">
        <v>0</v>
      </c>
      <c r="D67" s="227">
        <v>48</v>
      </c>
      <c r="E67" s="227" t="s">
        <v>225</v>
      </c>
      <c r="F67" s="233" t="s">
        <v>487</v>
      </c>
      <c r="G67" s="336"/>
      <c r="H67" s="238"/>
      <c r="I67" s="238"/>
      <c r="J67" s="238"/>
      <c r="K67" s="238"/>
      <c r="L67" s="238"/>
      <c r="M67" s="238"/>
      <c r="N67" s="238"/>
      <c r="O67" s="238"/>
      <c r="P67" s="238"/>
      <c r="Q67" s="238"/>
      <c r="R67" s="238"/>
      <c r="S67" s="238"/>
      <c r="T67" s="238"/>
      <c r="U67" s="238"/>
      <c r="V67" s="238"/>
      <c r="W67" s="238"/>
      <c r="X67" s="238"/>
      <c r="Y67" s="238"/>
      <c r="Z67" s="251" t="s">
        <v>565</v>
      </c>
    </row>
    <row r="68" spans="1:26" ht="45">
      <c r="A68" s="226">
        <v>2</v>
      </c>
      <c r="B68" s="227">
        <v>0</v>
      </c>
      <c r="C68" s="227">
        <v>0</v>
      </c>
      <c r="D68" s="227">
        <v>48</v>
      </c>
      <c r="E68" s="227" t="s">
        <v>239</v>
      </c>
      <c r="F68" s="233" t="s">
        <v>203</v>
      </c>
      <c r="G68" s="336"/>
      <c r="H68" s="238"/>
      <c r="I68" s="238"/>
      <c r="J68" s="238"/>
      <c r="K68" s="238"/>
      <c r="L68" s="238"/>
      <c r="M68" s="238"/>
      <c r="N68" s="238"/>
      <c r="O68" s="238"/>
      <c r="P68" s="238"/>
      <c r="Q68" s="238"/>
      <c r="R68" s="238"/>
      <c r="S68" s="238"/>
      <c r="T68" s="238"/>
      <c r="U68" s="238"/>
      <c r="V68" s="238"/>
      <c r="W68" s="238"/>
      <c r="X68" s="238"/>
      <c r="Y68" s="238"/>
      <c r="Z68" s="251" t="s">
        <v>565</v>
      </c>
    </row>
    <row r="69" spans="1:26" ht="45">
      <c r="A69" s="226">
        <v>2</v>
      </c>
      <c r="B69" s="227">
        <v>0</v>
      </c>
      <c r="C69" s="227">
        <v>0</v>
      </c>
      <c r="D69" s="227">
        <v>48</v>
      </c>
      <c r="E69" s="227" t="s">
        <v>240</v>
      </c>
      <c r="F69" s="233" t="s">
        <v>204</v>
      </c>
      <c r="G69" s="336"/>
      <c r="H69" s="238" t="s">
        <v>153</v>
      </c>
      <c r="I69" s="238"/>
      <c r="J69" s="238"/>
      <c r="K69" s="238"/>
      <c r="L69" s="238"/>
      <c r="M69" s="238"/>
      <c r="N69" s="238"/>
      <c r="O69" s="238"/>
      <c r="P69" s="238"/>
      <c r="Q69" s="238"/>
      <c r="R69" s="238"/>
      <c r="S69" s="238"/>
      <c r="T69" s="238"/>
      <c r="U69" s="238"/>
      <c r="V69" s="238"/>
      <c r="W69" s="238"/>
      <c r="X69" s="238"/>
      <c r="Y69" s="238"/>
      <c r="Z69" s="251" t="s">
        <v>565</v>
      </c>
    </row>
    <row r="70" spans="1:26" ht="45">
      <c r="A70" s="226">
        <v>2</v>
      </c>
      <c r="B70" s="227">
        <v>0</v>
      </c>
      <c r="C70" s="227">
        <v>0</v>
      </c>
      <c r="D70" s="227">
        <v>48</v>
      </c>
      <c r="E70" s="227" t="s">
        <v>270</v>
      </c>
      <c r="F70" s="233" t="s">
        <v>205</v>
      </c>
      <c r="G70" s="336"/>
      <c r="H70" s="238"/>
      <c r="I70" s="238"/>
      <c r="J70" s="238"/>
      <c r="K70" s="238"/>
      <c r="L70" s="238"/>
      <c r="M70" s="238"/>
      <c r="N70" s="238"/>
      <c r="O70" s="238"/>
      <c r="P70" s="238"/>
      <c r="Q70" s="238"/>
      <c r="R70" s="238"/>
      <c r="S70" s="238"/>
      <c r="T70" s="238"/>
      <c r="U70" s="238"/>
      <c r="V70" s="238"/>
      <c r="W70" s="238"/>
      <c r="X70" s="238"/>
      <c r="Y70" s="238"/>
      <c r="Z70" s="251" t="s">
        <v>565</v>
      </c>
    </row>
    <row r="71" spans="1:26" ht="45">
      <c r="A71" s="226">
        <v>2</v>
      </c>
      <c r="B71" s="227">
        <v>0</v>
      </c>
      <c r="C71" s="227">
        <v>0</v>
      </c>
      <c r="D71" s="227">
        <v>48</v>
      </c>
      <c r="E71" s="227" t="s">
        <v>271</v>
      </c>
      <c r="F71" s="233" t="s">
        <v>488</v>
      </c>
      <c r="G71" s="336"/>
      <c r="H71" s="238" t="s">
        <v>153</v>
      </c>
      <c r="I71" s="238"/>
      <c r="J71" s="238"/>
      <c r="K71" s="238"/>
      <c r="L71" s="238"/>
      <c r="M71" s="238"/>
      <c r="N71" s="238"/>
      <c r="O71" s="238"/>
      <c r="P71" s="238"/>
      <c r="Q71" s="238"/>
      <c r="R71" s="238"/>
      <c r="S71" s="238" t="s">
        <v>135</v>
      </c>
      <c r="T71" s="238"/>
      <c r="U71" s="238"/>
      <c r="V71" s="238"/>
      <c r="W71" s="238"/>
      <c r="X71" s="238"/>
      <c r="Y71" s="238"/>
      <c r="Z71" s="251" t="s">
        <v>565</v>
      </c>
    </row>
    <row r="72" spans="1:26" ht="45">
      <c r="A72" s="226">
        <v>2</v>
      </c>
      <c r="B72" s="227">
        <v>0</v>
      </c>
      <c r="C72" s="227">
        <v>0</v>
      </c>
      <c r="D72" s="227">
        <v>48</v>
      </c>
      <c r="E72" s="227" t="s">
        <v>276</v>
      </c>
      <c r="F72" s="233" t="s">
        <v>206</v>
      </c>
      <c r="G72" s="336"/>
      <c r="H72" s="238"/>
      <c r="I72" s="238"/>
      <c r="J72" s="238"/>
      <c r="K72" s="238"/>
      <c r="L72" s="238"/>
      <c r="M72" s="238"/>
      <c r="N72" s="238"/>
      <c r="O72" s="238"/>
      <c r="P72" s="238"/>
      <c r="Q72" s="238"/>
      <c r="R72" s="238"/>
      <c r="S72" s="238"/>
      <c r="T72" s="238"/>
      <c r="U72" s="238"/>
      <c r="V72" s="238"/>
      <c r="W72" s="238"/>
      <c r="X72" s="238"/>
      <c r="Y72" s="238"/>
      <c r="Z72" s="251" t="s">
        <v>565</v>
      </c>
    </row>
    <row r="73" spans="1:26" ht="72">
      <c r="A73" s="226">
        <v>2</v>
      </c>
      <c r="B73" s="227">
        <v>0</v>
      </c>
      <c r="C73" s="227">
        <v>0</v>
      </c>
      <c r="D73" s="227">
        <v>48</v>
      </c>
      <c r="E73" s="227">
        <v>2</v>
      </c>
      <c r="F73" s="233" t="s">
        <v>207</v>
      </c>
      <c r="G73" s="336"/>
      <c r="H73" s="238"/>
      <c r="I73" s="238"/>
      <c r="J73" s="238"/>
      <c r="K73" s="238"/>
      <c r="L73" s="238"/>
      <c r="M73" s="238"/>
      <c r="N73" s="238"/>
      <c r="O73" s="238"/>
      <c r="P73" s="238"/>
      <c r="Q73" s="238"/>
      <c r="R73" s="238"/>
      <c r="S73" s="238"/>
      <c r="T73" s="238"/>
      <c r="U73" s="238"/>
      <c r="V73" s="238"/>
      <c r="W73" s="238"/>
      <c r="X73" s="238"/>
      <c r="Y73" s="238"/>
      <c r="Z73" s="251" t="s">
        <v>565</v>
      </c>
    </row>
    <row r="74" spans="1:26">
      <c r="A74" s="226">
        <v>4</v>
      </c>
      <c r="B74" s="227">
        <v>0</v>
      </c>
      <c r="C74" s="227">
        <v>0</v>
      </c>
      <c r="D74" s="226">
        <v>152</v>
      </c>
      <c r="E74" s="227">
        <v>0</v>
      </c>
      <c r="F74" s="234" t="s">
        <v>326</v>
      </c>
      <c r="G74" s="336"/>
      <c r="H74" s="237"/>
      <c r="I74" s="237"/>
      <c r="J74" s="237"/>
      <c r="K74" s="237"/>
      <c r="L74" s="237"/>
      <c r="M74" s="237"/>
      <c r="N74" s="237"/>
      <c r="O74" s="237"/>
      <c r="P74" s="237"/>
      <c r="Q74" s="237"/>
      <c r="R74" s="237"/>
      <c r="S74" s="238"/>
      <c r="T74" s="238"/>
      <c r="U74" s="238"/>
      <c r="V74" s="238"/>
      <c r="W74" s="238"/>
      <c r="X74" s="238"/>
      <c r="Y74" s="238"/>
      <c r="Z74" s="254"/>
    </row>
    <row r="75" spans="1:26" ht="72">
      <c r="A75" s="226">
        <v>4</v>
      </c>
      <c r="B75" s="227">
        <v>0</v>
      </c>
      <c r="C75" s="227">
        <v>0</v>
      </c>
      <c r="D75" s="227">
        <v>152</v>
      </c>
      <c r="E75" s="227">
        <v>1</v>
      </c>
      <c r="F75" s="234" t="s">
        <v>351</v>
      </c>
      <c r="G75" s="336"/>
      <c r="H75" s="237"/>
      <c r="I75" s="237"/>
      <c r="J75" s="237"/>
      <c r="K75" s="237"/>
      <c r="L75" s="237"/>
      <c r="M75" s="237"/>
      <c r="N75" s="237"/>
      <c r="O75" s="237"/>
      <c r="P75" s="237"/>
      <c r="Q75" s="237"/>
      <c r="R75" s="237"/>
      <c r="S75" s="238"/>
      <c r="T75" s="238"/>
      <c r="U75" s="238"/>
      <c r="V75" s="238"/>
      <c r="W75" s="238"/>
      <c r="X75" s="238"/>
      <c r="Y75" s="238"/>
      <c r="Z75" s="254" t="s">
        <v>591</v>
      </c>
    </row>
    <row r="76" spans="1:26" ht="72">
      <c r="A76" s="226">
        <v>4</v>
      </c>
      <c r="B76" s="227">
        <v>0</v>
      </c>
      <c r="C76" s="227">
        <v>0</v>
      </c>
      <c r="D76" s="227">
        <v>152</v>
      </c>
      <c r="E76" s="227">
        <v>2</v>
      </c>
      <c r="F76" s="234" t="s">
        <v>489</v>
      </c>
      <c r="G76" s="336"/>
      <c r="H76" s="238"/>
      <c r="I76" s="238"/>
      <c r="J76" s="238"/>
      <c r="K76" s="238"/>
      <c r="L76" s="238"/>
      <c r="M76" s="238"/>
      <c r="N76" s="238"/>
      <c r="O76" s="238"/>
      <c r="P76" s="238"/>
      <c r="Q76" s="238"/>
      <c r="R76" s="238"/>
      <c r="S76" s="238"/>
      <c r="T76" s="238"/>
      <c r="U76" s="238"/>
      <c r="V76" s="238"/>
      <c r="W76" s="238"/>
      <c r="X76" s="238"/>
      <c r="Y76" s="238"/>
      <c r="Z76" s="254" t="s">
        <v>591</v>
      </c>
    </row>
    <row r="77" spans="1:26" ht="24">
      <c r="A77" s="226">
        <v>4</v>
      </c>
      <c r="B77" s="227">
        <v>0</v>
      </c>
      <c r="C77" s="227">
        <v>0</v>
      </c>
      <c r="D77" s="227">
        <v>152</v>
      </c>
      <c r="E77" s="227">
        <v>3</v>
      </c>
      <c r="F77" s="234" t="s">
        <v>352</v>
      </c>
      <c r="G77" s="336"/>
      <c r="H77" s="238"/>
      <c r="I77" s="238"/>
      <c r="J77" s="238"/>
      <c r="K77" s="238"/>
      <c r="L77" s="238"/>
      <c r="M77" s="238"/>
      <c r="N77" s="238"/>
      <c r="O77" s="238"/>
      <c r="P77" s="238"/>
      <c r="Q77" s="238"/>
      <c r="R77" s="238"/>
      <c r="S77" s="238"/>
      <c r="T77" s="238"/>
      <c r="U77" s="238"/>
      <c r="V77" s="238"/>
      <c r="W77" s="238"/>
      <c r="X77" s="238"/>
      <c r="Y77" s="238"/>
      <c r="Z77" s="254" t="s">
        <v>592</v>
      </c>
    </row>
    <row r="78" spans="1:26" ht="24">
      <c r="A78" s="226">
        <v>4</v>
      </c>
      <c r="B78" s="227">
        <v>0</v>
      </c>
      <c r="C78" s="227">
        <v>0</v>
      </c>
      <c r="D78" s="227">
        <v>152</v>
      </c>
      <c r="E78" s="227" t="s">
        <v>235</v>
      </c>
      <c r="F78" s="234" t="s">
        <v>353</v>
      </c>
      <c r="G78" s="336"/>
      <c r="H78" s="238"/>
      <c r="I78" s="238"/>
      <c r="J78" s="238"/>
      <c r="K78" s="238"/>
      <c r="L78" s="238"/>
      <c r="M78" s="238"/>
      <c r="N78" s="238"/>
      <c r="O78" s="238"/>
      <c r="P78" s="238"/>
      <c r="Q78" s="238"/>
      <c r="R78" s="238"/>
      <c r="S78" s="238"/>
      <c r="T78" s="238"/>
      <c r="U78" s="238"/>
      <c r="V78" s="238"/>
      <c r="W78" s="238"/>
      <c r="X78" s="238"/>
      <c r="Y78" s="238"/>
      <c r="Z78" s="254" t="s">
        <v>592</v>
      </c>
    </row>
    <row r="79" spans="1:26" ht="24">
      <c r="A79" s="226">
        <v>4</v>
      </c>
      <c r="B79" s="227">
        <v>0</v>
      </c>
      <c r="C79" s="227">
        <v>0</v>
      </c>
      <c r="D79" s="227">
        <v>152</v>
      </c>
      <c r="E79" s="227" t="s">
        <v>236</v>
      </c>
      <c r="F79" s="234" t="s">
        <v>354</v>
      </c>
      <c r="G79" s="336"/>
      <c r="H79" s="238"/>
      <c r="I79" s="238"/>
      <c r="J79" s="238"/>
      <c r="K79" s="238"/>
      <c r="L79" s="238"/>
      <c r="M79" s="238"/>
      <c r="N79" s="238"/>
      <c r="O79" s="238"/>
      <c r="P79" s="238"/>
      <c r="Q79" s="238"/>
      <c r="R79" s="238"/>
      <c r="S79" s="238"/>
      <c r="T79" s="238"/>
      <c r="U79" s="238"/>
      <c r="V79" s="238"/>
      <c r="W79" s="238"/>
      <c r="X79" s="238"/>
      <c r="Y79" s="238"/>
      <c r="Z79" s="254" t="s">
        <v>592</v>
      </c>
    </row>
    <row r="80" spans="1:26" ht="36">
      <c r="A80" s="226">
        <v>4</v>
      </c>
      <c r="B80" s="227">
        <v>0</v>
      </c>
      <c r="C80" s="227">
        <v>0</v>
      </c>
      <c r="D80" s="227">
        <v>152</v>
      </c>
      <c r="E80" s="227">
        <v>4</v>
      </c>
      <c r="F80" s="234" t="s">
        <v>355</v>
      </c>
      <c r="G80" s="336"/>
      <c r="H80" s="238"/>
      <c r="I80" s="238"/>
      <c r="J80" s="238"/>
      <c r="K80" s="238"/>
      <c r="L80" s="238"/>
      <c r="M80" s="238"/>
      <c r="N80" s="238"/>
      <c r="O80" s="238"/>
      <c r="P80" s="238"/>
      <c r="Q80" s="238"/>
      <c r="R80" s="238"/>
      <c r="S80" s="238"/>
      <c r="T80" s="238"/>
      <c r="U80" s="238"/>
      <c r="V80" s="238"/>
      <c r="W80" s="238"/>
      <c r="X80" s="238"/>
      <c r="Y80" s="238"/>
      <c r="Z80" s="254" t="s">
        <v>591</v>
      </c>
    </row>
    <row r="81" spans="1:26" ht="36">
      <c r="A81" s="226">
        <v>4</v>
      </c>
      <c r="B81" s="227">
        <v>0</v>
      </c>
      <c r="C81" s="227">
        <v>0</v>
      </c>
      <c r="D81" s="227">
        <v>152</v>
      </c>
      <c r="E81" s="227">
        <v>5</v>
      </c>
      <c r="F81" s="234" t="s">
        <v>356</v>
      </c>
      <c r="G81" s="336"/>
      <c r="H81" s="238"/>
      <c r="I81" s="238"/>
      <c r="J81" s="238"/>
      <c r="K81" s="238"/>
      <c r="L81" s="238"/>
      <c r="M81" s="238"/>
      <c r="N81" s="238"/>
      <c r="O81" s="238"/>
      <c r="P81" s="238"/>
      <c r="Q81" s="238"/>
      <c r="R81" s="238"/>
      <c r="S81" s="238"/>
      <c r="T81" s="238"/>
      <c r="U81" s="238"/>
      <c r="V81" s="238"/>
      <c r="W81" s="238"/>
      <c r="X81" s="238"/>
      <c r="Y81" s="238"/>
      <c r="Z81" s="248" t="s">
        <v>593</v>
      </c>
    </row>
    <row r="82" spans="1:26" ht="56.25">
      <c r="A82" s="226">
        <v>4</v>
      </c>
      <c r="B82" s="227">
        <v>0</v>
      </c>
      <c r="C82" s="227">
        <v>0</v>
      </c>
      <c r="D82" s="227">
        <v>152</v>
      </c>
      <c r="E82" s="227">
        <v>6</v>
      </c>
      <c r="F82" s="234" t="s">
        <v>357</v>
      </c>
      <c r="G82" s="336"/>
      <c r="H82" s="238"/>
      <c r="I82" s="238"/>
      <c r="J82" s="238"/>
      <c r="K82" s="238"/>
      <c r="L82" s="238"/>
      <c r="M82" s="238"/>
      <c r="N82" s="238"/>
      <c r="O82" s="238"/>
      <c r="P82" s="238"/>
      <c r="Q82" s="238"/>
      <c r="R82" s="238"/>
      <c r="S82" s="238"/>
      <c r="T82" s="238"/>
      <c r="U82" s="238"/>
      <c r="V82" s="238"/>
      <c r="W82" s="238"/>
      <c r="X82" s="238"/>
      <c r="Y82" s="238"/>
      <c r="Z82" s="254" t="s">
        <v>594</v>
      </c>
    </row>
    <row r="83" spans="1:26" ht="60">
      <c r="A83" s="226">
        <v>4</v>
      </c>
      <c r="B83" s="227">
        <v>0</v>
      </c>
      <c r="C83" s="227">
        <v>0</v>
      </c>
      <c r="D83" s="227">
        <v>152</v>
      </c>
      <c r="E83" s="227">
        <v>7</v>
      </c>
      <c r="F83" s="234" t="s">
        <v>358</v>
      </c>
      <c r="G83" s="336"/>
      <c r="H83" s="238"/>
      <c r="I83" s="238"/>
      <c r="J83" s="238"/>
      <c r="K83" s="238"/>
      <c r="L83" s="238"/>
      <c r="M83" s="238"/>
      <c r="N83" s="238"/>
      <c r="O83" s="238"/>
      <c r="P83" s="238"/>
      <c r="Q83" s="238"/>
      <c r="R83" s="238"/>
      <c r="S83" s="238"/>
      <c r="T83" s="238"/>
      <c r="U83" s="238"/>
      <c r="V83" s="238"/>
      <c r="W83" s="238"/>
      <c r="X83" s="238"/>
      <c r="Y83" s="238"/>
      <c r="Z83" s="254" t="s">
        <v>594</v>
      </c>
    </row>
    <row r="84" spans="1:26" ht="60">
      <c r="A84" s="226">
        <v>4</v>
      </c>
      <c r="B84" s="227">
        <v>0</v>
      </c>
      <c r="C84" s="227">
        <v>0</v>
      </c>
      <c r="D84" s="227">
        <v>152</v>
      </c>
      <c r="E84" s="227">
        <v>8</v>
      </c>
      <c r="F84" s="234" t="s">
        <v>359</v>
      </c>
      <c r="G84" s="336"/>
      <c r="H84" s="237"/>
      <c r="I84" s="237"/>
      <c r="J84" s="237"/>
      <c r="K84" s="237"/>
      <c r="L84" s="237"/>
      <c r="M84" s="237"/>
      <c r="N84" s="237"/>
      <c r="O84" s="237"/>
      <c r="P84" s="237"/>
      <c r="Q84" s="237"/>
      <c r="R84" s="237"/>
      <c r="S84" s="238"/>
      <c r="T84" s="238"/>
      <c r="U84" s="238"/>
      <c r="V84" s="238"/>
      <c r="W84" s="238"/>
      <c r="X84" s="238"/>
      <c r="Y84" s="238"/>
      <c r="Z84" s="254" t="s">
        <v>594</v>
      </c>
    </row>
    <row r="85" spans="1:26" ht="33.75">
      <c r="A85" s="226">
        <v>4</v>
      </c>
      <c r="B85" s="227">
        <v>0</v>
      </c>
      <c r="C85" s="227">
        <v>0</v>
      </c>
      <c r="D85" s="227">
        <v>152</v>
      </c>
      <c r="E85" s="227">
        <v>9</v>
      </c>
      <c r="F85" s="234" t="s">
        <v>360</v>
      </c>
      <c r="G85" s="336"/>
      <c r="H85" s="238"/>
      <c r="I85" s="238"/>
      <c r="J85" s="238"/>
      <c r="K85" s="238"/>
      <c r="L85" s="238"/>
      <c r="M85" s="238"/>
      <c r="N85" s="238"/>
      <c r="O85" s="238"/>
      <c r="P85" s="238"/>
      <c r="Q85" s="238"/>
      <c r="R85" s="238"/>
      <c r="S85" s="238"/>
      <c r="T85" s="238"/>
      <c r="U85" s="238"/>
      <c r="V85" s="238"/>
      <c r="W85" s="238"/>
      <c r="X85" s="238"/>
      <c r="Y85" s="238"/>
      <c r="Z85" s="249" t="s">
        <v>595</v>
      </c>
    </row>
    <row r="86" spans="1:26" ht="96">
      <c r="A86" s="226">
        <v>4</v>
      </c>
      <c r="B86" s="227">
        <v>0</v>
      </c>
      <c r="C86" s="227">
        <v>0</v>
      </c>
      <c r="D86" s="227">
        <v>152</v>
      </c>
      <c r="E86" s="227">
        <v>10</v>
      </c>
      <c r="F86" s="234" t="s">
        <v>361</v>
      </c>
      <c r="G86" s="336"/>
      <c r="H86" s="238"/>
      <c r="I86" s="238"/>
      <c r="J86" s="238"/>
      <c r="K86" s="238"/>
      <c r="L86" s="238"/>
      <c r="M86" s="238"/>
      <c r="N86" s="238"/>
      <c r="O86" s="238"/>
      <c r="P86" s="238"/>
      <c r="Q86" s="238"/>
      <c r="R86" s="238"/>
      <c r="S86" s="238"/>
      <c r="T86" s="238"/>
      <c r="U86" s="238"/>
      <c r="V86" s="238"/>
      <c r="W86" s="238"/>
      <c r="X86" s="238"/>
      <c r="Y86" s="238"/>
      <c r="Z86" s="254" t="s">
        <v>594</v>
      </c>
    </row>
    <row r="87" spans="1:26" ht="108">
      <c r="A87" s="226">
        <v>4</v>
      </c>
      <c r="B87" s="227">
        <v>0</v>
      </c>
      <c r="C87" s="227">
        <v>0</v>
      </c>
      <c r="D87" s="227">
        <v>152</v>
      </c>
      <c r="E87" s="227">
        <v>11</v>
      </c>
      <c r="F87" s="234" t="s">
        <v>490</v>
      </c>
      <c r="G87" s="336"/>
      <c r="H87" s="238"/>
      <c r="I87" s="238"/>
      <c r="J87" s="238"/>
      <c r="K87" s="238"/>
      <c r="L87" s="238"/>
      <c r="M87" s="238"/>
      <c r="N87" s="238"/>
      <c r="O87" s="238"/>
      <c r="P87" s="238"/>
      <c r="Q87" s="238"/>
      <c r="R87" s="238"/>
      <c r="S87" s="238"/>
      <c r="T87" s="238"/>
      <c r="U87" s="238"/>
      <c r="V87" s="238"/>
      <c r="W87" s="238"/>
      <c r="X87" s="238"/>
      <c r="Y87" s="238"/>
      <c r="Z87" s="254" t="s">
        <v>548</v>
      </c>
    </row>
    <row r="88" spans="1:26" ht="84">
      <c r="A88" s="226">
        <v>4</v>
      </c>
      <c r="B88" s="227">
        <v>0</v>
      </c>
      <c r="C88" s="227">
        <v>0</v>
      </c>
      <c r="D88" s="227">
        <v>152</v>
      </c>
      <c r="E88" s="227">
        <v>12</v>
      </c>
      <c r="F88" s="234" t="s">
        <v>491</v>
      </c>
      <c r="G88" s="336"/>
      <c r="H88" s="237"/>
      <c r="I88" s="237"/>
      <c r="J88" s="237"/>
      <c r="K88" s="237"/>
      <c r="L88" s="237"/>
      <c r="M88" s="237"/>
      <c r="N88" s="237"/>
      <c r="O88" s="237"/>
      <c r="P88" s="237"/>
      <c r="Q88" s="237"/>
      <c r="R88" s="237"/>
      <c r="S88" s="238"/>
      <c r="T88" s="238"/>
      <c r="U88" s="238"/>
      <c r="V88" s="238"/>
      <c r="W88" s="238"/>
      <c r="X88" s="238"/>
      <c r="Y88" s="238"/>
      <c r="Z88" s="254" t="s">
        <v>544</v>
      </c>
    </row>
    <row r="89" spans="1:26" ht="84">
      <c r="A89" s="338">
        <v>4</v>
      </c>
      <c r="B89" s="228">
        <v>0</v>
      </c>
      <c r="C89" s="228">
        <v>0</v>
      </c>
      <c r="D89" s="339">
        <v>152</v>
      </c>
      <c r="E89" s="339">
        <v>13</v>
      </c>
      <c r="F89" s="252" t="s">
        <v>492</v>
      </c>
      <c r="G89" s="336"/>
      <c r="H89" s="238"/>
      <c r="I89" s="238"/>
      <c r="J89" s="238"/>
      <c r="K89" s="238"/>
      <c r="L89" s="238"/>
      <c r="M89" s="238"/>
      <c r="N89" s="238"/>
      <c r="O89" s="238"/>
      <c r="P89" s="238"/>
      <c r="Q89" s="238"/>
      <c r="R89" s="238"/>
      <c r="S89" s="238"/>
      <c r="T89" s="238"/>
      <c r="U89" s="238"/>
      <c r="V89" s="238"/>
      <c r="W89" s="238"/>
      <c r="X89" s="238"/>
      <c r="Y89" s="238"/>
      <c r="Z89" s="254" t="s">
        <v>596</v>
      </c>
    </row>
    <row r="90" spans="1:26" ht="24">
      <c r="A90" s="226">
        <v>4</v>
      </c>
      <c r="B90" s="227">
        <v>0</v>
      </c>
      <c r="C90" s="227">
        <v>0</v>
      </c>
      <c r="D90" s="235">
        <v>152</v>
      </c>
      <c r="E90" s="235">
        <v>14</v>
      </c>
      <c r="F90" s="234" t="s">
        <v>362</v>
      </c>
      <c r="G90" s="336"/>
      <c r="H90" s="238"/>
      <c r="I90" s="238"/>
      <c r="J90" s="238"/>
      <c r="K90" s="238"/>
      <c r="L90" s="238"/>
      <c r="M90" s="238"/>
      <c r="N90" s="238"/>
      <c r="O90" s="238"/>
      <c r="P90" s="238"/>
      <c r="Q90" s="238"/>
      <c r="R90" s="238"/>
      <c r="S90" s="238"/>
      <c r="T90" s="238"/>
      <c r="U90" s="238"/>
      <c r="V90" s="238"/>
      <c r="W90" s="238"/>
      <c r="X90" s="238"/>
      <c r="Y90" s="238"/>
      <c r="Z90" s="254" t="s">
        <v>591</v>
      </c>
    </row>
    <row r="91" spans="1:26" ht="33.75">
      <c r="A91" s="226">
        <v>4</v>
      </c>
      <c r="B91" s="227">
        <v>0</v>
      </c>
      <c r="C91" s="227">
        <v>0</v>
      </c>
      <c r="D91" s="227">
        <v>152</v>
      </c>
      <c r="E91" s="227" t="s">
        <v>280</v>
      </c>
      <c r="F91" s="234" t="s">
        <v>363</v>
      </c>
      <c r="G91" s="336"/>
      <c r="H91" s="238"/>
      <c r="I91" s="238"/>
      <c r="J91" s="238"/>
      <c r="K91" s="238"/>
      <c r="L91" s="238"/>
      <c r="M91" s="238"/>
      <c r="N91" s="238"/>
      <c r="O91" s="238"/>
      <c r="P91" s="238"/>
      <c r="Q91" s="238"/>
      <c r="R91" s="238"/>
      <c r="S91" s="238"/>
      <c r="T91" s="238"/>
      <c r="U91" s="238"/>
      <c r="V91" s="238"/>
      <c r="W91" s="238"/>
      <c r="X91" s="238"/>
      <c r="Y91" s="238"/>
      <c r="Z91" s="254" t="s">
        <v>597</v>
      </c>
    </row>
    <row r="92" spans="1:26" ht="56.25">
      <c r="A92" s="226">
        <v>4</v>
      </c>
      <c r="B92" s="227">
        <v>0</v>
      </c>
      <c r="C92" s="227">
        <v>0</v>
      </c>
      <c r="D92" s="227">
        <v>152</v>
      </c>
      <c r="E92" s="227" t="s">
        <v>281</v>
      </c>
      <c r="F92" s="234" t="s">
        <v>364</v>
      </c>
      <c r="G92" s="336"/>
      <c r="H92" s="238"/>
      <c r="I92" s="238"/>
      <c r="J92" s="238"/>
      <c r="K92" s="238"/>
      <c r="L92" s="238"/>
      <c r="M92" s="238"/>
      <c r="N92" s="238"/>
      <c r="O92" s="238"/>
      <c r="P92" s="238"/>
      <c r="Q92" s="238"/>
      <c r="R92" s="238"/>
      <c r="S92" s="238"/>
      <c r="T92" s="238"/>
      <c r="U92" s="238"/>
      <c r="V92" s="238"/>
      <c r="W92" s="238"/>
      <c r="X92" s="238"/>
      <c r="Y92" s="238"/>
      <c r="Z92" s="254" t="s">
        <v>594</v>
      </c>
    </row>
    <row r="93" spans="1:26" ht="84">
      <c r="A93" s="226">
        <v>4</v>
      </c>
      <c r="B93" s="227">
        <v>0</v>
      </c>
      <c r="C93" s="227">
        <v>0</v>
      </c>
      <c r="D93" s="227">
        <v>152</v>
      </c>
      <c r="E93" s="227">
        <v>15</v>
      </c>
      <c r="F93" s="234" t="s">
        <v>365</v>
      </c>
      <c r="G93" s="336"/>
      <c r="H93" s="238"/>
      <c r="I93" s="238"/>
      <c r="J93" s="238"/>
      <c r="K93" s="238"/>
      <c r="L93" s="238"/>
      <c r="M93" s="238"/>
      <c r="N93" s="238"/>
      <c r="O93" s="238"/>
      <c r="P93" s="238"/>
      <c r="Q93" s="238"/>
      <c r="R93" s="238"/>
      <c r="S93" s="238"/>
      <c r="T93" s="238"/>
      <c r="U93" s="238"/>
      <c r="V93" s="238"/>
      <c r="W93" s="238"/>
      <c r="X93" s="238"/>
      <c r="Y93" s="238"/>
      <c r="Z93" s="254" t="s">
        <v>594</v>
      </c>
    </row>
    <row r="94" spans="1:26" ht="56.25">
      <c r="A94" s="226">
        <v>4</v>
      </c>
      <c r="B94" s="227">
        <v>0</v>
      </c>
      <c r="C94" s="227">
        <v>0</v>
      </c>
      <c r="D94" s="227">
        <v>152</v>
      </c>
      <c r="E94" s="227">
        <v>16</v>
      </c>
      <c r="F94" s="234" t="s">
        <v>493</v>
      </c>
      <c r="G94" s="336"/>
      <c r="H94" s="237"/>
      <c r="I94" s="237"/>
      <c r="J94" s="237"/>
      <c r="K94" s="237"/>
      <c r="L94" s="237"/>
      <c r="M94" s="237"/>
      <c r="N94" s="237"/>
      <c r="O94" s="237"/>
      <c r="P94" s="237"/>
      <c r="Q94" s="237"/>
      <c r="R94" s="237"/>
      <c r="S94" s="238"/>
      <c r="T94" s="238"/>
      <c r="U94" s="238"/>
      <c r="V94" s="238"/>
      <c r="W94" s="238"/>
      <c r="X94" s="238"/>
      <c r="Y94" s="238"/>
      <c r="Z94" s="254" t="s">
        <v>594</v>
      </c>
    </row>
    <row r="95" spans="1:26">
      <c r="A95" s="226">
        <v>4</v>
      </c>
      <c r="B95" s="227">
        <v>0</v>
      </c>
      <c r="C95" s="227">
        <v>0</v>
      </c>
      <c r="D95" s="226">
        <v>153</v>
      </c>
      <c r="E95" s="227">
        <v>0</v>
      </c>
      <c r="F95" s="234" t="s">
        <v>327</v>
      </c>
      <c r="G95" s="336"/>
      <c r="H95" s="238"/>
      <c r="I95" s="238"/>
      <c r="J95" s="238"/>
      <c r="K95" s="238"/>
      <c r="L95" s="238"/>
      <c r="M95" s="238"/>
      <c r="N95" s="238"/>
      <c r="O95" s="238"/>
      <c r="P95" s="238"/>
      <c r="Q95" s="238"/>
      <c r="R95" s="238"/>
      <c r="S95" s="238"/>
      <c r="T95" s="238"/>
      <c r="U95" s="238"/>
      <c r="V95" s="238"/>
      <c r="W95" s="238"/>
      <c r="X95" s="238"/>
      <c r="Y95" s="238"/>
      <c r="Z95" s="254"/>
    </row>
    <row r="96" spans="1:26" ht="36">
      <c r="A96" s="226">
        <v>4</v>
      </c>
      <c r="B96" s="227">
        <v>0</v>
      </c>
      <c r="C96" s="227">
        <v>0</v>
      </c>
      <c r="D96" s="227">
        <v>153</v>
      </c>
      <c r="E96" s="227">
        <v>1</v>
      </c>
      <c r="F96" s="234" t="s">
        <v>366</v>
      </c>
      <c r="G96" s="336"/>
      <c r="H96" s="238">
        <v>1</v>
      </c>
      <c r="I96" s="238">
        <v>0</v>
      </c>
      <c r="J96" s="238">
        <v>1</v>
      </c>
      <c r="K96" s="238">
        <v>0</v>
      </c>
      <c r="L96" s="238">
        <v>0</v>
      </c>
      <c r="M96" s="238">
        <v>0</v>
      </c>
      <c r="N96" s="238">
        <v>0</v>
      </c>
      <c r="O96" s="238"/>
      <c r="P96" s="238"/>
      <c r="Q96" s="238"/>
      <c r="R96" s="238"/>
      <c r="S96" s="238"/>
      <c r="T96" s="238"/>
      <c r="U96" s="238"/>
      <c r="V96" s="238"/>
      <c r="W96" s="238"/>
      <c r="X96" s="238"/>
      <c r="Y96" s="238"/>
      <c r="Z96" s="254" t="s">
        <v>591</v>
      </c>
    </row>
    <row r="97" spans="1:26" ht="56.25">
      <c r="A97" s="226">
        <v>4</v>
      </c>
      <c r="B97" s="227">
        <v>0</v>
      </c>
      <c r="C97" s="227">
        <v>0</v>
      </c>
      <c r="D97" s="227">
        <v>153</v>
      </c>
      <c r="E97" s="227">
        <v>2</v>
      </c>
      <c r="F97" s="234" t="s">
        <v>367</v>
      </c>
      <c r="G97" s="336"/>
      <c r="H97" s="238"/>
      <c r="I97" s="238"/>
      <c r="J97" s="238"/>
      <c r="K97" s="238"/>
      <c r="L97" s="238"/>
      <c r="M97" s="238"/>
      <c r="N97" s="238"/>
      <c r="O97" s="238"/>
      <c r="P97" s="238"/>
      <c r="Q97" s="238"/>
      <c r="R97" s="238"/>
      <c r="S97" s="238"/>
      <c r="T97" s="238"/>
      <c r="U97" s="238"/>
      <c r="V97" s="238"/>
      <c r="W97" s="238"/>
      <c r="X97" s="238"/>
      <c r="Y97" s="238"/>
      <c r="Z97" s="254" t="s">
        <v>594</v>
      </c>
    </row>
    <row r="98" spans="1:26" ht="48">
      <c r="A98" s="226">
        <v>4</v>
      </c>
      <c r="B98" s="227">
        <v>0</v>
      </c>
      <c r="C98" s="227">
        <v>0</v>
      </c>
      <c r="D98" s="227">
        <v>153</v>
      </c>
      <c r="E98" s="227" t="s">
        <v>226</v>
      </c>
      <c r="F98" s="234" t="s">
        <v>368</v>
      </c>
      <c r="G98" s="336"/>
      <c r="H98" s="238"/>
      <c r="I98" s="238"/>
      <c r="J98" s="238"/>
      <c r="K98" s="238"/>
      <c r="L98" s="238"/>
      <c r="M98" s="238"/>
      <c r="N98" s="238"/>
      <c r="O98" s="238"/>
      <c r="P98" s="238"/>
      <c r="Q98" s="238"/>
      <c r="R98" s="238"/>
      <c r="S98" s="238"/>
      <c r="T98" s="238"/>
      <c r="U98" s="238"/>
      <c r="V98" s="238"/>
      <c r="W98" s="238"/>
      <c r="X98" s="238"/>
      <c r="Y98" s="238"/>
      <c r="Z98" s="254" t="s">
        <v>591</v>
      </c>
    </row>
    <row r="99" spans="1:26" ht="24">
      <c r="A99" s="226">
        <v>4</v>
      </c>
      <c r="B99" s="227">
        <v>0</v>
      </c>
      <c r="C99" s="227">
        <v>0</v>
      </c>
      <c r="D99" s="227">
        <v>153</v>
      </c>
      <c r="E99" s="227" t="s">
        <v>227</v>
      </c>
      <c r="F99" s="234" t="s">
        <v>369</v>
      </c>
      <c r="G99" s="336"/>
      <c r="H99" s="237"/>
      <c r="I99" s="237"/>
      <c r="J99" s="237"/>
      <c r="K99" s="237"/>
      <c r="L99" s="237"/>
      <c r="M99" s="237"/>
      <c r="N99" s="237"/>
      <c r="O99" s="237"/>
      <c r="P99" s="237"/>
      <c r="Q99" s="237"/>
      <c r="R99" s="237"/>
      <c r="S99" s="238"/>
      <c r="T99" s="238"/>
      <c r="U99" s="238"/>
      <c r="V99" s="238"/>
      <c r="W99" s="238"/>
      <c r="X99" s="238"/>
      <c r="Y99" s="238"/>
      <c r="Z99" s="254" t="s">
        <v>591</v>
      </c>
    </row>
    <row r="100" spans="1:26" ht="24">
      <c r="A100" s="338">
        <v>4</v>
      </c>
      <c r="B100" s="228">
        <v>0</v>
      </c>
      <c r="C100" s="228">
        <v>0</v>
      </c>
      <c r="D100" s="228">
        <v>153</v>
      </c>
      <c r="E100" s="228" t="s">
        <v>255</v>
      </c>
      <c r="F100" s="250" t="s">
        <v>328</v>
      </c>
      <c r="G100" s="336"/>
      <c r="H100" s="238"/>
      <c r="I100" s="238"/>
      <c r="J100" s="238"/>
      <c r="K100" s="238"/>
      <c r="L100" s="238"/>
      <c r="M100" s="238"/>
      <c r="N100" s="238"/>
      <c r="O100" s="238"/>
      <c r="P100" s="238"/>
      <c r="Q100" s="238"/>
      <c r="R100" s="238"/>
      <c r="S100" s="238"/>
      <c r="T100" s="238"/>
      <c r="U100" s="238"/>
      <c r="V100" s="238"/>
      <c r="W100" s="238"/>
      <c r="X100" s="238"/>
      <c r="Y100" s="238"/>
      <c r="Z100" s="254" t="s">
        <v>598</v>
      </c>
    </row>
    <row r="101" spans="1:26" ht="96">
      <c r="A101" s="226">
        <v>4</v>
      </c>
      <c r="B101" s="227">
        <v>0</v>
      </c>
      <c r="C101" s="227">
        <v>0</v>
      </c>
      <c r="D101" s="227">
        <v>153</v>
      </c>
      <c r="E101" s="227" t="s">
        <v>254</v>
      </c>
      <c r="F101" s="234" t="s">
        <v>329</v>
      </c>
      <c r="G101" s="336"/>
      <c r="H101" s="237" t="s">
        <v>135</v>
      </c>
      <c r="I101" s="237"/>
      <c r="J101" s="237" t="s">
        <v>135</v>
      </c>
      <c r="K101" s="237"/>
      <c r="L101" s="237"/>
      <c r="M101" s="237"/>
      <c r="N101" s="237"/>
      <c r="O101" s="237"/>
      <c r="P101" s="237"/>
      <c r="Q101" s="237"/>
      <c r="R101" s="237"/>
      <c r="S101" s="238"/>
      <c r="T101" s="238"/>
      <c r="U101" s="238"/>
      <c r="V101" s="238"/>
      <c r="W101" s="238"/>
      <c r="X101" s="238"/>
      <c r="Y101" s="238"/>
      <c r="Z101" s="254" t="s">
        <v>599</v>
      </c>
    </row>
    <row r="102" spans="1:26" ht="84">
      <c r="A102" s="338">
        <v>4</v>
      </c>
      <c r="B102" s="228">
        <v>0</v>
      </c>
      <c r="C102" s="228">
        <v>0</v>
      </c>
      <c r="D102" s="228">
        <v>153</v>
      </c>
      <c r="E102" s="228" t="s">
        <v>241</v>
      </c>
      <c r="F102" s="250" t="s">
        <v>370</v>
      </c>
      <c r="G102" s="336"/>
      <c r="H102" s="238"/>
      <c r="I102" s="238"/>
      <c r="J102" s="238"/>
      <c r="K102" s="238"/>
      <c r="L102" s="238"/>
      <c r="M102" s="238"/>
      <c r="N102" s="238"/>
      <c r="O102" s="238"/>
      <c r="P102" s="238"/>
      <c r="Q102" s="238"/>
      <c r="R102" s="238"/>
      <c r="S102" s="238"/>
      <c r="T102" s="238"/>
      <c r="U102" s="238"/>
      <c r="V102" s="238"/>
      <c r="W102" s="238"/>
      <c r="X102" s="238"/>
      <c r="Y102" s="238"/>
      <c r="Z102" s="254" t="s">
        <v>600</v>
      </c>
    </row>
    <row r="103" spans="1:26" ht="48">
      <c r="A103" s="226">
        <v>4</v>
      </c>
      <c r="B103" s="227">
        <v>0</v>
      </c>
      <c r="C103" s="227">
        <v>0</v>
      </c>
      <c r="D103" s="227">
        <v>153</v>
      </c>
      <c r="E103" s="227" t="s">
        <v>242</v>
      </c>
      <c r="F103" s="234" t="s">
        <v>371</v>
      </c>
      <c r="G103" s="336"/>
      <c r="H103" s="237"/>
      <c r="I103" s="237"/>
      <c r="J103" s="237"/>
      <c r="K103" s="237"/>
      <c r="L103" s="237"/>
      <c r="M103" s="237"/>
      <c r="N103" s="237"/>
      <c r="O103" s="237"/>
      <c r="P103" s="237"/>
      <c r="Q103" s="237"/>
      <c r="R103" s="237"/>
      <c r="S103" s="238"/>
      <c r="T103" s="238"/>
      <c r="U103" s="238"/>
      <c r="V103" s="238"/>
      <c r="W103" s="238"/>
      <c r="X103" s="238"/>
      <c r="Y103" s="238"/>
      <c r="Z103" s="254" t="s">
        <v>601</v>
      </c>
    </row>
    <row r="104" spans="1:26">
      <c r="A104" s="226">
        <v>4</v>
      </c>
      <c r="B104" s="227">
        <v>0</v>
      </c>
      <c r="C104" s="227">
        <v>0</v>
      </c>
      <c r="D104" s="226">
        <v>154</v>
      </c>
      <c r="E104" s="227">
        <v>0</v>
      </c>
      <c r="F104" s="234" t="s">
        <v>330</v>
      </c>
      <c r="G104" s="336"/>
      <c r="H104" s="238"/>
      <c r="I104" s="238"/>
      <c r="J104" s="238"/>
      <c r="K104" s="238"/>
      <c r="L104" s="238"/>
      <c r="M104" s="238"/>
      <c r="N104" s="238"/>
      <c r="O104" s="238"/>
      <c r="P104" s="238"/>
      <c r="Q104" s="238"/>
      <c r="R104" s="238"/>
      <c r="S104" s="238"/>
      <c r="T104" s="238"/>
      <c r="U104" s="238"/>
      <c r="V104" s="238"/>
      <c r="W104" s="238"/>
      <c r="X104" s="238"/>
      <c r="Y104" s="238"/>
      <c r="Z104" s="254"/>
    </row>
    <row r="105" spans="1:26" ht="48">
      <c r="A105" s="226">
        <v>4</v>
      </c>
      <c r="B105" s="227">
        <v>0</v>
      </c>
      <c r="C105" s="227">
        <v>0</v>
      </c>
      <c r="D105" s="227">
        <v>154</v>
      </c>
      <c r="E105" s="227">
        <v>1</v>
      </c>
      <c r="F105" s="234" t="s">
        <v>372</v>
      </c>
      <c r="G105" s="336"/>
      <c r="H105" s="238" t="s">
        <v>573</v>
      </c>
      <c r="I105" s="238"/>
      <c r="J105" s="238"/>
      <c r="K105" s="238"/>
      <c r="L105" s="238"/>
      <c r="M105" s="238"/>
      <c r="N105" s="238"/>
      <c r="O105" s="238"/>
      <c r="P105" s="238"/>
      <c r="Q105" s="238"/>
      <c r="R105" s="238"/>
      <c r="S105" s="238"/>
      <c r="T105" s="238"/>
      <c r="U105" s="238"/>
      <c r="V105" s="238"/>
      <c r="W105" s="238"/>
      <c r="X105" s="238"/>
      <c r="Y105" s="238"/>
      <c r="Z105" s="254" t="s">
        <v>546</v>
      </c>
    </row>
    <row r="106" spans="1:26" ht="120">
      <c r="A106" s="226">
        <v>4</v>
      </c>
      <c r="B106" s="227">
        <v>0</v>
      </c>
      <c r="C106" s="227">
        <v>0</v>
      </c>
      <c r="D106" s="227">
        <v>154</v>
      </c>
      <c r="E106" s="227">
        <v>2</v>
      </c>
      <c r="F106" s="234" t="s">
        <v>494</v>
      </c>
      <c r="G106" s="336"/>
      <c r="H106" s="238" t="s">
        <v>574</v>
      </c>
      <c r="I106" s="238"/>
      <c r="J106" s="238"/>
      <c r="K106" s="238"/>
      <c r="L106" s="238"/>
      <c r="M106" s="238"/>
      <c r="N106" s="238"/>
      <c r="O106" s="238"/>
      <c r="P106" s="238"/>
      <c r="Q106" s="238"/>
      <c r="R106" s="238"/>
      <c r="S106" s="238"/>
      <c r="T106" s="238"/>
      <c r="U106" s="238"/>
      <c r="V106" s="238"/>
      <c r="W106" s="238"/>
      <c r="X106" s="238"/>
      <c r="Y106" s="238"/>
      <c r="Z106" s="254" t="s">
        <v>594</v>
      </c>
    </row>
    <row r="107" spans="1:26" ht="108">
      <c r="A107" s="226">
        <v>4</v>
      </c>
      <c r="B107" s="227">
        <v>0</v>
      </c>
      <c r="C107" s="227">
        <v>0</v>
      </c>
      <c r="D107" s="227">
        <v>154</v>
      </c>
      <c r="E107" s="227">
        <v>3</v>
      </c>
      <c r="F107" s="234" t="s">
        <v>495</v>
      </c>
      <c r="G107" s="336"/>
      <c r="H107" s="238" t="s">
        <v>209</v>
      </c>
      <c r="I107" s="238"/>
      <c r="J107" s="238"/>
      <c r="K107" s="238"/>
      <c r="L107" s="238"/>
      <c r="M107" s="238"/>
      <c r="N107" s="238"/>
      <c r="O107" s="238"/>
      <c r="P107" s="238"/>
      <c r="Q107" s="238"/>
      <c r="R107" s="238"/>
      <c r="S107" s="238"/>
      <c r="T107" s="238"/>
      <c r="U107" s="238"/>
      <c r="V107" s="238"/>
      <c r="W107" s="238"/>
      <c r="X107" s="238"/>
      <c r="Y107" s="238"/>
      <c r="Z107" s="236" t="s">
        <v>209</v>
      </c>
    </row>
    <row r="108" spans="1:26" ht="60">
      <c r="A108" s="226">
        <v>4</v>
      </c>
      <c r="B108" s="227">
        <v>0</v>
      </c>
      <c r="C108" s="227">
        <v>0</v>
      </c>
      <c r="D108" s="227">
        <v>154</v>
      </c>
      <c r="E108" s="227">
        <v>4</v>
      </c>
      <c r="F108" s="234" t="s">
        <v>373</v>
      </c>
      <c r="G108" s="336"/>
      <c r="H108" s="238" t="s">
        <v>209</v>
      </c>
      <c r="I108" s="238"/>
      <c r="J108" s="238"/>
      <c r="K108" s="238"/>
      <c r="L108" s="238"/>
      <c r="M108" s="238"/>
      <c r="N108" s="238"/>
      <c r="O108" s="238"/>
      <c r="P108" s="238"/>
      <c r="Q108" s="238"/>
      <c r="R108" s="238"/>
      <c r="S108" s="238"/>
      <c r="T108" s="238"/>
      <c r="U108" s="238"/>
      <c r="V108" s="238"/>
      <c r="W108" s="238"/>
      <c r="X108" s="238"/>
      <c r="Y108" s="238"/>
      <c r="Z108" s="236" t="s">
        <v>209</v>
      </c>
    </row>
    <row r="109" spans="1:26" ht="24">
      <c r="A109" s="226">
        <v>4</v>
      </c>
      <c r="B109" s="227">
        <v>0</v>
      </c>
      <c r="C109" s="227">
        <v>0</v>
      </c>
      <c r="D109" s="227">
        <v>154</v>
      </c>
      <c r="E109" s="227">
        <v>5</v>
      </c>
      <c r="F109" s="234" t="s">
        <v>374</v>
      </c>
      <c r="G109" s="336"/>
      <c r="H109" s="238" t="s">
        <v>209</v>
      </c>
      <c r="I109" s="238"/>
      <c r="J109" s="238"/>
      <c r="K109" s="238"/>
      <c r="L109" s="238"/>
      <c r="M109" s="238"/>
      <c r="N109" s="238"/>
      <c r="O109" s="238"/>
      <c r="P109" s="238"/>
      <c r="Q109" s="238"/>
      <c r="R109" s="238"/>
      <c r="S109" s="238"/>
      <c r="T109" s="238"/>
      <c r="U109" s="238"/>
      <c r="V109" s="238"/>
      <c r="W109" s="238"/>
      <c r="X109" s="238"/>
      <c r="Y109" s="238"/>
      <c r="Z109" s="236" t="s">
        <v>209</v>
      </c>
    </row>
    <row r="110" spans="1:26" ht="142.5">
      <c r="A110" s="226">
        <v>4</v>
      </c>
      <c r="B110" s="227">
        <v>0</v>
      </c>
      <c r="C110" s="227">
        <v>0</v>
      </c>
      <c r="D110" s="227">
        <v>154</v>
      </c>
      <c r="E110" s="227">
        <v>6</v>
      </c>
      <c r="F110" s="234" t="s">
        <v>496</v>
      </c>
      <c r="G110" s="336"/>
      <c r="H110" s="237" t="s">
        <v>575</v>
      </c>
      <c r="I110" s="237"/>
      <c r="J110" s="237"/>
      <c r="K110" s="237"/>
      <c r="L110" s="237"/>
      <c r="M110" s="237"/>
      <c r="N110" s="237"/>
      <c r="O110" s="237"/>
      <c r="P110" s="237"/>
      <c r="Q110" s="237"/>
      <c r="R110" s="237"/>
      <c r="S110" s="238"/>
      <c r="T110" s="238"/>
      <c r="U110" s="238"/>
      <c r="V110" s="238"/>
      <c r="W110" s="238"/>
      <c r="X110" s="238"/>
      <c r="Y110" s="238"/>
      <c r="Z110" s="254" t="s">
        <v>573</v>
      </c>
    </row>
    <row r="111" spans="1:26" ht="36">
      <c r="A111" s="338">
        <v>4</v>
      </c>
      <c r="B111" s="228">
        <v>0</v>
      </c>
      <c r="C111" s="228">
        <v>0</v>
      </c>
      <c r="D111" s="228">
        <v>154</v>
      </c>
      <c r="E111" s="228">
        <v>7</v>
      </c>
      <c r="F111" s="250" t="s">
        <v>375</v>
      </c>
      <c r="G111" s="336"/>
      <c r="H111" s="237"/>
      <c r="I111" s="237"/>
      <c r="J111" s="237"/>
      <c r="K111" s="237"/>
      <c r="L111" s="237"/>
      <c r="M111" s="237"/>
      <c r="N111" s="237"/>
      <c r="O111" s="237"/>
      <c r="P111" s="237"/>
      <c r="Q111" s="237"/>
      <c r="R111" s="237"/>
      <c r="S111" s="238"/>
      <c r="T111" s="238"/>
      <c r="U111" s="238"/>
      <c r="V111" s="238"/>
      <c r="W111" s="238"/>
      <c r="X111" s="238"/>
      <c r="Y111" s="238"/>
      <c r="Z111" s="254" t="s">
        <v>576</v>
      </c>
    </row>
    <row r="112" spans="1:26" ht="24">
      <c r="A112" s="338">
        <v>4</v>
      </c>
      <c r="B112" s="228">
        <v>0</v>
      </c>
      <c r="C112" s="228">
        <v>0</v>
      </c>
      <c r="D112" s="228">
        <v>154</v>
      </c>
      <c r="E112" s="228" t="s">
        <v>256</v>
      </c>
      <c r="F112" s="250" t="s">
        <v>376</v>
      </c>
      <c r="G112" s="336"/>
      <c r="H112" s="237"/>
      <c r="I112" s="237"/>
      <c r="J112" s="237"/>
      <c r="K112" s="237"/>
      <c r="L112" s="237"/>
      <c r="M112" s="237"/>
      <c r="N112" s="237"/>
      <c r="O112" s="237"/>
      <c r="P112" s="237"/>
      <c r="Q112" s="237"/>
      <c r="R112" s="237"/>
      <c r="S112" s="238"/>
      <c r="T112" s="238"/>
      <c r="U112" s="238"/>
      <c r="V112" s="238"/>
      <c r="W112" s="238"/>
      <c r="X112" s="238"/>
      <c r="Y112" s="238"/>
      <c r="Z112" s="254" t="s">
        <v>576</v>
      </c>
    </row>
    <row r="113" spans="1:26" ht="24">
      <c r="A113" s="338">
        <v>4</v>
      </c>
      <c r="B113" s="228">
        <v>0</v>
      </c>
      <c r="C113" s="228">
        <v>0</v>
      </c>
      <c r="D113" s="228">
        <v>154</v>
      </c>
      <c r="E113" s="228" t="s">
        <v>257</v>
      </c>
      <c r="F113" s="250" t="s">
        <v>497</v>
      </c>
      <c r="G113" s="336"/>
      <c r="H113" s="237"/>
      <c r="I113" s="237"/>
      <c r="J113" s="237"/>
      <c r="K113" s="237"/>
      <c r="L113" s="237"/>
      <c r="M113" s="237"/>
      <c r="N113" s="237"/>
      <c r="O113" s="237"/>
      <c r="P113" s="237"/>
      <c r="Q113" s="237"/>
      <c r="R113" s="237"/>
      <c r="S113" s="238"/>
      <c r="T113" s="238"/>
      <c r="U113" s="238"/>
      <c r="V113" s="238"/>
      <c r="W113" s="238"/>
      <c r="X113" s="238"/>
      <c r="Y113" s="238"/>
      <c r="Z113" s="254" t="s">
        <v>576</v>
      </c>
    </row>
    <row r="114" spans="1:26" ht="36">
      <c r="A114" s="338">
        <v>4</v>
      </c>
      <c r="B114" s="228">
        <v>0</v>
      </c>
      <c r="C114" s="228">
        <v>0</v>
      </c>
      <c r="D114" s="228">
        <v>154</v>
      </c>
      <c r="E114" s="228" t="s">
        <v>259</v>
      </c>
      <c r="F114" s="250" t="s">
        <v>377</v>
      </c>
      <c r="G114" s="336"/>
      <c r="H114" s="237"/>
      <c r="I114" s="237"/>
      <c r="J114" s="237"/>
      <c r="K114" s="237"/>
      <c r="L114" s="237"/>
      <c r="M114" s="237"/>
      <c r="N114" s="237"/>
      <c r="O114" s="237"/>
      <c r="P114" s="237"/>
      <c r="Q114" s="237"/>
      <c r="R114" s="237"/>
      <c r="S114" s="238"/>
      <c r="T114" s="238"/>
      <c r="U114" s="238"/>
      <c r="V114" s="238"/>
      <c r="W114" s="238"/>
      <c r="X114" s="238"/>
      <c r="Y114" s="238"/>
      <c r="Z114" s="254" t="s">
        <v>576</v>
      </c>
    </row>
    <row r="115" spans="1:26" ht="36">
      <c r="A115" s="338">
        <v>4</v>
      </c>
      <c r="B115" s="228">
        <v>0</v>
      </c>
      <c r="C115" s="228">
        <v>0</v>
      </c>
      <c r="D115" s="228">
        <v>154</v>
      </c>
      <c r="E115" s="228" t="s">
        <v>282</v>
      </c>
      <c r="F115" s="250" t="s">
        <v>498</v>
      </c>
      <c r="G115" s="336"/>
      <c r="H115" s="237"/>
      <c r="I115" s="237"/>
      <c r="J115" s="237"/>
      <c r="K115" s="237"/>
      <c r="L115" s="237"/>
      <c r="M115" s="237"/>
      <c r="N115" s="237"/>
      <c r="O115" s="237"/>
      <c r="P115" s="237"/>
      <c r="Q115" s="237"/>
      <c r="R115" s="237"/>
      <c r="S115" s="238"/>
      <c r="T115" s="238"/>
      <c r="U115" s="238"/>
      <c r="V115" s="238"/>
      <c r="W115" s="238"/>
      <c r="X115" s="238"/>
      <c r="Y115" s="238"/>
      <c r="Z115" s="254" t="s">
        <v>576</v>
      </c>
    </row>
    <row r="116" spans="1:26" ht="36">
      <c r="A116" s="338">
        <v>4</v>
      </c>
      <c r="B116" s="228">
        <v>0</v>
      </c>
      <c r="C116" s="228">
        <v>0</v>
      </c>
      <c r="D116" s="228">
        <v>154</v>
      </c>
      <c r="E116" s="228" t="s">
        <v>283</v>
      </c>
      <c r="F116" s="250" t="s">
        <v>378</v>
      </c>
      <c r="G116" s="336"/>
      <c r="H116" s="238"/>
      <c r="I116" s="238"/>
      <c r="J116" s="238"/>
      <c r="K116" s="238"/>
      <c r="L116" s="238"/>
      <c r="M116" s="238"/>
      <c r="N116" s="238"/>
      <c r="O116" s="238"/>
      <c r="P116" s="238"/>
      <c r="Q116" s="238"/>
      <c r="R116" s="238"/>
      <c r="S116" s="238"/>
      <c r="T116" s="238"/>
      <c r="U116" s="238"/>
      <c r="V116" s="238"/>
      <c r="W116" s="238"/>
      <c r="X116" s="238"/>
      <c r="Y116" s="238"/>
      <c r="Z116" s="254" t="s">
        <v>576</v>
      </c>
    </row>
    <row r="117" spans="1:26" ht="60">
      <c r="A117" s="226">
        <v>4</v>
      </c>
      <c r="B117" s="227">
        <v>0</v>
      </c>
      <c r="C117" s="227">
        <v>0</v>
      </c>
      <c r="D117" s="227">
        <v>154</v>
      </c>
      <c r="E117" s="227">
        <v>8</v>
      </c>
      <c r="F117" s="234" t="s">
        <v>499</v>
      </c>
      <c r="G117" s="336"/>
      <c r="H117" s="238" t="s">
        <v>209</v>
      </c>
      <c r="I117" s="238"/>
      <c r="J117" s="238"/>
      <c r="K117" s="238"/>
      <c r="L117" s="238"/>
      <c r="M117" s="238"/>
      <c r="N117" s="238"/>
      <c r="O117" s="238"/>
      <c r="P117" s="238"/>
      <c r="Q117" s="238"/>
      <c r="R117" s="238"/>
      <c r="S117" s="238"/>
      <c r="T117" s="238"/>
      <c r="U117" s="238"/>
      <c r="V117" s="238"/>
      <c r="W117" s="238"/>
      <c r="X117" s="238"/>
      <c r="Y117" s="238"/>
      <c r="Z117" s="254" t="s">
        <v>573</v>
      </c>
    </row>
    <row r="118" spans="1:26">
      <c r="A118" s="226">
        <v>4</v>
      </c>
      <c r="B118" s="227">
        <v>0</v>
      </c>
      <c r="C118" s="227">
        <v>0</v>
      </c>
      <c r="D118" s="227">
        <v>154</v>
      </c>
      <c r="E118" s="227" t="s">
        <v>260</v>
      </c>
      <c r="F118" s="234" t="s">
        <v>379</v>
      </c>
      <c r="G118" s="336"/>
      <c r="H118" s="238" t="s">
        <v>575</v>
      </c>
      <c r="I118" s="238"/>
      <c r="J118" s="238"/>
      <c r="K118" s="238"/>
      <c r="L118" s="238"/>
      <c r="M118" s="238"/>
      <c r="N118" s="238"/>
      <c r="O118" s="238"/>
      <c r="P118" s="238"/>
      <c r="Q118" s="238"/>
      <c r="R118" s="238"/>
      <c r="S118" s="238"/>
      <c r="T118" s="238"/>
      <c r="U118" s="238"/>
      <c r="V118" s="238"/>
      <c r="W118" s="238"/>
      <c r="X118" s="238"/>
      <c r="Y118" s="238"/>
      <c r="Z118" s="254" t="s">
        <v>573</v>
      </c>
    </row>
    <row r="119" spans="1:26" ht="24">
      <c r="A119" s="226">
        <v>4</v>
      </c>
      <c r="B119" s="227">
        <v>0</v>
      </c>
      <c r="C119" s="227">
        <v>0</v>
      </c>
      <c r="D119" s="227">
        <v>154</v>
      </c>
      <c r="E119" s="227" t="s">
        <v>261</v>
      </c>
      <c r="F119" s="234" t="s">
        <v>380</v>
      </c>
      <c r="G119" s="336"/>
      <c r="H119" s="238" t="s">
        <v>573</v>
      </c>
      <c r="I119" s="238"/>
      <c r="J119" s="238"/>
      <c r="K119" s="238"/>
      <c r="L119" s="238"/>
      <c r="M119" s="238"/>
      <c r="N119" s="238"/>
      <c r="O119" s="238"/>
      <c r="P119" s="238"/>
      <c r="Q119" s="238"/>
      <c r="R119" s="238"/>
      <c r="S119" s="238"/>
      <c r="T119" s="238"/>
      <c r="U119" s="238"/>
      <c r="V119" s="238"/>
      <c r="W119" s="238"/>
      <c r="X119" s="238"/>
      <c r="Y119" s="238"/>
      <c r="Z119" s="254" t="s">
        <v>573</v>
      </c>
    </row>
    <row r="120" spans="1:26" ht="84">
      <c r="A120" s="226">
        <v>4</v>
      </c>
      <c r="B120" s="227">
        <v>0</v>
      </c>
      <c r="C120" s="227">
        <v>0</v>
      </c>
      <c r="D120" s="227">
        <v>154</v>
      </c>
      <c r="E120" s="227" t="s">
        <v>500</v>
      </c>
      <c r="F120" s="234" t="s">
        <v>501</v>
      </c>
      <c r="G120" s="336"/>
      <c r="H120" s="238" t="s">
        <v>573</v>
      </c>
      <c r="I120" s="238"/>
      <c r="J120" s="238"/>
      <c r="K120" s="238"/>
      <c r="L120" s="238"/>
      <c r="M120" s="238"/>
      <c r="N120" s="238"/>
      <c r="O120" s="238"/>
      <c r="P120" s="238"/>
      <c r="Q120" s="238"/>
      <c r="R120" s="238"/>
      <c r="S120" s="238"/>
      <c r="T120" s="238"/>
      <c r="U120" s="238"/>
      <c r="V120" s="238"/>
      <c r="W120" s="238"/>
      <c r="X120" s="238"/>
      <c r="Y120" s="238"/>
      <c r="Z120" s="254" t="s">
        <v>573</v>
      </c>
    </row>
    <row r="121" spans="1:26" ht="48">
      <c r="A121" s="226">
        <v>4</v>
      </c>
      <c r="B121" s="227">
        <v>0</v>
      </c>
      <c r="C121" s="227">
        <v>0</v>
      </c>
      <c r="D121" s="227">
        <v>154</v>
      </c>
      <c r="E121" s="227">
        <v>9</v>
      </c>
      <c r="F121" s="234" t="s">
        <v>502</v>
      </c>
      <c r="G121" s="336"/>
      <c r="H121" s="238" t="s">
        <v>577</v>
      </c>
      <c r="I121" s="238"/>
      <c r="J121" s="238"/>
      <c r="K121" s="238"/>
      <c r="L121" s="238"/>
      <c r="M121" s="238"/>
      <c r="N121" s="238"/>
      <c r="O121" s="238"/>
      <c r="P121" s="238"/>
      <c r="Q121" s="238"/>
      <c r="R121" s="238"/>
      <c r="S121" s="238"/>
      <c r="T121" s="238"/>
      <c r="U121" s="238"/>
      <c r="V121" s="238"/>
      <c r="W121" s="238"/>
      <c r="X121" s="238"/>
      <c r="Y121" s="238"/>
      <c r="Z121" s="254" t="s">
        <v>573</v>
      </c>
    </row>
    <row r="122" spans="1:26" ht="36">
      <c r="A122" s="226">
        <v>4</v>
      </c>
      <c r="B122" s="227">
        <v>0</v>
      </c>
      <c r="C122" s="227">
        <v>0</v>
      </c>
      <c r="D122" s="227">
        <v>154</v>
      </c>
      <c r="E122" s="227">
        <v>10</v>
      </c>
      <c r="F122" s="234" t="s">
        <v>503</v>
      </c>
      <c r="G122" s="336"/>
      <c r="H122" s="238" t="s">
        <v>575</v>
      </c>
      <c r="I122" s="238"/>
      <c r="J122" s="238"/>
      <c r="K122" s="238"/>
      <c r="L122" s="238"/>
      <c r="M122" s="238"/>
      <c r="N122" s="238"/>
      <c r="O122" s="238"/>
      <c r="P122" s="238"/>
      <c r="Q122" s="238"/>
      <c r="R122" s="238"/>
      <c r="S122" s="238"/>
      <c r="T122" s="238"/>
      <c r="U122" s="238"/>
      <c r="V122" s="238"/>
      <c r="W122" s="238"/>
      <c r="X122" s="238"/>
      <c r="Y122" s="238"/>
      <c r="Z122" s="254" t="s">
        <v>573</v>
      </c>
    </row>
    <row r="123" spans="1:26" ht="77.25">
      <c r="A123" s="226">
        <v>4</v>
      </c>
      <c r="B123" s="227">
        <v>0</v>
      </c>
      <c r="C123" s="227">
        <v>0</v>
      </c>
      <c r="D123" s="227">
        <v>154</v>
      </c>
      <c r="E123" s="227">
        <v>11</v>
      </c>
      <c r="F123" s="234" t="s">
        <v>504</v>
      </c>
      <c r="G123" s="336"/>
      <c r="H123" s="237" t="s">
        <v>209</v>
      </c>
      <c r="I123" s="237"/>
      <c r="J123" s="237"/>
      <c r="K123" s="237"/>
      <c r="L123" s="237"/>
      <c r="M123" s="237"/>
      <c r="N123" s="237"/>
      <c r="O123" s="237"/>
      <c r="P123" s="237"/>
      <c r="Q123" s="237"/>
      <c r="R123" s="237"/>
      <c r="S123" s="238"/>
      <c r="T123" s="238"/>
      <c r="U123" s="238"/>
      <c r="V123" s="238"/>
      <c r="W123" s="238"/>
      <c r="X123" s="238"/>
      <c r="Y123" s="238"/>
      <c r="Z123" s="254" t="s">
        <v>573</v>
      </c>
    </row>
    <row r="124" spans="1:26">
      <c r="A124" s="226">
        <v>4</v>
      </c>
      <c r="B124" s="227">
        <v>0</v>
      </c>
      <c r="C124" s="227">
        <v>0</v>
      </c>
      <c r="D124" s="226">
        <v>155</v>
      </c>
      <c r="E124" s="227">
        <v>0</v>
      </c>
      <c r="F124" s="234" t="s">
        <v>331</v>
      </c>
      <c r="G124" s="336"/>
      <c r="H124" s="238" t="s">
        <v>209</v>
      </c>
      <c r="I124" s="238"/>
      <c r="J124" s="238"/>
      <c r="K124" s="238"/>
      <c r="L124" s="238"/>
      <c r="M124" s="238"/>
      <c r="N124" s="238"/>
      <c r="O124" s="238"/>
      <c r="P124" s="238"/>
      <c r="Q124" s="238"/>
      <c r="R124" s="238"/>
      <c r="S124" s="238"/>
      <c r="T124" s="238"/>
      <c r="U124" s="238"/>
      <c r="V124" s="238"/>
      <c r="W124" s="238"/>
      <c r="X124" s="238"/>
      <c r="Y124" s="238"/>
      <c r="Z124" s="254" t="s">
        <v>573</v>
      </c>
    </row>
    <row r="125" spans="1:26" ht="36">
      <c r="A125" s="226">
        <v>4</v>
      </c>
      <c r="B125" s="227">
        <v>0</v>
      </c>
      <c r="C125" s="227">
        <v>0</v>
      </c>
      <c r="D125" s="227">
        <v>155</v>
      </c>
      <c r="E125" s="227">
        <v>1</v>
      </c>
      <c r="F125" s="234" t="s">
        <v>505</v>
      </c>
      <c r="G125" s="336"/>
      <c r="H125" s="238" t="s">
        <v>568</v>
      </c>
      <c r="I125" s="238"/>
      <c r="J125" s="238"/>
      <c r="K125" s="238"/>
      <c r="L125" s="238"/>
      <c r="M125" s="238"/>
      <c r="N125" s="238"/>
      <c r="O125" s="238"/>
      <c r="P125" s="238"/>
      <c r="Q125" s="238"/>
      <c r="R125" s="238"/>
      <c r="S125" s="238"/>
      <c r="T125" s="238"/>
      <c r="U125" s="238"/>
      <c r="V125" s="238"/>
      <c r="W125" s="238"/>
      <c r="X125" s="238"/>
      <c r="Y125" s="238"/>
      <c r="Z125" s="254" t="s">
        <v>573</v>
      </c>
    </row>
    <row r="126" spans="1:26" ht="60">
      <c r="A126" s="226">
        <v>4</v>
      </c>
      <c r="B126" s="227">
        <v>0</v>
      </c>
      <c r="C126" s="227">
        <v>0</v>
      </c>
      <c r="D126" s="227">
        <v>155</v>
      </c>
      <c r="E126" s="227">
        <v>2</v>
      </c>
      <c r="F126" s="234" t="s">
        <v>381</v>
      </c>
      <c r="G126" s="336"/>
      <c r="H126" s="238" t="s">
        <v>578</v>
      </c>
      <c r="I126" s="238"/>
      <c r="J126" s="238"/>
      <c r="K126" s="238"/>
      <c r="L126" s="238"/>
      <c r="M126" s="238"/>
      <c r="N126" s="238"/>
      <c r="O126" s="238"/>
      <c r="P126" s="238"/>
      <c r="Q126" s="238"/>
      <c r="R126" s="238"/>
      <c r="S126" s="238"/>
      <c r="T126" s="238"/>
      <c r="U126" s="238"/>
      <c r="V126" s="238"/>
      <c r="W126" s="238"/>
      <c r="X126" s="238"/>
      <c r="Y126" s="238"/>
      <c r="Z126" s="254" t="s">
        <v>602</v>
      </c>
    </row>
    <row r="127" spans="1:26" ht="120">
      <c r="A127" s="226">
        <v>4</v>
      </c>
      <c r="B127" s="227">
        <v>0</v>
      </c>
      <c r="C127" s="227">
        <v>0</v>
      </c>
      <c r="D127" s="227">
        <v>155</v>
      </c>
      <c r="E127" s="227">
        <v>3</v>
      </c>
      <c r="F127" s="234" t="s">
        <v>506</v>
      </c>
      <c r="G127" s="336"/>
      <c r="H127" s="238" t="s">
        <v>579</v>
      </c>
      <c r="I127" s="238"/>
      <c r="J127" s="238"/>
      <c r="K127" s="238"/>
      <c r="L127" s="238"/>
      <c r="M127" s="238"/>
      <c r="N127" s="238"/>
      <c r="O127" s="238"/>
      <c r="P127" s="238"/>
      <c r="Q127" s="238"/>
      <c r="R127" s="238"/>
      <c r="S127" s="238"/>
      <c r="T127" s="238"/>
      <c r="U127" s="238"/>
      <c r="V127" s="238"/>
      <c r="W127" s="238"/>
      <c r="X127" s="238"/>
      <c r="Y127" s="238"/>
      <c r="Z127" s="254" t="s">
        <v>602</v>
      </c>
    </row>
    <row r="128" spans="1:26" ht="60">
      <c r="A128" s="226">
        <v>4</v>
      </c>
      <c r="B128" s="227">
        <v>0</v>
      </c>
      <c r="C128" s="227">
        <v>0</v>
      </c>
      <c r="D128" s="227">
        <v>155</v>
      </c>
      <c r="E128" s="227">
        <v>4</v>
      </c>
      <c r="F128" s="234" t="s">
        <v>382</v>
      </c>
      <c r="G128" s="336"/>
      <c r="H128" s="238" t="s">
        <v>579</v>
      </c>
      <c r="I128" s="238"/>
      <c r="J128" s="238"/>
      <c r="K128" s="238"/>
      <c r="L128" s="238"/>
      <c r="M128" s="238"/>
      <c r="N128" s="238"/>
      <c r="O128" s="238"/>
      <c r="P128" s="238"/>
      <c r="Q128" s="238"/>
      <c r="R128" s="238"/>
      <c r="S128" s="238"/>
      <c r="T128" s="238"/>
      <c r="U128" s="238"/>
      <c r="V128" s="238"/>
      <c r="W128" s="238"/>
      <c r="X128" s="238"/>
      <c r="Y128" s="238"/>
      <c r="Z128" s="254" t="s">
        <v>602</v>
      </c>
    </row>
    <row r="129" spans="1:26" ht="90">
      <c r="A129" s="226">
        <v>4</v>
      </c>
      <c r="B129" s="227">
        <v>0</v>
      </c>
      <c r="C129" s="227">
        <v>0</v>
      </c>
      <c r="D129" s="227">
        <v>155</v>
      </c>
      <c r="E129" s="227">
        <v>5</v>
      </c>
      <c r="F129" s="234" t="s">
        <v>507</v>
      </c>
      <c r="G129" s="336"/>
      <c r="H129" s="238" t="s">
        <v>579</v>
      </c>
      <c r="I129" s="238"/>
      <c r="J129" s="238"/>
      <c r="K129" s="238"/>
      <c r="L129" s="238"/>
      <c r="M129" s="238"/>
      <c r="N129" s="238"/>
      <c r="O129" s="238"/>
      <c r="P129" s="238"/>
      <c r="Q129" s="238"/>
      <c r="R129" s="238"/>
      <c r="S129" s="238"/>
      <c r="T129" s="238"/>
      <c r="U129" s="238"/>
      <c r="V129" s="238"/>
      <c r="W129" s="238"/>
      <c r="X129" s="238"/>
      <c r="Y129" s="238"/>
      <c r="Z129" s="254" t="s">
        <v>603</v>
      </c>
    </row>
    <row r="130" spans="1:26" ht="24">
      <c r="A130" s="226">
        <v>4</v>
      </c>
      <c r="B130" s="227">
        <v>0</v>
      </c>
      <c r="C130" s="227">
        <v>0</v>
      </c>
      <c r="D130" s="227">
        <v>155</v>
      </c>
      <c r="E130" s="227">
        <v>6</v>
      </c>
      <c r="F130" s="234" t="s">
        <v>383</v>
      </c>
      <c r="G130" s="336"/>
      <c r="H130" s="238" t="s">
        <v>580</v>
      </c>
      <c r="I130" s="238"/>
      <c r="J130" s="238"/>
      <c r="K130" s="238"/>
      <c r="L130" s="238"/>
      <c r="M130" s="238"/>
      <c r="N130" s="238"/>
      <c r="O130" s="238"/>
      <c r="P130" s="238"/>
      <c r="Q130" s="238"/>
      <c r="R130" s="238"/>
      <c r="S130" s="238"/>
      <c r="T130" s="238"/>
      <c r="U130" s="238"/>
      <c r="V130" s="238"/>
      <c r="W130" s="238"/>
      <c r="X130" s="238"/>
      <c r="Y130" s="238"/>
      <c r="Z130" s="254" t="s">
        <v>581</v>
      </c>
    </row>
    <row r="131" spans="1:26">
      <c r="A131" s="226">
        <v>4</v>
      </c>
      <c r="B131" s="227">
        <v>0</v>
      </c>
      <c r="C131" s="227">
        <v>0</v>
      </c>
      <c r="D131" s="227">
        <v>155</v>
      </c>
      <c r="E131" s="227" t="s">
        <v>251</v>
      </c>
      <c r="F131" s="234" t="s">
        <v>384</v>
      </c>
      <c r="G131" s="336"/>
      <c r="H131" s="238" t="s">
        <v>580</v>
      </c>
      <c r="I131" s="238"/>
      <c r="J131" s="238"/>
      <c r="K131" s="238"/>
      <c r="L131" s="238"/>
      <c r="M131" s="238"/>
      <c r="N131" s="238"/>
      <c r="O131" s="238"/>
      <c r="P131" s="238"/>
      <c r="Q131" s="238"/>
      <c r="R131" s="238"/>
      <c r="S131" s="238"/>
      <c r="T131" s="238"/>
      <c r="U131" s="238"/>
      <c r="V131" s="238"/>
      <c r="W131" s="238"/>
      <c r="X131" s="238"/>
      <c r="Y131" s="238"/>
      <c r="Z131" s="254" t="s">
        <v>581</v>
      </c>
    </row>
    <row r="132" spans="1:26" ht="24">
      <c r="A132" s="226">
        <v>4</v>
      </c>
      <c r="B132" s="227">
        <v>0</v>
      </c>
      <c r="C132" s="227">
        <v>0</v>
      </c>
      <c r="D132" s="227">
        <v>155</v>
      </c>
      <c r="E132" s="227" t="s">
        <v>252</v>
      </c>
      <c r="F132" s="234" t="s">
        <v>385</v>
      </c>
      <c r="G132" s="336"/>
      <c r="H132" s="238" t="s">
        <v>581</v>
      </c>
      <c r="I132" s="237"/>
      <c r="J132" s="237"/>
      <c r="K132" s="237"/>
      <c r="L132" s="237"/>
      <c r="M132" s="237"/>
      <c r="N132" s="237"/>
      <c r="O132" s="237"/>
      <c r="P132" s="237"/>
      <c r="Q132" s="237"/>
      <c r="R132" s="237"/>
      <c r="S132" s="238"/>
      <c r="T132" s="238"/>
      <c r="U132" s="238"/>
      <c r="V132" s="238"/>
      <c r="W132" s="238"/>
      <c r="X132" s="238"/>
      <c r="Y132" s="238"/>
      <c r="Z132" s="254" t="s">
        <v>581</v>
      </c>
    </row>
    <row r="133" spans="1:26">
      <c r="A133" s="226">
        <v>4</v>
      </c>
      <c r="B133" s="227">
        <v>0</v>
      </c>
      <c r="C133" s="227">
        <v>0</v>
      </c>
      <c r="D133" s="226">
        <v>156</v>
      </c>
      <c r="E133" s="227">
        <v>0</v>
      </c>
      <c r="F133" s="234" t="s">
        <v>332</v>
      </c>
      <c r="G133" s="336"/>
      <c r="H133" s="238"/>
      <c r="I133" s="238"/>
      <c r="J133" s="238"/>
      <c r="K133" s="238"/>
      <c r="L133" s="238"/>
      <c r="M133" s="238"/>
      <c r="N133" s="238"/>
      <c r="O133" s="238"/>
      <c r="P133" s="238"/>
      <c r="Q133" s="238"/>
      <c r="R133" s="238"/>
      <c r="S133" s="238"/>
      <c r="T133" s="238"/>
      <c r="U133" s="238"/>
      <c r="V133" s="238"/>
      <c r="W133" s="238"/>
      <c r="X133" s="238"/>
      <c r="Y133" s="238"/>
      <c r="Z133" s="254"/>
    </row>
    <row r="134" spans="1:26" ht="36">
      <c r="A134" s="226">
        <v>4</v>
      </c>
      <c r="B134" s="227">
        <v>0</v>
      </c>
      <c r="C134" s="227">
        <v>0</v>
      </c>
      <c r="D134" s="227">
        <v>156</v>
      </c>
      <c r="E134" s="227">
        <v>1</v>
      </c>
      <c r="F134" s="234" t="s">
        <v>509</v>
      </c>
      <c r="G134" s="336"/>
      <c r="H134" s="238"/>
      <c r="I134" s="238"/>
      <c r="J134" s="238"/>
      <c r="K134" s="238"/>
      <c r="L134" s="238"/>
      <c r="M134" s="238"/>
      <c r="N134" s="238"/>
      <c r="O134" s="238"/>
      <c r="P134" s="238"/>
      <c r="Q134" s="238"/>
      <c r="R134" s="238"/>
      <c r="S134" s="238"/>
      <c r="T134" s="238"/>
      <c r="U134" s="238"/>
      <c r="V134" s="238"/>
      <c r="W134" s="238"/>
      <c r="X134" s="238"/>
      <c r="Y134" s="238"/>
      <c r="Z134" s="254" t="s">
        <v>582</v>
      </c>
    </row>
    <row r="135" spans="1:26" ht="36">
      <c r="A135" s="226">
        <v>4</v>
      </c>
      <c r="B135" s="227">
        <v>0</v>
      </c>
      <c r="C135" s="227">
        <v>0</v>
      </c>
      <c r="D135" s="235">
        <v>156</v>
      </c>
      <c r="E135" s="235">
        <v>2</v>
      </c>
      <c r="F135" s="234" t="s">
        <v>386</v>
      </c>
      <c r="G135" s="336"/>
      <c r="H135" s="238" t="s">
        <v>209</v>
      </c>
      <c r="I135" s="238"/>
      <c r="J135" s="238"/>
      <c r="K135" s="238"/>
      <c r="L135" s="238"/>
      <c r="M135" s="238"/>
      <c r="N135" s="238"/>
      <c r="O135" s="238"/>
      <c r="P135" s="238"/>
      <c r="Q135" s="238"/>
      <c r="R135" s="238"/>
      <c r="S135" s="238"/>
      <c r="T135" s="238"/>
      <c r="U135" s="238"/>
      <c r="V135" s="238"/>
      <c r="W135" s="238"/>
      <c r="X135" s="238"/>
      <c r="Y135" s="238"/>
      <c r="Z135" s="254" t="s">
        <v>591</v>
      </c>
    </row>
    <row r="136" spans="1:26" ht="24">
      <c r="A136" s="226">
        <v>4</v>
      </c>
      <c r="B136" s="227">
        <v>0</v>
      </c>
      <c r="C136" s="227">
        <v>0</v>
      </c>
      <c r="D136" s="235">
        <v>156</v>
      </c>
      <c r="E136" s="235" t="s">
        <v>226</v>
      </c>
      <c r="F136" s="234" t="s">
        <v>510</v>
      </c>
      <c r="G136" s="336"/>
      <c r="H136" s="238"/>
      <c r="I136" s="238"/>
      <c r="J136" s="238"/>
      <c r="K136" s="238"/>
      <c r="L136" s="238"/>
      <c r="M136" s="238"/>
      <c r="N136" s="238"/>
      <c r="O136" s="238"/>
      <c r="P136" s="238"/>
      <c r="Q136" s="238"/>
      <c r="R136" s="238"/>
      <c r="S136" s="238"/>
      <c r="T136" s="238"/>
      <c r="U136" s="238"/>
      <c r="V136" s="238"/>
      <c r="W136" s="238"/>
      <c r="X136" s="238"/>
      <c r="Y136" s="238"/>
      <c r="Z136" s="254" t="s">
        <v>591</v>
      </c>
    </row>
    <row r="137" spans="1:26">
      <c r="A137" s="226">
        <v>4</v>
      </c>
      <c r="B137" s="227">
        <v>0</v>
      </c>
      <c r="C137" s="227">
        <v>0</v>
      </c>
      <c r="D137" s="235">
        <v>156</v>
      </c>
      <c r="E137" s="235" t="s">
        <v>227</v>
      </c>
      <c r="F137" s="234" t="s">
        <v>387</v>
      </c>
      <c r="G137" s="336"/>
      <c r="H137" s="238"/>
      <c r="I137" s="238"/>
      <c r="J137" s="238"/>
      <c r="K137" s="238"/>
      <c r="L137" s="238"/>
      <c r="M137" s="238"/>
      <c r="N137" s="238"/>
      <c r="O137" s="238"/>
      <c r="P137" s="238"/>
      <c r="Q137" s="238"/>
      <c r="R137" s="238"/>
      <c r="S137" s="238"/>
      <c r="T137" s="238"/>
      <c r="U137" s="238"/>
      <c r="V137" s="238"/>
      <c r="W137" s="238"/>
      <c r="X137" s="238"/>
      <c r="Y137" s="238"/>
      <c r="Z137" s="254" t="s">
        <v>591</v>
      </c>
    </row>
    <row r="138" spans="1:26" ht="36">
      <c r="A138" s="226">
        <v>4</v>
      </c>
      <c r="B138" s="227">
        <v>0</v>
      </c>
      <c r="C138" s="227">
        <v>0</v>
      </c>
      <c r="D138" s="235">
        <v>156</v>
      </c>
      <c r="E138" s="235" t="s">
        <v>241</v>
      </c>
      <c r="F138" s="234" t="s">
        <v>508</v>
      </c>
      <c r="G138" s="336"/>
      <c r="H138" s="238"/>
      <c r="I138" s="238"/>
      <c r="J138" s="238"/>
      <c r="K138" s="238"/>
      <c r="L138" s="238"/>
      <c r="M138" s="238"/>
      <c r="N138" s="238"/>
      <c r="O138" s="238"/>
      <c r="P138" s="238"/>
      <c r="Q138" s="238"/>
      <c r="R138" s="238"/>
      <c r="S138" s="238"/>
      <c r="T138" s="238"/>
      <c r="U138" s="238"/>
      <c r="V138" s="238"/>
      <c r="W138" s="238"/>
      <c r="X138" s="238"/>
      <c r="Y138" s="238"/>
      <c r="Z138" s="254" t="s">
        <v>591</v>
      </c>
    </row>
    <row r="139" spans="1:26" ht="24">
      <c r="A139" s="226">
        <v>4</v>
      </c>
      <c r="B139" s="227">
        <v>0</v>
      </c>
      <c r="C139" s="227">
        <v>0</v>
      </c>
      <c r="D139" s="235">
        <v>156</v>
      </c>
      <c r="E139" s="235" t="s">
        <v>242</v>
      </c>
      <c r="F139" s="234" t="s">
        <v>511</v>
      </c>
      <c r="G139" s="336"/>
      <c r="H139" s="238"/>
      <c r="I139" s="238"/>
      <c r="J139" s="238"/>
      <c r="K139" s="238"/>
      <c r="L139" s="238"/>
      <c r="M139" s="238"/>
      <c r="N139" s="238"/>
      <c r="O139" s="238"/>
      <c r="P139" s="238"/>
      <c r="Q139" s="238"/>
      <c r="R139" s="238"/>
      <c r="S139" s="238"/>
      <c r="T139" s="238"/>
      <c r="U139" s="238"/>
      <c r="V139" s="238"/>
      <c r="W139" s="238"/>
      <c r="X139" s="238"/>
      <c r="Y139" s="238"/>
      <c r="Z139" s="254" t="s">
        <v>591</v>
      </c>
    </row>
    <row r="140" spans="1:26" ht="24">
      <c r="A140" s="226">
        <v>4</v>
      </c>
      <c r="B140" s="227">
        <v>0</v>
      </c>
      <c r="C140" s="227">
        <v>0</v>
      </c>
      <c r="D140" s="235">
        <v>156</v>
      </c>
      <c r="E140" s="235" t="s">
        <v>512</v>
      </c>
      <c r="F140" s="234" t="s">
        <v>513</v>
      </c>
      <c r="G140" s="336"/>
      <c r="H140" s="238"/>
      <c r="I140" s="238"/>
      <c r="J140" s="238"/>
      <c r="K140" s="238"/>
      <c r="L140" s="238"/>
      <c r="M140" s="238"/>
      <c r="N140" s="238"/>
      <c r="O140" s="238"/>
      <c r="P140" s="238"/>
      <c r="Q140" s="238"/>
      <c r="R140" s="238"/>
      <c r="S140" s="238"/>
      <c r="T140" s="238"/>
      <c r="U140" s="238"/>
      <c r="V140" s="238"/>
      <c r="W140" s="238"/>
      <c r="X140" s="238"/>
      <c r="Y140" s="238"/>
      <c r="Z140" s="254" t="s">
        <v>591</v>
      </c>
    </row>
    <row r="141" spans="1:26" ht="36">
      <c r="A141" s="226">
        <v>4</v>
      </c>
      <c r="B141" s="227">
        <v>0</v>
      </c>
      <c r="C141" s="227">
        <v>0</v>
      </c>
      <c r="D141" s="228">
        <v>156</v>
      </c>
      <c r="E141" s="228">
        <v>3</v>
      </c>
      <c r="F141" s="250" t="s">
        <v>514</v>
      </c>
      <c r="G141" s="336"/>
      <c r="H141" s="238"/>
      <c r="I141" s="238"/>
      <c r="J141" s="238"/>
      <c r="K141" s="238"/>
      <c r="L141" s="238"/>
      <c r="M141" s="238"/>
      <c r="N141" s="238"/>
      <c r="O141" s="238"/>
      <c r="P141" s="238"/>
      <c r="Q141" s="238"/>
      <c r="R141" s="238"/>
      <c r="S141" s="238"/>
      <c r="T141" s="238"/>
      <c r="U141" s="238"/>
      <c r="V141" s="238"/>
      <c r="W141" s="238"/>
      <c r="X141" s="238"/>
      <c r="Y141" s="238"/>
      <c r="Z141" s="254" t="s">
        <v>582</v>
      </c>
    </row>
    <row r="142" spans="1:26">
      <c r="A142" s="226">
        <v>4</v>
      </c>
      <c r="B142" s="227">
        <v>0</v>
      </c>
      <c r="C142" s="227">
        <v>0</v>
      </c>
      <c r="D142" s="228">
        <v>156</v>
      </c>
      <c r="E142" s="228" t="s">
        <v>235</v>
      </c>
      <c r="F142" s="250" t="s">
        <v>515</v>
      </c>
      <c r="G142" s="336"/>
      <c r="H142" s="238"/>
      <c r="I142" s="238"/>
      <c r="J142" s="238"/>
      <c r="K142" s="238"/>
      <c r="L142" s="238"/>
      <c r="M142" s="238"/>
      <c r="N142" s="238"/>
      <c r="O142" s="238"/>
      <c r="P142" s="238"/>
      <c r="Q142" s="238"/>
      <c r="R142" s="238"/>
      <c r="S142" s="238"/>
      <c r="T142" s="238"/>
      <c r="U142" s="238"/>
      <c r="V142" s="238"/>
      <c r="W142" s="238"/>
      <c r="X142" s="238"/>
      <c r="Y142" s="238"/>
      <c r="Z142" s="254" t="s">
        <v>582</v>
      </c>
    </row>
    <row r="143" spans="1:26">
      <c r="A143" s="226">
        <v>4</v>
      </c>
      <c r="B143" s="227">
        <v>0</v>
      </c>
      <c r="C143" s="227">
        <v>0</v>
      </c>
      <c r="D143" s="228">
        <v>156</v>
      </c>
      <c r="E143" s="228" t="s">
        <v>236</v>
      </c>
      <c r="F143" s="250" t="s">
        <v>516</v>
      </c>
      <c r="G143" s="336"/>
      <c r="H143" s="238"/>
      <c r="I143" s="238"/>
      <c r="J143" s="238"/>
      <c r="K143" s="238"/>
      <c r="L143" s="238"/>
      <c r="M143" s="238"/>
      <c r="N143" s="238"/>
      <c r="O143" s="238"/>
      <c r="P143" s="238"/>
      <c r="Q143" s="238"/>
      <c r="R143" s="238"/>
      <c r="S143" s="238"/>
      <c r="T143" s="238"/>
      <c r="U143" s="238"/>
      <c r="V143" s="238"/>
      <c r="W143" s="238"/>
      <c r="X143" s="238"/>
      <c r="Y143" s="238"/>
      <c r="Z143" s="254" t="s">
        <v>582</v>
      </c>
    </row>
    <row r="144" spans="1:26">
      <c r="A144" s="226">
        <v>4</v>
      </c>
      <c r="B144" s="227">
        <v>0</v>
      </c>
      <c r="C144" s="227">
        <v>0</v>
      </c>
      <c r="D144" s="228">
        <v>156</v>
      </c>
      <c r="E144" s="228" t="s">
        <v>517</v>
      </c>
      <c r="F144" s="250" t="s">
        <v>518</v>
      </c>
      <c r="G144" s="336"/>
      <c r="H144" s="238"/>
      <c r="I144" s="238"/>
      <c r="J144" s="238"/>
      <c r="K144" s="238"/>
      <c r="L144" s="238"/>
      <c r="M144" s="238"/>
      <c r="N144" s="238"/>
      <c r="O144" s="238"/>
      <c r="P144" s="238"/>
      <c r="Q144" s="238"/>
      <c r="R144" s="238"/>
      <c r="S144" s="238"/>
      <c r="T144" s="238"/>
      <c r="U144" s="238"/>
      <c r="V144" s="238"/>
      <c r="W144" s="238"/>
      <c r="X144" s="238"/>
      <c r="Y144" s="238"/>
      <c r="Z144" s="254" t="s">
        <v>582</v>
      </c>
    </row>
    <row r="145" spans="1:26">
      <c r="A145" s="226">
        <v>4</v>
      </c>
      <c r="B145" s="227">
        <v>0</v>
      </c>
      <c r="C145" s="227">
        <v>0</v>
      </c>
      <c r="D145" s="228">
        <v>156</v>
      </c>
      <c r="E145" s="228" t="s">
        <v>238</v>
      </c>
      <c r="F145" s="250" t="s">
        <v>519</v>
      </c>
      <c r="G145" s="336"/>
      <c r="H145" s="238"/>
      <c r="I145" s="238"/>
      <c r="J145" s="238"/>
      <c r="K145" s="238"/>
      <c r="L145" s="238"/>
      <c r="M145" s="238"/>
      <c r="N145" s="238"/>
      <c r="O145" s="238"/>
      <c r="P145" s="238"/>
      <c r="Q145" s="238"/>
      <c r="R145" s="238"/>
      <c r="S145" s="238"/>
      <c r="T145" s="238"/>
      <c r="U145" s="238"/>
      <c r="V145" s="238"/>
      <c r="W145" s="238"/>
      <c r="X145" s="238"/>
      <c r="Y145" s="238"/>
      <c r="Z145" s="254" t="s">
        <v>582</v>
      </c>
    </row>
    <row r="146" spans="1:26">
      <c r="A146" s="226">
        <v>4</v>
      </c>
      <c r="B146" s="227">
        <v>0</v>
      </c>
      <c r="C146" s="227">
        <v>0</v>
      </c>
      <c r="D146" s="228">
        <v>156</v>
      </c>
      <c r="E146" s="228" t="s">
        <v>521</v>
      </c>
      <c r="F146" s="250" t="s">
        <v>520</v>
      </c>
      <c r="G146" s="336"/>
      <c r="H146" s="238"/>
      <c r="I146" s="238"/>
      <c r="J146" s="238"/>
      <c r="K146" s="238"/>
      <c r="L146" s="238"/>
      <c r="M146" s="238"/>
      <c r="N146" s="238"/>
      <c r="O146" s="238"/>
      <c r="P146" s="238"/>
      <c r="Q146" s="238"/>
      <c r="R146" s="238"/>
      <c r="S146" s="238"/>
      <c r="T146" s="238"/>
      <c r="U146" s="238"/>
      <c r="V146" s="238"/>
      <c r="W146" s="238"/>
      <c r="X146" s="238"/>
      <c r="Y146" s="238"/>
      <c r="Z146" s="254" t="s">
        <v>582</v>
      </c>
    </row>
    <row r="147" spans="1:26" ht="36">
      <c r="A147" s="226">
        <v>4</v>
      </c>
      <c r="B147" s="227">
        <v>0</v>
      </c>
      <c r="C147" s="227">
        <v>0</v>
      </c>
      <c r="D147" s="235">
        <v>156</v>
      </c>
      <c r="E147" s="235">
        <v>4</v>
      </c>
      <c r="F147" s="234" t="s">
        <v>522</v>
      </c>
      <c r="G147" s="336"/>
      <c r="H147" s="238" t="s">
        <v>573</v>
      </c>
      <c r="I147" s="238"/>
      <c r="J147" s="238"/>
      <c r="K147" s="238"/>
      <c r="L147" s="238"/>
      <c r="M147" s="238"/>
      <c r="N147" s="238"/>
      <c r="O147" s="238"/>
      <c r="P147" s="238"/>
      <c r="Q147" s="238"/>
      <c r="R147" s="238"/>
      <c r="S147" s="238"/>
      <c r="T147" s="238"/>
      <c r="U147" s="238"/>
      <c r="V147" s="238"/>
      <c r="W147" s="238"/>
      <c r="X147" s="238"/>
      <c r="Y147" s="238"/>
      <c r="Z147" s="236" t="s">
        <v>573</v>
      </c>
    </row>
    <row r="148" spans="1:26" ht="48">
      <c r="A148" s="226">
        <v>4</v>
      </c>
      <c r="B148" s="227">
        <v>0</v>
      </c>
      <c r="C148" s="227">
        <v>0</v>
      </c>
      <c r="D148" s="235">
        <v>156</v>
      </c>
      <c r="E148" s="235">
        <v>5</v>
      </c>
      <c r="F148" s="234" t="s">
        <v>523</v>
      </c>
      <c r="G148" s="336"/>
      <c r="H148" s="238" t="s">
        <v>573</v>
      </c>
      <c r="I148" s="238"/>
      <c r="J148" s="238"/>
      <c r="K148" s="238"/>
      <c r="L148" s="238"/>
      <c r="M148" s="238"/>
      <c r="N148" s="238"/>
      <c r="O148" s="238"/>
      <c r="P148" s="238"/>
      <c r="Q148" s="238"/>
      <c r="R148" s="238"/>
      <c r="S148" s="238"/>
      <c r="T148" s="238"/>
      <c r="U148" s="238"/>
      <c r="V148" s="238"/>
      <c r="W148" s="238"/>
      <c r="X148" s="238"/>
      <c r="Y148" s="238"/>
      <c r="Z148" s="236" t="s">
        <v>573</v>
      </c>
    </row>
    <row r="149" spans="1:26" ht="36">
      <c r="A149" s="226">
        <v>4</v>
      </c>
      <c r="B149" s="227">
        <v>0</v>
      </c>
      <c r="C149" s="227">
        <v>0</v>
      </c>
      <c r="D149" s="227">
        <v>156</v>
      </c>
      <c r="E149" s="227">
        <v>6</v>
      </c>
      <c r="F149" s="234" t="s">
        <v>388</v>
      </c>
      <c r="G149" s="336"/>
      <c r="H149" s="237"/>
      <c r="I149" s="237"/>
      <c r="J149" s="237"/>
      <c r="K149" s="237"/>
      <c r="L149" s="237"/>
      <c r="M149" s="237"/>
      <c r="N149" s="237"/>
      <c r="O149" s="237"/>
      <c r="P149" s="237"/>
      <c r="Q149" s="237"/>
      <c r="R149" s="237"/>
      <c r="S149" s="238"/>
      <c r="T149" s="238"/>
      <c r="U149" s="238"/>
      <c r="V149" s="238"/>
      <c r="W149" s="238"/>
      <c r="X149" s="238"/>
      <c r="Y149" s="238"/>
      <c r="Z149" s="254" t="s">
        <v>584</v>
      </c>
    </row>
    <row r="150" spans="1:26" ht="36">
      <c r="A150" s="338">
        <v>4</v>
      </c>
      <c r="B150" s="228">
        <v>0</v>
      </c>
      <c r="C150" s="228">
        <v>0</v>
      </c>
      <c r="D150" s="228">
        <v>156</v>
      </c>
      <c r="E150" s="228" t="s">
        <v>251</v>
      </c>
      <c r="F150" s="250" t="s">
        <v>524</v>
      </c>
      <c r="G150" s="336"/>
      <c r="H150" s="238"/>
      <c r="I150" s="238"/>
      <c r="J150" s="238"/>
      <c r="K150" s="238"/>
      <c r="L150" s="238"/>
      <c r="M150" s="238"/>
      <c r="N150" s="238"/>
      <c r="O150" s="238"/>
      <c r="P150" s="238"/>
      <c r="Q150" s="238"/>
      <c r="R150" s="238"/>
      <c r="S150" s="238"/>
      <c r="T150" s="238"/>
      <c r="U150" s="238"/>
      <c r="V150" s="238"/>
      <c r="W150" s="238"/>
      <c r="X150" s="238"/>
      <c r="Y150" s="238"/>
      <c r="Z150" s="254" t="s">
        <v>583</v>
      </c>
    </row>
    <row r="151" spans="1:26" ht="36">
      <c r="A151" s="226">
        <v>4</v>
      </c>
      <c r="B151" s="227">
        <v>0</v>
      </c>
      <c r="C151" s="227">
        <v>0</v>
      </c>
      <c r="D151" s="227">
        <v>156</v>
      </c>
      <c r="E151" s="227" t="s">
        <v>252</v>
      </c>
      <c r="F151" s="234" t="s">
        <v>389</v>
      </c>
      <c r="G151" s="336"/>
      <c r="H151" s="238"/>
      <c r="I151" s="238"/>
      <c r="J151" s="238"/>
      <c r="K151" s="238"/>
      <c r="L151" s="238"/>
      <c r="M151" s="238"/>
      <c r="N151" s="238"/>
      <c r="O151" s="238"/>
      <c r="P151" s="238"/>
      <c r="Q151" s="238"/>
      <c r="R151" s="238"/>
      <c r="S151" s="238"/>
      <c r="T151" s="238"/>
      <c r="U151" s="238"/>
      <c r="V151" s="238"/>
      <c r="W151" s="238"/>
      <c r="X151" s="238"/>
      <c r="Y151" s="238"/>
      <c r="Z151" s="254" t="s">
        <v>584</v>
      </c>
    </row>
    <row r="152" spans="1:26" ht="48">
      <c r="A152" s="226">
        <v>4</v>
      </c>
      <c r="B152" s="227">
        <v>0</v>
      </c>
      <c r="C152" s="227">
        <v>0</v>
      </c>
      <c r="D152" s="227">
        <v>156</v>
      </c>
      <c r="E152" s="227" t="s">
        <v>253</v>
      </c>
      <c r="F152" s="234" t="s">
        <v>390</v>
      </c>
      <c r="G152" s="336"/>
      <c r="H152" s="238"/>
      <c r="I152" s="238"/>
      <c r="J152" s="238"/>
      <c r="K152" s="238"/>
      <c r="L152" s="238"/>
      <c r="M152" s="238"/>
      <c r="N152" s="238"/>
      <c r="O152" s="238"/>
      <c r="P152" s="238"/>
      <c r="Q152" s="238"/>
      <c r="R152" s="238"/>
      <c r="S152" s="238"/>
      <c r="T152" s="238"/>
      <c r="U152" s="238"/>
      <c r="V152" s="238"/>
      <c r="W152" s="238"/>
      <c r="X152" s="238"/>
      <c r="Y152" s="238"/>
      <c r="Z152" s="254" t="s">
        <v>584</v>
      </c>
    </row>
    <row r="153" spans="1:26" ht="84">
      <c r="A153" s="226">
        <v>4</v>
      </c>
      <c r="B153" s="227">
        <v>0</v>
      </c>
      <c r="C153" s="227">
        <v>0</v>
      </c>
      <c r="D153" s="227">
        <v>156</v>
      </c>
      <c r="E153" s="227">
        <v>7</v>
      </c>
      <c r="F153" s="234" t="s">
        <v>391</v>
      </c>
      <c r="G153" s="336"/>
      <c r="H153" s="238"/>
      <c r="I153" s="238"/>
      <c r="J153" s="238"/>
      <c r="K153" s="238"/>
      <c r="L153" s="238"/>
      <c r="M153" s="238"/>
      <c r="N153" s="238"/>
      <c r="O153" s="238"/>
      <c r="P153" s="238"/>
      <c r="Q153" s="238"/>
      <c r="R153" s="238"/>
      <c r="S153" s="238"/>
      <c r="T153" s="238"/>
      <c r="U153" s="238"/>
      <c r="V153" s="238"/>
      <c r="W153" s="238"/>
      <c r="X153" s="238"/>
      <c r="Y153" s="238"/>
      <c r="Z153" s="254" t="s">
        <v>585</v>
      </c>
    </row>
    <row r="154" spans="1:26" ht="96">
      <c r="A154" s="226">
        <v>4</v>
      </c>
      <c r="B154" s="227">
        <v>0</v>
      </c>
      <c r="C154" s="227">
        <v>0</v>
      </c>
      <c r="D154" s="227">
        <v>156</v>
      </c>
      <c r="E154" s="227">
        <v>8</v>
      </c>
      <c r="F154" s="234" t="s">
        <v>392</v>
      </c>
      <c r="G154" s="336"/>
      <c r="H154" s="237"/>
      <c r="I154" s="237"/>
      <c r="J154" s="237"/>
      <c r="K154" s="237"/>
      <c r="L154" s="237"/>
      <c r="M154" s="237"/>
      <c r="N154" s="237"/>
      <c r="O154" s="237"/>
      <c r="P154" s="237"/>
      <c r="Q154" s="237"/>
      <c r="R154" s="237"/>
      <c r="S154" s="238"/>
      <c r="T154" s="238"/>
      <c r="U154" s="238"/>
      <c r="V154" s="238"/>
      <c r="W154" s="238"/>
      <c r="X154" s="238"/>
      <c r="Y154" s="238"/>
      <c r="Z154" s="254" t="s">
        <v>585</v>
      </c>
    </row>
    <row r="155" spans="1:26" ht="168">
      <c r="A155" s="338">
        <v>4</v>
      </c>
      <c r="B155" s="228">
        <v>0</v>
      </c>
      <c r="C155" s="228">
        <v>0</v>
      </c>
      <c r="D155" s="228">
        <v>156</v>
      </c>
      <c r="E155" s="228">
        <v>9</v>
      </c>
      <c r="F155" s="250" t="s">
        <v>393</v>
      </c>
      <c r="G155" s="336"/>
      <c r="H155" s="237"/>
      <c r="I155" s="237"/>
      <c r="J155" s="237"/>
      <c r="K155" s="237"/>
      <c r="L155" s="237"/>
      <c r="M155" s="237"/>
      <c r="N155" s="237"/>
      <c r="O155" s="237"/>
      <c r="P155" s="237"/>
      <c r="Q155" s="237"/>
      <c r="R155" s="237"/>
      <c r="S155" s="238"/>
      <c r="T155" s="238"/>
      <c r="U155" s="238"/>
      <c r="V155" s="238"/>
      <c r="W155" s="238"/>
      <c r="X155" s="238"/>
      <c r="Y155" s="238"/>
      <c r="Z155" s="254" t="s">
        <v>583</v>
      </c>
    </row>
    <row r="156" spans="1:26" ht="72">
      <c r="A156" s="338">
        <v>4</v>
      </c>
      <c r="B156" s="228">
        <v>0</v>
      </c>
      <c r="C156" s="228">
        <v>0</v>
      </c>
      <c r="D156" s="228">
        <v>156</v>
      </c>
      <c r="E156" s="228">
        <v>10</v>
      </c>
      <c r="F156" s="253" t="s">
        <v>394</v>
      </c>
      <c r="G156" s="336"/>
      <c r="H156" s="237"/>
      <c r="I156" s="237"/>
      <c r="J156" s="237"/>
      <c r="K156" s="237"/>
      <c r="L156" s="237"/>
      <c r="M156" s="237"/>
      <c r="N156" s="237"/>
      <c r="O156" s="237"/>
      <c r="P156" s="237"/>
      <c r="Q156" s="237"/>
      <c r="R156" s="237"/>
      <c r="S156" s="238"/>
      <c r="T156" s="238"/>
      <c r="U156" s="238"/>
      <c r="V156" s="238"/>
      <c r="W156" s="238"/>
      <c r="X156" s="238"/>
      <c r="Y156" s="238"/>
      <c r="Z156" s="254" t="s">
        <v>583</v>
      </c>
    </row>
    <row r="157" spans="1:26" ht="120">
      <c r="A157" s="338">
        <v>4</v>
      </c>
      <c r="B157" s="228">
        <v>0</v>
      </c>
      <c r="C157" s="228">
        <v>0</v>
      </c>
      <c r="D157" s="228">
        <v>156</v>
      </c>
      <c r="E157" s="228">
        <v>11</v>
      </c>
      <c r="F157" s="250" t="s">
        <v>395</v>
      </c>
      <c r="G157" s="336"/>
      <c r="H157" s="237"/>
      <c r="I157" s="237"/>
      <c r="J157" s="237"/>
      <c r="K157" s="237"/>
      <c r="L157" s="237"/>
      <c r="M157" s="237"/>
      <c r="N157" s="237"/>
      <c r="O157" s="237"/>
      <c r="P157" s="237"/>
      <c r="Q157" s="237"/>
      <c r="R157" s="237"/>
      <c r="S157" s="238"/>
      <c r="T157" s="238"/>
      <c r="U157" s="238"/>
      <c r="V157" s="238"/>
      <c r="W157" s="238"/>
      <c r="X157" s="238"/>
      <c r="Y157" s="238"/>
      <c r="Z157" s="254" t="s">
        <v>583</v>
      </c>
    </row>
    <row r="158" spans="1:26" ht="24">
      <c r="A158" s="338">
        <v>4</v>
      </c>
      <c r="B158" s="228">
        <v>0</v>
      </c>
      <c r="C158" s="228">
        <v>0</v>
      </c>
      <c r="D158" s="228">
        <v>156</v>
      </c>
      <c r="E158" s="228" t="s">
        <v>262</v>
      </c>
      <c r="F158" s="250" t="s">
        <v>396</v>
      </c>
      <c r="G158" s="336"/>
      <c r="H158" s="237"/>
      <c r="I158" s="237"/>
      <c r="J158" s="237"/>
      <c r="K158" s="237"/>
      <c r="L158" s="237"/>
      <c r="M158" s="237"/>
      <c r="N158" s="237"/>
      <c r="O158" s="237"/>
      <c r="P158" s="237"/>
      <c r="Q158" s="237"/>
      <c r="R158" s="237"/>
      <c r="S158" s="238"/>
      <c r="T158" s="238"/>
      <c r="U158" s="238"/>
      <c r="V158" s="238"/>
      <c r="W158" s="238"/>
      <c r="X158" s="238"/>
      <c r="Y158" s="238"/>
      <c r="Z158" s="254" t="s">
        <v>583</v>
      </c>
    </row>
    <row r="159" spans="1:26" ht="24">
      <c r="A159" s="338">
        <v>4</v>
      </c>
      <c r="B159" s="228">
        <v>0</v>
      </c>
      <c r="C159" s="228">
        <v>0</v>
      </c>
      <c r="D159" s="228">
        <v>156</v>
      </c>
      <c r="E159" s="228" t="s">
        <v>263</v>
      </c>
      <c r="F159" s="250" t="s">
        <v>397</v>
      </c>
      <c r="G159" s="336"/>
      <c r="H159" s="237"/>
      <c r="I159" s="237"/>
      <c r="J159" s="237"/>
      <c r="K159" s="237"/>
      <c r="L159" s="237"/>
      <c r="M159" s="237"/>
      <c r="N159" s="237"/>
      <c r="O159" s="237"/>
      <c r="P159" s="237"/>
      <c r="Q159" s="237"/>
      <c r="R159" s="237"/>
      <c r="S159" s="238"/>
      <c r="T159" s="238"/>
      <c r="U159" s="238"/>
      <c r="V159" s="238"/>
      <c r="W159" s="238"/>
      <c r="X159" s="238"/>
      <c r="Y159" s="238"/>
      <c r="Z159" s="254" t="s">
        <v>583</v>
      </c>
    </row>
    <row r="160" spans="1:26" ht="24">
      <c r="A160" s="338">
        <v>4</v>
      </c>
      <c r="B160" s="228">
        <v>0</v>
      </c>
      <c r="C160" s="228">
        <v>0</v>
      </c>
      <c r="D160" s="228">
        <v>156</v>
      </c>
      <c r="E160" s="228" t="s">
        <v>264</v>
      </c>
      <c r="F160" s="250" t="s">
        <v>398</v>
      </c>
      <c r="G160" s="336"/>
      <c r="H160" s="237"/>
      <c r="I160" s="237"/>
      <c r="J160" s="237"/>
      <c r="K160" s="237"/>
      <c r="L160" s="237"/>
      <c r="M160" s="237"/>
      <c r="N160" s="237"/>
      <c r="O160" s="237"/>
      <c r="P160" s="237"/>
      <c r="Q160" s="237"/>
      <c r="R160" s="237"/>
      <c r="S160" s="238"/>
      <c r="T160" s="238"/>
      <c r="U160" s="238"/>
      <c r="V160" s="238"/>
      <c r="W160" s="238"/>
      <c r="X160" s="238"/>
      <c r="Y160" s="238"/>
      <c r="Z160" s="254" t="s">
        <v>583</v>
      </c>
    </row>
    <row r="161" spans="1:26" ht="24">
      <c r="A161" s="338">
        <v>4</v>
      </c>
      <c r="B161" s="228">
        <v>0</v>
      </c>
      <c r="C161" s="228">
        <v>0</v>
      </c>
      <c r="D161" s="228">
        <v>156</v>
      </c>
      <c r="E161" s="228" t="s">
        <v>284</v>
      </c>
      <c r="F161" s="250" t="s">
        <v>399</v>
      </c>
      <c r="G161" s="336"/>
      <c r="H161" s="237"/>
      <c r="I161" s="237"/>
      <c r="J161" s="237"/>
      <c r="K161" s="237"/>
      <c r="L161" s="237"/>
      <c r="M161" s="237"/>
      <c r="N161" s="237"/>
      <c r="O161" s="237"/>
      <c r="P161" s="237"/>
      <c r="Q161" s="237"/>
      <c r="R161" s="237"/>
      <c r="S161" s="238"/>
      <c r="T161" s="238"/>
      <c r="U161" s="238"/>
      <c r="V161" s="238"/>
      <c r="W161" s="238"/>
      <c r="X161" s="238"/>
      <c r="Y161" s="238"/>
      <c r="Z161" s="254" t="s">
        <v>583</v>
      </c>
    </row>
    <row r="162" spans="1:26" ht="36">
      <c r="A162" s="338">
        <v>4</v>
      </c>
      <c r="B162" s="228">
        <v>0</v>
      </c>
      <c r="C162" s="228">
        <v>0</v>
      </c>
      <c r="D162" s="228">
        <v>156</v>
      </c>
      <c r="E162" s="228" t="s">
        <v>285</v>
      </c>
      <c r="F162" s="250" t="s">
        <v>400</v>
      </c>
      <c r="G162" s="336"/>
      <c r="H162" s="237"/>
      <c r="I162" s="237"/>
      <c r="J162" s="237"/>
      <c r="K162" s="237"/>
      <c r="L162" s="237"/>
      <c r="M162" s="237"/>
      <c r="N162" s="237"/>
      <c r="O162" s="237"/>
      <c r="P162" s="237"/>
      <c r="Q162" s="237"/>
      <c r="R162" s="237"/>
      <c r="S162" s="238"/>
      <c r="T162" s="238"/>
      <c r="U162" s="238"/>
      <c r="V162" s="238"/>
      <c r="W162" s="238"/>
      <c r="X162" s="238"/>
      <c r="Y162" s="238"/>
      <c r="Z162" s="254" t="s">
        <v>583</v>
      </c>
    </row>
    <row r="163" spans="1:26" ht="36">
      <c r="A163" s="226">
        <v>4</v>
      </c>
      <c r="B163" s="227">
        <v>0</v>
      </c>
      <c r="C163" s="227">
        <v>0</v>
      </c>
      <c r="D163" s="227">
        <v>156</v>
      </c>
      <c r="E163" s="227">
        <v>12</v>
      </c>
      <c r="F163" s="234" t="s">
        <v>401</v>
      </c>
      <c r="G163" s="336"/>
      <c r="H163" s="238" t="s">
        <v>573</v>
      </c>
      <c r="I163" s="238"/>
      <c r="J163" s="238"/>
      <c r="K163" s="238"/>
      <c r="L163" s="238"/>
      <c r="M163" s="238"/>
      <c r="N163" s="238"/>
      <c r="O163" s="238"/>
      <c r="P163" s="238"/>
      <c r="Q163" s="238"/>
      <c r="R163" s="238"/>
      <c r="S163" s="238"/>
      <c r="T163" s="238"/>
      <c r="U163" s="238"/>
      <c r="V163" s="238"/>
      <c r="W163" s="238"/>
      <c r="X163" s="238"/>
      <c r="Y163" s="238"/>
      <c r="Z163" s="236" t="s">
        <v>573</v>
      </c>
    </row>
    <row r="164" spans="1:26" ht="48">
      <c r="A164" s="226">
        <v>4</v>
      </c>
      <c r="B164" s="227">
        <v>0</v>
      </c>
      <c r="C164" s="227">
        <v>0</v>
      </c>
      <c r="D164" s="227">
        <v>156</v>
      </c>
      <c r="E164" s="227">
        <v>13</v>
      </c>
      <c r="F164" s="234" t="s">
        <v>402</v>
      </c>
      <c r="G164" s="336"/>
      <c r="H164" s="238"/>
      <c r="I164" s="238"/>
      <c r="J164" s="238"/>
      <c r="K164" s="238"/>
      <c r="L164" s="238"/>
      <c r="M164" s="238"/>
      <c r="N164" s="238"/>
      <c r="O164" s="238"/>
      <c r="P164" s="238"/>
      <c r="Q164" s="238"/>
      <c r="R164" s="238"/>
      <c r="S164" s="238"/>
      <c r="T164" s="238"/>
      <c r="U164" s="238"/>
      <c r="V164" s="238"/>
      <c r="W164" s="238"/>
      <c r="X164" s="238"/>
      <c r="Y164" s="238"/>
      <c r="Z164" s="254" t="s">
        <v>586</v>
      </c>
    </row>
    <row r="165" spans="1:26" ht="56.25">
      <c r="A165" s="226">
        <v>4</v>
      </c>
      <c r="B165" s="227">
        <v>0</v>
      </c>
      <c r="C165" s="227">
        <v>0</v>
      </c>
      <c r="D165" s="227">
        <v>156</v>
      </c>
      <c r="E165" s="227" t="s">
        <v>286</v>
      </c>
      <c r="F165" s="234" t="s">
        <v>403</v>
      </c>
      <c r="G165" s="336"/>
      <c r="H165" s="238"/>
      <c r="I165" s="238"/>
      <c r="J165" s="238"/>
      <c r="K165" s="238"/>
      <c r="L165" s="238"/>
      <c r="M165" s="238"/>
      <c r="N165" s="238"/>
      <c r="O165" s="238"/>
      <c r="P165" s="238"/>
      <c r="Q165" s="238"/>
      <c r="R165" s="238"/>
      <c r="S165" s="238"/>
      <c r="T165" s="238"/>
      <c r="U165" s="238"/>
      <c r="V165" s="238"/>
      <c r="W165" s="238"/>
      <c r="X165" s="238"/>
      <c r="Y165" s="238"/>
      <c r="Z165" s="254" t="s">
        <v>594</v>
      </c>
    </row>
    <row r="166" spans="1:26" ht="36">
      <c r="A166" s="338">
        <v>4</v>
      </c>
      <c r="B166" s="228">
        <v>0</v>
      </c>
      <c r="C166" s="228">
        <v>0</v>
      </c>
      <c r="D166" s="228">
        <v>156</v>
      </c>
      <c r="E166" s="228" t="s">
        <v>287</v>
      </c>
      <c r="F166" s="250" t="s">
        <v>404</v>
      </c>
      <c r="G166" s="336"/>
      <c r="H166" s="237"/>
      <c r="I166" s="237"/>
      <c r="J166" s="237"/>
      <c r="K166" s="237"/>
      <c r="L166" s="237"/>
      <c r="M166" s="237"/>
      <c r="N166" s="237"/>
      <c r="O166" s="237"/>
      <c r="P166" s="237"/>
      <c r="Q166" s="237"/>
      <c r="R166" s="237"/>
      <c r="S166" s="238"/>
      <c r="T166" s="238"/>
      <c r="U166" s="238"/>
      <c r="V166" s="238"/>
      <c r="W166" s="238"/>
      <c r="X166" s="238"/>
      <c r="Y166" s="238"/>
      <c r="Z166" s="254" t="s">
        <v>583</v>
      </c>
    </row>
    <row r="167" spans="1:26">
      <c r="A167" s="226">
        <v>4</v>
      </c>
      <c r="B167" s="227">
        <v>0</v>
      </c>
      <c r="C167" s="227">
        <v>0</v>
      </c>
      <c r="D167" s="226">
        <v>157</v>
      </c>
      <c r="E167" s="227">
        <v>0</v>
      </c>
      <c r="F167" s="234" t="s">
        <v>333</v>
      </c>
      <c r="G167" s="336"/>
      <c r="H167" s="237"/>
      <c r="I167" s="237"/>
      <c r="J167" s="237"/>
      <c r="K167" s="237"/>
      <c r="L167" s="237"/>
      <c r="M167" s="237"/>
      <c r="N167" s="237"/>
      <c r="O167" s="237"/>
      <c r="P167" s="237"/>
      <c r="Q167" s="237"/>
      <c r="R167" s="237"/>
      <c r="S167" s="238"/>
      <c r="T167" s="238"/>
      <c r="U167" s="238"/>
      <c r="V167" s="238"/>
      <c r="W167" s="238"/>
      <c r="X167" s="238"/>
      <c r="Y167" s="238"/>
      <c r="Z167" s="254"/>
    </row>
    <row r="168" spans="1:26" ht="56.25">
      <c r="A168" s="226">
        <v>4</v>
      </c>
      <c r="B168" s="227">
        <v>0</v>
      </c>
      <c r="C168" s="227">
        <v>0</v>
      </c>
      <c r="D168" s="227">
        <v>157</v>
      </c>
      <c r="E168" s="227">
        <v>1</v>
      </c>
      <c r="F168" s="234" t="s">
        <v>525</v>
      </c>
      <c r="G168" s="336"/>
      <c r="H168" s="238"/>
      <c r="I168" s="238"/>
      <c r="J168" s="238"/>
      <c r="K168" s="238"/>
      <c r="L168" s="238"/>
      <c r="M168" s="238"/>
      <c r="N168" s="238"/>
      <c r="O168" s="238"/>
      <c r="P168" s="238"/>
      <c r="Q168" s="238"/>
      <c r="R168" s="238"/>
      <c r="S168" s="238"/>
      <c r="T168" s="238"/>
      <c r="U168" s="238"/>
      <c r="V168" s="238"/>
      <c r="W168" s="238"/>
      <c r="X168" s="238"/>
      <c r="Y168" s="238"/>
      <c r="Z168" s="254" t="s">
        <v>594</v>
      </c>
    </row>
    <row r="169" spans="1:26" ht="56.25">
      <c r="A169" s="226">
        <v>4</v>
      </c>
      <c r="B169" s="227">
        <v>0</v>
      </c>
      <c r="C169" s="227">
        <v>0</v>
      </c>
      <c r="D169" s="227">
        <v>157</v>
      </c>
      <c r="E169" s="227">
        <v>2</v>
      </c>
      <c r="F169" s="234" t="s">
        <v>405</v>
      </c>
      <c r="G169" s="336"/>
      <c r="H169" s="238"/>
      <c r="I169" s="238"/>
      <c r="J169" s="238"/>
      <c r="K169" s="238"/>
      <c r="L169" s="238"/>
      <c r="M169" s="238"/>
      <c r="N169" s="238"/>
      <c r="O169" s="238"/>
      <c r="P169" s="238"/>
      <c r="Q169" s="238"/>
      <c r="R169" s="238"/>
      <c r="S169" s="238"/>
      <c r="T169" s="238"/>
      <c r="U169" s="238"/>
      <c r="V169" s="238"/>
      <c r="W169" s="238"/>
      <c r="X169" s="238"/>
      <c r="Y169" s="238"/>
      <c r="Z169" s="254" t="s">
        <v>594</v>
      </c>
    </row>
    <row r="170" spans="1:26" ht="84">
      <c r="A170" s="338">
        <v>4</v>
      </c>
      <c r="B170" s="228">
        <v>0</v>
      </c>
      <c r="C170" s="228">
        <v>0</v>
      </c>
      <c r="D170" s="228">
        <v>157</v>
      </c>
      <c r="E170" s="228" t="s">
        <v>226</v>
      </c>
      <c r="F170" s="250" t="s">
        <v>406</v>
      </c>
      <c r="G170" s="336"/>
      <c r="H170" s="237"/>
      <c r="I170" s="237"/>
      <c r="J170" s="237"/>
      <c r="K170" s="237"/>
      <c r="L170" s="237"/>
      <c r="M170" s="237"/>
      <c r="N170" s="237"/>
      <c r="O170" s="237"/>
      <c r="P170" s="237"/>
      <c r="Q170" s="237"/>
      <c r="R170" s="237"/>
      <c r="S170" s="238"/>
      <c r="T170" s="238"/>
      <c r="U170" s="238"/>
      <c r="V170" s="238"/>
      <c r="W170" s="238"/>
      <c r="X170" s="238"/>
      <c r="Y170" s="238"/>
      <c r="Z170" s="254" t="s">
        <v>583</v>
      </c>
    </row>
    <row r="171" spans="1:26" ht="132">
      <c r="A171" s="338">
        <v>4</v>
      </c>
      <c r="B171" s="228">
        <v>0</v>
      </c>
      <c r="C171" s="228">
        <v>0</v>
      </c>
      <c r="D171" s="228">
        <v>157</v>
      </c>
      <c r="E171" s="228" t="s">
        <v>227</v>
      </c>
      <c r="F171" s="250" t="s">
        <v>407</v>
      </c>
      <c r="G171" s="336"/>
      <c r="H171" s="237"/>
      <c r="I171" s="237"/>
      <c r="J171" s="237"/>
      <c r="K171" s="237"/>
      <c r="L171" s="237"/>
      <c r="M171" s="237"/>
      <c r="N171" s="237"/>
      <c r="O171" s="241"/>
      <c r="P171" s="241"/>
      <c r="Q171" s="241"/>
      <c r="R171" s="241"/>
      <c r="S171" s="240"/>
      <c r="T171" s="240"/>
      <c r="U171" s="240"/>
      <c r="V171" s="240"/>
      <c r="W171" s="240"/>
      <c r="X171" s="240"/>
      <c r="Y171" s="240"/>
      <c r="Z171" s="254" t="s">
        <v>583</v>
      </c>
    </row>
    <row r="172" spans="1:26" ht="90">
      <c r="A172" s="226">
        <v>4</v>
      </c>
      <c r="B172" s="227">
        <v>0</v>
      </c>
      <c r="C172" s="227">
        <v>0</v>
      </c>
      <c r="D172" s="227">
        <v>157</v>
      </c>
      <c r="E172" s="227" t="s">
        <v>241</v>
      </c>
      <c r="F172" s="234" t="s">
        <v>408</v>
      </c>
      <c r="G172" s="336"/>
      <c r="H172" s="238"/>
      <c r="I172" s="238"/>
      <c r="J172" s="238"/>
      <c r="K172" s="238"/>
      <c r="L172" s="238"/>
      <c r="M172" s="238"/>
      <c r="N172" s="238"/>
      <c r="O172" s="238"/>
      <c r="P172" s="238"/>
      <c r="Q172" s="238"/>
      <c r="R172" s="238"/>
      <c r="S172" s="238"/>
      <c r="T172" s="238"/>
      <c r="U172" s="238"/>
      <c r="V172" s="238"/>
      <c r="W172" s="238"/>
      <c r="X172" s="238"/>
      <c r="Y172" s="238"/>
      <c r="Z172" s="254" t="s">
        <v>604</v>
      </c>
    </row>
    <row r="173" spans="1:26" ht="60">
      <c r="A173" s="226">
        <v>4</v>
      </c>
      <c r="B173" s="227">
        <v>0</v>
      </c>
      <c r="C173" s="227">
        <v>0</v>
      </c>
      <c r="D173" s="227">
        <v>157</v>
      </c>
      <c r="E173" s="227" t="s">
        <v>242</v>
      </c>
      <c r="F173" s="234" t="s">
        <v>526</v>
      </c>
      <c r="G173" s="336"/>
      <c r="H173" s="238" t="s">
        <v>150</v>
      </c>
      <c r="I173" s="238"/>
      <c r="J173" s="238"/>
      <c r="K173" s="238"/>
      <c r="L173" s="238"/>
      <c r="M173" s="238"/>
      <c r="N173" s="238"/>
      <c r="O173" s="238"/>
      <c r="P173" s="238"/>
      <c r="Q173" s="238"/>
      <c r="R173" s="238"/>
      <c r="S173" s="238"/>
      <c r="T173" s="238"/>
      <c r="U173" s="238"/>
      <c r="V173" s="238"/>
      <c r="W173" s="238"/>
      <c r="X173" s="238"/>
      <c r="Y173" s="238"/>
      <c r="Z173" s="254" t="s">
        <v>150</v>
      </c>
    </row>
    <row r="174" spans="1:26" ht="36">
      <c r="A174" s="226">
        <v>4</v>
      </c>
      <c r="B174" s="227">
        <v>0</v>
      </c>
      <c r="C174" s="227">
        <v>0</v>
      </c>
      <c r="D174" s="227">
        <v>157</v>
      </c>
      <c r="E174" s="227" t="s">
        <v>243</v>
      </c>
      <c r="F174" s="234" t="s">
        <v>409</v>
      </c>
      <c r="G174" s="336"/>
      <c r="H174" s="238" t="s">
        <v>150</v>
      </c>
      <c r="I174" s="238"/>
      <c r="J174" s="238"/>
      <c r="K174" s="238"/>
      <c r="L174" s="238"/>
      <c r="M174" s="238"/>
      <c r="N174" s="238"/>
      <c r="O174" s="238"/>
      <c r="P174" s="238"/>
      <c r="Q174" s="238"/>
      <c r="R174" s="238"/>
      <c r="S174" s="238"/>
      <c r="T174" s="238"/>
      <c r="U174" s="238"/>
      <c r="V174" s="238"/>
      <c r="W174" s="238"/>
      <c r="X174" s="238"/>
      <c r="Y174" s="238"/>
      <c r="Z174" s="254" t="s">
        <v>150</v>
      </c>
    </row>
    <row r="175" spans="1:26" ht="36">
      <c r="A175" s="226">
        <v>4</v>
      </c>
      <c r="B175" s="227">
        <v>0</v>
      </c>
      <c r="C175" s="227">
        <v>0</v>
      </c>
      <c r="D175" s="227">
        <v>157</v>
      </c>
      <c r="E175" s="227" t="s">
        <v>245</v>
      </c>
      <c r="F175" s="234" t="s">
        <v>410</v>
      </c>
      <c r="G175" s="336"/>
      <c r="H175" s="238" t="s">
        <v>150</v>
      </c>
      <c r="I175" s="238"/>
      <c r="J175" s="238"/>
      <c r="K175" s="238"/>
      <c r="L175" s="238"/>
      <c r="M175" s="238"/>
      <c r="N175" s="238"/>
      <c r="O175" s="238"/>
      <c r="P175" s="238"/>
      <c r="Q175" s="238"/>
      <c r="R175" s="238"/>
      <c r="S175" s="238"/>
      <c r="T175" s="238"/>
      <c r="U175" s="238"/>
      <c r="V175" s="238"/>
      <c r="W175" s="238"/>
      <c r="X175" s="238"/>
      <c r="Y175" s="238"/>
      <c r="Z175" s="254" t="s">
        <v>150</v>
      </c>
    </row>
    <row r="176" spans="1:26" ht="60">
      <c r="A176" s="226">
        <v>4</v>
      </c>
      <c r="B176" s="227">
        <v>0</v>
      </c>
      <c r="C176" s="227">
        <v>0</v>
      </c>
      <c r="D176" s="227">
        <v>157</v>
      </c>
      <c r="E176" s="227" t="s">
        <v>247</v>
      </c>
      <c r="F176" s="234" t="s">
        <v>411</v>
      </c>
      <c r="G176" s="336"/>
      <c r="H176" s="238" t="s">
        <v>150</v>
      </c>
      <c r="I176" s="238"/>
      <c r="J176" s="238"/>
      <c r="K176" s="238"/>
      <c r="L176" s="238"/>
      <c r="M176" s="238"/>
      <c r="N176" s="238"/>
      <c r="O176" s="238"/>
      <c r="P176" s="238"/>
      <c r="Q176" s="238"/>
      <c r="R176" s="238"/>
      <c r="S176" s="238"/>
      <c r="T176" s="238"/>
      <c r="U176" s="238"/>
      <c r="V176" s="238"/>
      <c r="W176" s="238"/>
      <c r="X176" s="238"/>
      <c r="Y176" s="238"/>
      <c r="Z176" s="254" t="s">
        <v>150</v>
      </c>
    </row>
    <row r="177" spans="1:26" ht="48">
      <c r="A177" s="226">
        <v>4</v>
      </c>
      <c r="B177" s="227">
        <v>0</v>
      </c>
      <c r="C177" s="227">
        <v>0</v>
      </c>
      <c r="D177" s="227">
        <v>157</v>
      </c>
      <c r="E177" s="227" t="s">
        <v>248</v>
      </c>
      <c r="F177" s="234" t="s">
        <v>412</v>
      </c>
      <c r="G177" s="336"/>
      <c r="H177" s="238" t="s">
        <v>150</v>
      </c>
      <c r="I177" s="238"/>
      <c r="J177" s="238"/>
      <c r="K177" s="238"/>
      <c r="L177" s="238"/>
      <c r="M177" s="238"/>
      <c r="N177" s="238"/>
      <c r="O177" s="238"/>
      <c r="P177" s="238"/>
      <c r="Q177" s="238"/>
      <c r="R177" s="238"/>
      <c r="S177" s="238"/>
      <c r="T177" s="238"/>
      <c r="U177" s="238"/>
      <c r="V177" s="238"/>
      <c r="W177" s="238"/>
      <c r="X177" s="238"/>
      <c r="Y177" s="238"/>
      <c r="Z177" s="254" t="s">
        <v>150</v>
      </c>
    </row>
    <row r="178" spans="1:26" ht="48">
      <c r="A178" s="226">
        <v>4</v>
      </c>
      <c r="B178" s="227">
        <v>0</v>
      </c>
      <c r="C178" s="227">
        <v>0</v>
      </c>
      <c r="D178" s="227">
        <v>157</v>
      </c>
      <c r="E178" s="227" t="s">
        <v>288</v>
      </c>
      <c r="F178" s="234" t="s">
        <v>413</v>
      </c>
      <c r="G178" s="336"/>
      <c r="H178" s="238" t="s">
        <v>150</v>
      </c>
      <c r="I178" s="238"/>
      <c r="J178" s="238"/>
      <c r="K178" s="238"/>
      <c r="L178" s="238"/>
      <c r="M178" s="238"/>
      <c r="N178" s="238"/>
      <c r="O178" s="238"/>
      <c r="P178" s="238"/>
      <c r="Q178" s="238"/>
      <c r="R178" s="238"/>
      <c r="S178" s="238"/>
      <c r="T178" s="238"/>
      <c r="U178" s="238"/>
      <c r="V178" s="238"/>
      <c r="W178" s="238"/>
      <c r="X178" s="238"/>
      <c r="Y178" s="238"/>
      <c r="Z178" s="254" t="s">
        <v>150</v>
      </c>
    </row>
    <row r="179" spans="1:26" ht="48">
      <c r="A179" s="226">
        <v>4</v>
      </c>
      <c r="B179" s="227">
        <v>0</v>
      </c>
      <c r="C179" s="227">
        <v>0</v>
      </c>
      <c r="D179" s="227">
        <v>157</v>
      </c>
      <c r="E179" s="227" t="s">
        <v>289</v>
      </c>
      <c r="F179" s="234" t="s">
        <v>527</v>
      </c>
      <c r="G179" s="336"/>
      <c r="H179" s="238" t="s">
        <v>150</v>
      </c>
      <c r="I179" s="238"/>
      <c r="J179" s="238"/>
      <c r="K179" s="238"/>
      <c r="L179" s="238"/>
      <c r="M179" s="238"/>
      <c r="N179" s="238"/>
      <c r="O179" s="238"/>
      <c r="P179" s="238"/>
      <c r="Q179" s="238"/>
      <c r="R179" s="238"/>
      <c r="S179" s="238"/>
      <c r="T179" s="238"/>
      <c r="U179" s="238"/>
      <c r="V179" s="238"/>
      <c r="W179" s="238"/>
      <c r="X179" s="238"/>
      <c r="Y179" s="238"/>
      <c r="Z179" s="254" t="s">
        <v>150</v>
      </c>
    </row>
    <row r="180" spans="1:26" ht="84">
      <c r="A180" s="338">
        <v>4</v>
      </c>
      <c r="B180" s="228">
        <v>0</v>
      </c>
      <c r="C180" s="228">
        <v>0</v>
      </c>
      <c r="D180" s="228">
        <v>157</v>
      </c>
      <c r="E180" s="228" t="s">
        <v>290</v>
      </c>
      <c r="F180" s="250" t="s">
        <v>334</v>
      </c>
      <c r="G180" s="336"/>
      <c r="H180" s="237"/>
      <c r="I180" s="237"/>
      <c r="J180" s="237"/>
      <c r="K180" s="237"/>
      <c r="L180" s="237"/>
      <c r="M180" s="237"/>
      <c r="N180" s="237"/>
      <c r="O180" s="237"/>
      <c r="P180" s="237"/>
      <c r="Q180" s="237"/>
      <c r="R180" s="237"/>
      <c r="S180" s="238"/>
      <c r="T180" s="238"/>
      <c r="U180" s="238"/>
      <c r="V180" s="238"/>
      <c r="W180" s="238"/>
      <c r="X180" s="238"/>
      <c r="Y180" s="238"/>
      <c r="Z180" s="254" t="s">
        <v>583</v>
      </c>
    </row>
    <row r="181" spans="1:26" ht="36">
      <c r="A181" s="226">
        <v>4</v>
      </c>
      <c r="B181" s="227">
        <v>0</v>
      </c>
      <c r="C181" s="227">
        <v>0</v>
      </c>
      <c r="D181" s="227">
        <v>157</v>
      </c>
      <c r="E181" s="227" t="s">
        <v>291</v>
      </c>
      <c r="F181" s="234" t="s">
        <v>335</v>
      </c>
      <c r="G181" s="336"/>
      <c r="H181" s="238" t="s">
        <v>150</v>
      </c>
      <c r="I181" s="238"/>
      <c r="J181" s="238"/>
      <c r="K181" s="238"/>
      <c r="L181" s="238"/>
      <c r="M181" s="238"/>
      <c r="N181" s="238"/>
      <c r="O181" s="238"/>
      <c r="P181" s="238"/>
      <c r="Q181" s="238"/>
      <c r="R181" s="238"/>
      <c r="S181" s="238"/>
      <c r="T181" s="238"/>
      <c r="U181" s="238"/>
      <c r="V181" s="238"/>
      <c r="W181" s="238"/>
      <c r="X181" s="238"/>
      <c r="Y181" s="238"/>
      <c r="Z181" s="254" t="s">
        <v>150</v>
      </c>
    </row>
    <row r="182" spans="1:26" ht="60">
      <c r="A182" s="226">
        <v>4</v>
      </c>
      <c r="B182" s="227">
        <v>0</v>
      </c>
      <c r="C182" s="227">
        <v>0</v>
      </c>
      <c r="D182" s="227">
        <v>157</v>
      </c>
      <c r="E182" s="227" t="s">
        <v>250</v>
      </c>
      <c r="F182" s="234" t="s">
        <v>528</v>
      </c>
      <c r="G182" s="336"/>
      <c r="H182" s="238" t="s">
        <v>150</v>
      </c>
      <c r="I182" s="238"/>
      <c r="J182" s="238"/>
      <c r="K182" s="238"/>
      <c r="L182" s="238"/>
      <c r="M182" s="238"/>
      <c r="N182" s="238"/>
      <c r="O182" s="238"/>
      <c r="P182" s="238"/>
      <c r="Q182" s="238"/>
      <c r="R182" s="238"/>
      <c r="S182" s="238"/>
      <c r="T182" s="238"/>
      <c r="U182" s="238"/>
      <c r="V182" s="238"/>
      <c r="W182" s="238"/>
      <c r="X182" s="238"/>
      <c r="Y182" s="238"/>
      <c r="Z182" s="254" t="s">
        <v>150</v>
      </c>
    </row>
    <row r="183" spans="1:26" ht="72">
      <c r="A183" s="338">
        <v>4</v>
      </c>
      <c r="B183" s="228">
        <v>0</v>
      </c>
      <c r="C183" s="228">
        <v>0</v>
      </c>
      <c r="D183" s="228">
        <v>157</v>
      </c>
      <c r="E183" s="228" t="s">
        <v>292</v>
      </c>
      <c r="F183" s="250" t="s">
        <v>336</v>
      </c>
      <c r="G183" s="336"/>
      <c r="H183" s="237"/>
      <c r="I183" s="237"/>
      <c r="J183" s="237"/>
      <c r="K183" s="237"/>
      <c r="L183" s="237"/>
      <c r="M183" s="237"/>
      <c r="N183" s="237"/>
      <c r="O183" s="237"/>
      <c r="P183" s="237"/>
      <c r="Q183" s="237"/>
      <c r="R183" s="237"/>
      <c r="S183" s="238"/>
      <c r="T183" s="238"/>
      <c r="U183" s="238"/>
      <c r="V183" s="238"/>
      <c r="W183" s="238"/>
      <c r="X183" s="238"/>
      <c r="Y183" s="238"/>
      <c r="Z183" s="254" t="s">
        <v>583</v>
      </c>
    </row>
    <row r="184" spans="1:26" ht="36">
      <c r="A184" s="226">
        <v>4</v>
      </c>
      <c r="B184" s="227">
        <v>0</v>
      </c>
      <c r="C184" s="227">
        <v>0</v>
      </c>
      <c r="D184" s="227">
        <v>157</v>
      </c>
      <c r="E184" s="227" t="s">
        <v>293</v>
      </c>
      <c r="F184" s="234" t="s">
        <v>337</v>
      </c>
      <c r="G184" s="336"/>
      <c r="H184" s="238" t="s">
        <v>150</v>
      </c>
      <c r="I184" s="238"/>
      <c r="J184" s="238"/>
      <c r="K184" s="238"/>
      <c r="L184" s="238"/>
      <c r="M184" s="238"/>
      <c r="N184" s="238"/>
      <c r="O184" s="238"/>
      <c r="P184" s="238"/>
      <c r="Q184" s="238"/>
      <c r="R184" s="238"/>
      <c r="S184" s="238"/>
      <c r="T184" s="238"/>
      <c r="U184" s="238"/>
      <c r="V184" s="238"/>
      <c r="W184" s="238"/>
      <c r="X184" s="238"/>
      <c r="Y184" s="238"/>
      <c r="Z184" s="254" t="s">
        <v>150</v>
      </c>
    </row>
    <row r="185" spans="1:26" ht="48">
      <c r="A185" s="338">
        <v>4</v>
      </c>
      <c r="B185" s="228">
        <v>0</v>
      </c>
      <c r="C185" s="228">
        <v>0</v>
      </c>
      <c r="D185" s="228">
        <v>157</v>
      </c>
      <c r="E185" s="228">
        <v>3</v>
      </c>
      <c r="F185" s="250" t="s">
        <v>529</v>
      </c>
      <c r="G185" s="336"/>
      <c r="H185" s="238"/>
      <c r="I185" s="238"/>
      <c r="J185" s="238"/>
      <c r="K185" s="238"/>
      <c r="L185" s="238"/>
      <c r="M185" s="238"/>
      <c r="N185" s="238"/>
      <c r="O185" s="238"/>
      <c r="P185" s="238"/>
      <c r="Q185" s="238"/>
      <c r="R185" s="238"/>
      <c r="S185" s="238"/>
      <c r="T185" s="238"/>
      <c r="U185" s="238"/>
      <c r="V185" s="238"/>
      <c r="W185" s="238"/>
      <c r="X185" s="238"/>
      <c r="Y185" s="238"/>
      <c r="Z185" s="254" t="s">
        <v>583</v>
      </c>
    </row>
    <row r="186" spans="1:26" ht="60">
      <c r="A186" s="226">
        <v>4</v>
      </c>
      <c r="B186" s="227">
        <v>0</v>
      </c>
      <c r="C186" s="227">
        <v>0</v>
      </c>
      <c r="D186" s="227">
        <v>157</v>
      </c>
      <c r="E186" s="227">
        <v>4</v>
      </c>
      <c r="F186" s="234" t="s">
        <v>414</v>
      </c>
      <c r="G186" s="336"/>
      <c r="H186" s="238"/>
      <c r="I186" s="238"/>
      <c r="J186" s="238"/>
      <c r="K186" s="238"/>
      <c r="L186" s="238"/>
      <c r="M186" s="238"/>
      <c r="N186" s="238"/>
      <c r="O186" s="238"/>
      <c r="P186" s="238"/>
      <c r="Q186" s="238"/>
      <c r="R186" s="238"/>
      <c r="S186" s="238"/>
      <c r="T186" s="238"/>
      <c r="U186" s="238"/>
      <c r="V186" s="238"/>
      <c r="W186" s="238"/>
      <c r="X186" s="238"/>
      <c r="Y186" s="238"/>
      <c r="Z186" s="254" t="s">
        <v>594</v>
      </c>
    </row>
    <row r="187" spans="1:26">
      <c r="A187" s="226">
        <v>4</v>
      </c>
      <c r="B187" s="227">
        <v>0</v>
      </c>
      <c r="C187" s="227">
        <v>0</v>
      </c>
      <c r="D187" s="226">
        <v>158</v>
      </c>
      <c r="E187" s="227">
        <v>0</v>
      </c>
      <c r="F187" s="234" t="s">
        <v>338</v>
      </c>
      <c r="G187" s="336"/>
      <c r="H187" s="237"/>
      <c r="I187" s="237"/>
      <c r="J187" s="237"/>
      <c r="K187" s="237"/>
      <c r="L187" s="237"/>
      <c r="M187" s="237"/>
      <c r="N187" s="237"/>
      <c r="O187" s="237"/>
      <c r="P187" s="237"/>
      <c r="Q187" s="237"/>
      <c r="R187" s="237"/>
      <c r="S187" s="238"/>
      <c r="T187" s="238"/>
      <c r="U187" s="238"/>
      <c r="V187" s="238"/>
      <c r="W187" s="238"/>
      <c r="X187" s="238"/>
      <c r="Y187" s="238"/>
      <c r="Z187" s="254"/>
    </row>
    <row r="188" spans="1:26" ht="24">
      <c r="A188" s="226">
        <v>4</v>
      </c>
      <c r="B188" s="227">
        <v>0</v>
      </c>
      <c r="C188" s="227">
        <v>0</v>
      </c>
      <c r="D188" s="227">
        <v>158</v>
      </c>
      <c r="E188" s="227">
        <v>1</v>
      </c>
      <c r="F188" s="234" t="s">
        <v>415</v>
      </c>
      <c r="G188" s="336"/>
      <c r="H188" s="238"/>
      <c r="I188" s="238"/>
      <c r="J188" s="238"/>
      <c r="K188" s="238"/>
      <c r="L188" s="238"/>
      <c r="M188" s="238"/>
      <c r="N188" s="238"/>
      <c r="O188" s="238"/>
      <c r="P188" s="238"/>
      <c r="Q188" s="238"/>
      <c r="R188" s="238"/>
      <c r="S188" s="238"/>
      <c r="T188" s="238"/>
      <c r="U188" s="238"/>
      <c r="V188" s="238"/>
      <c r="W188" s="238"/>
      <c r="X188" s="238"/>
      <c r="Y188" s="238"/>
      <c r="Z188" s="254"/>
    </row>
    <row r="189" spans="1:26" ht="24">
      <c r="A189" s="226">
        <v>4</v>
      </c>
      <c r="B189" s="227">
        <v>0</v>
      </c>
      <c r="C189" s="227">
        <v>0</v>
      </c>
      <c r="D189" s="227">
        <v>158</v>
      </c>
      <c r="E189" s="227" t="s">
        <v>223</v>
      </c>
      <c r="F189" s="234" t="s">
        <v>416</v>
      </c>
      <c r="G189" s="336"/>
      <c r="H189" s="238" t="s">
        <v>210</v>
      </c>
      <c r="I189" s="238"/>
      <c r="J189" s="238"/>
      <c r="K189" s="238"/>
      <c r="L189" s="238"/>
      <c r="M189" s="238"/>
      <c r="N189" s="238"/>
      <c r="O189" s="238"/>
      <c r="P189" s="238"/>
      <c r="Q189" s="238"/>
      <c r="R189" s="238"/>
      <c r="S189" s="238"/>
      <c r="T189" s="238"/>
      <c r="U189" s="238"/>
      <c r="V189" s="238"/>
      <c r="W189" s="238"/>
      <c r="X189" s="238"/>
      <c r="Y189" s="238"/>
      <c r="Z189" s="254" t="s">
        <v>605</v>
      </c>
    </row>
    <row r="190" spans="1:26" ht="24">
      <c r="A190" s="226">
        <v>4</v>
      </c>
      <c r="B190" s="227">
        <v>0</v>
      </c>
      <c r="C190" s="227">
        <v>0</v>
      </c>
      <c r="D190" s="227">
        <v>158</v>
      </c>
      <c r="E190" s="227" t="s">
        <v>224</v>
      </c>
      <c r="F190" s="234" t="s">
        <v>417</v>
      </c>
      <c r="G190" s="336"/>
      <c r="H190" s="238" t="s">
        <v>587</v>
      </c>
      <c r="I190" s="238"/>
      <c r="J190" s="238"/>
      <c r="K190" s="238"/>
      <c r="L190" s="238"/>
      <c r="M190" s="238"/>
      <c r="N190" s="238"/>
      <c r="O190" s="238"/>
      <c r="P190" s="238"/>
      <c r="Q190" s="238"/>
      <c r="R190" s="238"/>
      <c r="S190" s="238"/>
      <c r="T190" s="238"/>
      <c r="U190" s="238"/>
      <c r="V190" s="238"/>
      <c r="W190" s="238"/>
      <c r="X190" s="238"/>
      <c r="Y190" s="238"/>
      <c r="Z190" s="254" t="s">
        <v>607</v>
      </c>
    </row>
    <row r="191" spans="1:26" ht="36">
      <c r="A191" s="226">
        <v>4</v>
      </c>
      <c r="B191" s="227">
        <v>0</v>
      </c>
      <c r="C191" s="227">
        <v>0</v>
      </c>
      <c r="D191" s="227">
        <v>158</v>
      </c>
      <c r="E191" s="227" t="s">
        <v>228</v>
      </c>
      <c r="F191" s="234" t="s">
        <v>418</v>
      </c>
      <c r="G191" s="336"/>
      <c r="H191" s="238" t="s">
        <v>210</v>
      </c>
      <c r="I191" s="238"/>
      <c r="J191" s="238"/>
      <c r="K191" s="238"/>
      <c r="L191" s="238"/>
      <c r="M191" s="238"/>
      <c r="N191" s="238"/>
      <c r="O191" s="238"/>
      <c r="P191" s="238"/>
      <c r="Q191" s="238"/>
      <c r="R191" s="238"/>
      <c r="S191" s="238"/>
      <c r="T191" s="238"/>
      <c r="U191" s="238"/>
      <c r="V191" s="238"/>
      <c r="W191" s="238"/>
      <c r="X191" s="238"/>
      <c r="Y191" s="238"/>
      <c r="Z191" s="254" t="s">
        <v>606</v>
      </c>
    </row>
    <row r="192" spans="1:26" ht="24">
      <c r="A192" s="226">
        <v>4</v>
      </c>
      <c r="B192" s="227">
        <v>0</v>
      </c>
      <c r="C192" s="227">
        <v>0</v>
      </c>
      <c r="D192" s="227">
        <v>158</v>
      </c>
      <c r="E192" s="227" t="s">
        <v>225</v>
      </c>
      <c r="F192" s="234" t="s">
        <v>419</v>
      </c>
      <c r="G192" s="336"/>
      <c r="H192" s="238" t="s">
        <v>587</v>
      </c>
      <c r="I192" s="238"/>
      <c r="J192" s="238"/>
      <c r="K192" s="238"/>
      <c r="L192" s="238"/>
      <c r="M192" s="238"/>
      <c r="N192" s="238"/>
      <c r="O192" s="238"/>
      <c r="P192" s="238"/>
      <c r="Q192" s="238"/>
      <c r="R192" s="238"/>
      <c r="S192" s="238"/>
      <c r="T192" s="238"/>
      <c r="U192" s="238"/>
      <c r="V192" s="238"/>
      <c r="W192" s="238"/>
      <c r="X192" s="238"/>
      <c r="Y192" s="238"/>
      <c r="Z192" s="254" t="s">
        <v>607</v>
      </c>
    </row>
    <row r="193" spans="1:26" ht="72">
      <c r="A193" s="226">
        <v>4</v>
      </c>
      <c r="B193" s="227">
        <v>0</v>
      </c>
      <c r="C193" s="227">
        <v>0</v>
      </c>
      <c r="D193" s="227">
        <v>158</v>
      </c>
      <c r="E193" s="227" t="s">
        <v>239</v>
      </c>
      <c r="F193" s="234" t="s">
        <v>420</v>
      </c>
      <c r="G193" s="336"/>
      <c r="H193" s="238" t="s">
        <v>587</v>
      </c>
      <c r="I193" s="238"/>
      <c r="J193" s="238"/>
      <c r="K193" s="238"/>
      <c r="L193" s="238"/>
      <c r="M193" s="238"/>
      <c r="N193" s="238"/>
      <c r="O193" s="238"/>
      <c r="P193" s="238"/>
      <c r="Q193" s="238"/>
      <c r="R193" s="238"/>
      <c r="S193" s="238"/>
      <c r="T193" s="238"/>
      <c r="U193" s="238"/>
      <c r="V193" s="238"/>
      <c r="W193" s="238"/>
      <c r="X193" s="238"/>
      <c r="Y193" s="238"/>
      <c r="Z193" s="254" t="s">
        <v>607</v>
      </c>
    </row>
    <row r="194" spans="1:26">
      <c r="A194" s="226">
        <v>4</v>
      </c>
      <c r="B194" s="227">
        <v>0</v>
      </c>
      <c r="C194" s="227">
        <v>0</v>
      </c>
      <c r="D194" s="227">
        <v>158</v>
      </c>
      <c r="E194" s="227" t="s">
        <v>294</v>
      </c>
      <c r="F194" s="234" t="s">
        <v>339</v>
      </c>
      <c r="G194" s="336"/>
      <c r="H194" s="238" t="s">
        <v>587</v>
      </c>
      <c r="I194" s="238"/>
      <c r="J194" s="238"/>
      <c r="K194" s="238"/>
      <c r="L194" s="238"/>
      <c r="M194" s="238"/>
      <c r="N194" s="238"/>
      <c r="O194" s="238"/>
      <c r="P194" s="238"/>
      <c r="Q194" s="238"/>
      <c r="R194" s="238"/>
      <c r="S194" s="238"/>
      <c r="T194" s="238"/>
      <c r="U194" s="238"/>
      <c r="V194" s="238"/>
      <c r="W194" s="238"/>
      <c r="X194" s="238"/>
      <c r="Y194" s="238"/>
      <c r="Z194" s="254" t="s">
        <v>607</v>
      </c>
    </row>
    <row r="195" spans="1:26">
      <c r="A195" s="226">
        <v>4</v>
      </c>
      <c r="B195" s="227">
        <v>0</v>
      </c>
      <c r="C195" s="227">
        <v>0</v>
      </c>
      <c r="D195" s="227">
        <v>158</v>
      </c>
      <c r="E195" s="227" t="s">
        <v>295</v>
      </c>
      <c r="F195" s="234" t="s">
        <v>340</v>
      </c>
      <c r="G195" s="336"/>
      <c r="H195" s="238" t="s">
        <v>587</v>
      </c>
      <c r="I195" s="238"/>
      <c r="J195" s="238"/>
      <c r="K195" s="238"/>
      <c r="L195" s="238"/>
      <c r="M195" s="238"/>
      <c r="N195" s="238"/>
      <c r="O195" s="238"/>
      <c r="P195" s="238"/>
      <c r="Q195" s="238"/>
      <c r="R195" s="238"/>
      <c r="S195" s="238"/>
      <c r="T195" s="238"/>
      <c r="U195" s="238"/>
      <c r="V195" s="238"/>
      <c r="W195" s="238"/>
      <c r="X195" s="238"/>
      <c r="Y195" s="238"/>
      <c r="Z195" s="254" t="s">
        <v>607</v>
      </c>
    </row>
    <row r="196" spans="1:26">
      <c r="A196" s="226">
        <v>4</v>
      </c>
      <c r="B196" s="227">
        <v>0</v>
      </c>
      <c r="C196" s="227">
        <v>0</v>
      </c>
      <c r="D196" s="227">
        <v>158</v>
      </c>
      <c r="E196" s="227" t="s">
        <v>295</v>
      </c>
      <c r="F196" s="234" t="s">
        <v>341</v>
      </c>
      <c r="G196" s="336"/>
      <c r="H196" s="238" t="s">
        <v>587</v>
      </c>
      <c r="I196" s="238"/>
      <c r="J196" s="238"/>
      <c r="K196" s="238"/>
      <c r="L196" s="238"/>
      <c r="M196" s="238"/>
      <c r="N196" s="238"/>
      <c r="O196" s="238"/>
      <c r="P196" s="238"/>
      <c r="Q196" s="238"/>
      <c r="R196" s="238"/>
      <c r="S196" s="238"/>
      <c r="T196" s="238"/>
      <c r="U196" s="238"/>
      <c r="V196" s="238"/>
      <c r="W196" s="238"/>
      <c r="X196" s="238"/>
      <c r="Y196" s="238"/>
      <c r="Z196" s="254" t="s">
        <v>607</v>
      </c>
    </row>
    <row r="197" spans="1:26">
      <c r="A197" s="226">
        <v>4</v>
      </c>
      <c r="B197" s="227">
        <v>0</v>
      </c>
      <c r="C197" s="227">
        <v>0</v>
      </c>
      <c r="D197" s="227">
        <v>158</v>
      </c>
      <c r="E197" s="227" t="s">
        <v>295</v>
      </c>
      <c r="F197" s="234" t="s">
        <v>342</v>
      </c>
      <c r="G197" s="336"/>
      <c r="H197" s="238" t="s">
        <v>587</v>
      </c>
      <c r="I197" s="238"/>
      <c r="J197" s="238"/>
      <c r="K197" s="238"/>
      <c r="L197" s="238"/>
      <c r="M197" s="238"/>
      <c r="N197" s="238"/>
      <c r="O197" s="238"/>
      <c r="P197" s="238"/>
      <c r="Q197" s="238"/>
      <c r="R197" s="238"/>
      <c r="S197" s="238"/>
      <c r="T197" s="238"/>
      <c r="U197" s="238"/>
      <c r="V197" s="238"/>
      <c r="W197" s="238"/>
      <c r="X197" s="238"/>
      <c r="Y197" s="238"/>
      <c r="Z197" s="254" t="s">
        <v>607</v>
      </c>
    </row>
    <row r="198" spans="1:26" ht="24">
      <c r="A198" s="226">
        <v>4</v>
      </c>
      <c r="B198" s="227">
        <v>0</v>
      </c>
      <c r="C198" s="227">
        <v>0</v>
      </c>
      <c r="D198" s="227">
        <v>158</v>
      </c>
      <c r="E198" s="227" t="s">
        <v>295</v>
      </c>
      <c r="F198" s="234" t="s">
        <v>343</v>
      </c>
      <c r="G198" s="336"/>
      <c r="H198" s="238" t="s">
        <v>587</v>
      </c>
      <c r="I198" s="238"/>
      <c r="J198" s="238"/>
      <c r="K198" s="238"/>
      <c r="L198" s="238"/>
      <c r="M198" s="238"/>
      <c r="N198" s="238"/>
      <c r="O198" s="238"/>
      <c r="P198" s="238"/>
      <c r="Q198" s="238"/>
      <c r="R198" s="238"/>
      <c r="S198" s="238"/>
      <c r="T198" s="238"/>
      <c r="U198" s="238"/>
      <c r="V198" s="238"/>
      <c r="W198" s="238"/>
      <c r="X198" s="238"/>
      <c r="Y198" s="238"/>
      <c r="Z198" s="254" t="s">
        <v>607</v>
      </c>
    </row>
    <row r="199" spans="1:26" ht="36">
      <c r="A199" s="226">
        <v>4</v>
      </c>
      <c r="B199" s="227">
        <v>0</v>
      </c>
      <c r="C199" s="227">
        <v>0</v>
      </c>
      <c r="D199" s="227">
        <v>158</v>
      </c>
      <c r="E199" s="227" t="s">
        <v>240</v>
      </c>
      <c r="F199" s="234" t="s">
        <v>421</v>
      </c>
      <c r="G199" s="336"/>
      <c r="H199" s="238" t="s">
        <v>587</v>
      </c>
      <c r="I199" s="238"/>
      <c r="J199" s="238"/>
      <c r="K199" s="238"/>
      <c r="L199" s="238"/>
      <c r="M199" s="238"/>
      <c r="N199" s="238"/>
      <c r="O199" s="238"/>
      <c r="P199" s="238"/>
      <c r="Q199" s="238"/>
      <c r="R199" s="238"/>
      <c r="S199" s="238"/>
      <c r="T199" s="238"/>
      <c r="U199" s="238"/>
      <c r="V199" s="238"/>
      <c r="W199" s="238"/>
      <c r="X199" s="238"/>
      <c r="Y199" s="238"/>
      <c r="Z199" s="254" t="s">
        <v>607</v>
      </c>
    </row>
    <row r="200" spans="1:26" ht="36">
      <c r="A200" s="226">
        <v>4</v>
      </c>
      <c r="B200" s="227">
        <v>0</v>
      </c>
      <c r="C200" s="227">
        <v>0</v>
      </c>
      <c r="D200" s="227">
        <v>158</v>
      </c>
      <c r="E200" s="227" t="s">
        <v>270</v>
      </c>
      <c r="F200" s="234" t="s">
        <v>422</v>
      </c>
      <c r="G200" s="336"/>
      <c r="H200" s="238" t="s">
        <v>587</v>
      </c>
      <c r="I200" s="238"/>
      <c r="J200" s="238"/>
      <c r="K200" s="238"/>
      <c r="L200" s="238"/>
      <c r="M200" s="238"/>
      <c r="N200" s="238"/>
      <c r="O200" s="238"/>
      <c r="P200" s="238"/>
      <c r="Q200" s="238"/>
      <c r="R200" s="238"/>
      <c r="S200" s="238"/>
      <c r="T200" s="238"/>
      <c r="U200" s="238"/>
      <c r="V200" s="238"/>
      <c r="W200" s="238"/>
      <c r="X200" s="238"/>
      <c r="Y200" s="238"/>
      <c r="Z200" s="254" t="s">
        <v>607</v>
      </c>
    </row>
    <row r="201" spans="1:26">
      <c r="A201" s="226">
        <v>4</v>
      </c>
      <c r="B201" s="227">
        <v>0</v>
      </c>
      <c r="C201" s="227">
        <v>0</v>
      </c>
      <c r="D201" s="227">
        <v>158</v>
      </c>
      <c r="E201" s="227" t="s">
        <v>271</v>
      </c>
      <c r="F201" s="234" t="s">
        <v>423</v>
      </c>
      <c r="G201" s="336"/>
      <c r="H201" s="238" t="s">
        <v>587</v>
      </c>
      <c r="I201" s="238"/>
      <c r="J201" s="238"/>
      <c r="K201" s="238"/>
      <c r="L201" s="238"/>
      <c r="M201" s="238"/>
      <c r="N201" s="238"/>
      <c r="O201" s="238"/>
      <c r="P201" s="238"/>
      <c r="Q201" s="238"/>
      <c r="R201" s="238"/>
      <c r="S201" s="238"/>
      <c r="T201" s="238"/>
      <c r="U201" s="238"/>
      <c r="V201" s="238"/>
      <c r="W201" s="238"/>
      <c r="X201" s="238"/>
      <c r="Y201" s="238"/>
      <c r="Z201" s="254" t="s">
        <v>607</v>
      </c>
    </row>
    <row r="202" spans="1:26" ht="24">
      <c r="A202" s="226">
        <v>4</v>
      </c>
      <c r="B202" s="227">
        <v>0</v>
      </c>
      <c r="C202" s="227">
        <v>0</v>
      </c>
      <c r="D202" s="227">
        <v>158</v>
      </c>
      <c r="E202" s="227" t="s">
        <v>229</v>
      </c>
      <c r="F202" s="234" t="s">
        <v>424</v>
      </c>
      <c r="G202" s="336"/>
      <c r="H202" s="238" t="s">
        <v>587</v>
      </c>
      <c r="I202" s="238"/>
      <c r="J202" s="238"/>
      <c r="K202" s="238"/>
      <c r="L202" s="238"/>
      <c r="M202" s="238"/>
      <c r="N202" s="238"/>
      <c r="O202" s="238"/>
      <c r="P202" s="238"/>
      <c r="Q202" s="238"/>
      <c r="R202" s="238"/>
      <c r="S202" s="238"/>
      <c r="T202" s="238"/>
      <c r="U202" s="238"/>
      <c r="V202" s="238"/>
      <c r="W202" s="238"/>
      <c r="X202" s="238"/>
      <c r="Y202" s="238"/>
      <c r="Z202" s="254" t="s">
        <v>607</v>
      </c>
    </row>
    <row r="203" spans="1:26" ht="56.25">
      <c r="A203" s="226">
        <v>4</v>
      </c>
      <c r="B203" s="227">
        <v>0</v>
      </c>
      <c r="C203" s="227">
        <v>0</v>
      </c>
      <c r="D203" s="227">
        <v>158</v>
      </c>
      <c r="E203" s="227">
        <v>2</v>
      </c>
      <c r="F203" s="234" t="s">
        <v>530</v>
      </c>
      <c r="G203" s="336"/>
      <c r="H203" s="238"/>
      <c r="I203" s="238"/>
      <c r="J203" s="238"/>
      <c r="K203" s="238"/>
      <c r="L203" s="238"/>
      <c r="M203" s="238"/>
      <c r="N203" s="238"/>
      <c r="O203" s="238"/>
      <c r="P203" s="238"/>
      <c r="Q203" s="238"/>
      <c r="R203" s="238"/>
      <c r="S203" s="238"/>
      <c r="T203" s="238"/>
      <c r="U203" s="238"/>
      <c r="V203" s="238"/>
      <c r="W203" s="238"/>
      <c r="X203" s="238"/>
      <c r="Y203" s="238"/>
      <c r="Z203" s="254" t="s">
        <v>594</v>
      </c>
    </row>
    <row r="204" spans="1:26" ht="45">
      <c r="A204" s="226">
        <v>4</v>
      </c>
      <c r="B204" s="227">
        <v>0</v>
      </c>
      <c r="C204" s="227">
        <v>0</v>
      </c>
      <c r="D204" s="227">
        <v>158</v>
      </c>
      <c r="E204" s="227">
        <v>3</v>
      </c>
      <c r="F204" s="234" t="s">
        <v>425</v>
      </c>
      <c r="G204" s="336"/>
      <c r="H204" s="238" t="s">
        <v>210</v>
      </c>
      <c r="I204" s="238"/>
      <c r="J204" s="238"/>
      <c r="K204" s="238"/>
      <c r="L204" s="238"/>
      <c r="M204" s="238"/>
      <c r="N204" s="238"/>
      <c r="O204" s="238"/>
      <c r="P204" s="238"/>
      <c r="Q204" s="238"/>
      <c r="R204" s="238"/>
      <c r="S204" s="238"/>
      <c r="T204" s="238"/>
      <c r="U204" s="238"/>
      <c r="V204" s="238"/>
      <c r="W204" s="238"/>
      <c r="X204" s="238"/>
      <c r="Y204" s="238"/>
      <c r="Z204" s="254" t="s">
        <v>608</v>
      </c>
    </row>
    <row r="205" spans="1:26">
      <c r="A205" s="226">
        <v>4</v>
      </c>
      <c r="B205" s="227">
        <v>0</v>
      </c>
      <c r="C205" s="227">
        <v>0</v>
      </c>
      <c r="D205" s="227">
        <v>158</v>
      </c>
      <c r="E205" s="227">
        <v>4</v>
      </c>
      <c r="F205" s="234" t="s">
        <v>426</v>
      </c>
      <c r="G205" s="336"/>
      <c r="H205" s="238" t="s">
        <v>210</v>
      </c>
      <c r="I205" s="238"/>
      <c r="J205" s="238"/>
      <c r="K205" s="238"/>
      <c r="L205" s="238"/>
      <c r="M205" s="238"/>
      <c r="N205" s="238"/>
      <c r="O205" s="238"/>
      <c r="P205" s="238"/>
      <c r="Q205" s="238"/>
      <c r="R205" s="238"/>
      <c r="S205" s="238"/>
      <c r="T205" s="238"/>
      <c r="U205" s="238"/>
      <c r="V205" s="238"/>
      <c r="W205" s="238"/>
      <c r="X205" s="238"/>
      <c r="Y205" s="238"/>
      <c r="Z205" s="254" t="s">
        <v>607</v>
      </c>
    </row>
    <row r="206" spans="1:26" ht="36">
      <c r="A206" s="226">
        <v>4</v>
      </c>
      <c r="B206" s="227">
        <v>0</v>
      </c>
      <c r="C206" s="227">
        <v>0</v>
      </c>
      <c r="D206" s="227">
        <v>158</v>
      </c>
      <c r="E206" s="227" t="s">
        <v>230</v>
      </c>
      <c r="F206" s="234" t="s">
        <v>531</v>
      </c>
      <c r="G206" s="336"/>
      <c r="H206" s="238" t="s">
        <v>210</v>
      </c>
      <c r="I206" s="238"/>
      <c r="J206" s="238"/>
      <c r="K206" s="238"/>
      <c r="L206" s="238"/>
      <c r="M206" s="238"/>
      <c r="N206" s="238"/>
      <c r="O206" s="238"/>
      <c r="P206" s="238"/>
      <c r="Q206" s="238"/>
      <c r="R206" s="238"/>
      <c r="S206" s="238"/>
      <c r="T206" s="238"/>
      <c r="U206" s="238"/>
      <c r="V206" s="238"/>
      <c r="W206" s="238"/>
      <c r="X206" s="238"/>
      <c r="Y206" s="238"/>
      <c r="Z206" s="254" t="s">
        <v>607</v>
      </c>
    </row>
    <row r="207" spans="1:26" ht="36">
      <c r="A207" s="226">
        <v>4</v>
      </c>
      <c r="B207" s="227">
        <v>0</v>
      </c>
      <c r="C207" s="227">
        <v>0</v>
      </c>
      <c r="D207" s="227">
        <v>158</v>
      </c>
      <c r="E207" s="227" t="s">
        <v>231</v>
      </c>
      <c r="F207" s="234" t="s">
        <v>427</v>
      </c>
      <c r="G207" s="336"/>
      <c r="H207" s="238"/>
      <c r="I207" s="238"/>
      <c r="J207" s="238"/>
      <c r="K207" s="238"/>
      <c r="L207" s="238"/>
      <c r="M207" s="238"/>
      <c r="N207" s="238"/>
      <c r="O207" s="238"/>
      <c r="P207" s="238"/>
      <c r="Q207" s="238"/>
      <c r="R207" s="238"/>
      <c r="S207" s="238"/>
      <c r="T207" s="238"/>
      <c r="U207" s="238"/>
      <c r="V207" s="238"/>
      <c r="W207" s="238"/>
      <c r="X207" s="238"/>
      <c r="Y207" s="238"/>
      <c r="Z207" s="254" t="s">
        <v>607</v>
      </c>
    </row>
    <row r="208" spans="1:26" ht="60">
      <c r="A208" s="226">
        <v>4</v>
      </c>
      <c r="B208" s="227">
        <v>0</v>
      </c>
      <c r="C208" s="227">
        <v>0</v>
      </c>
      <c r="D208" s="227">
        <v>158</v>
      </c>
      <c r="E208" s="227">
        <v>5</v>
      </c>
      <c r="F208" s="234" t="s">
        <v>428</v>
      </c>
      <c r="G208" s="336"/>
      <c r="H208" s="238"/>
      <c r="I208" s="238"/>
      <c r="J208" s="238"/>
      <c r="K208" s="238"/>
      <c r="L208" s="238"/>
      <c r="M208" s="238"/>
      <c r="N208" s="238"/>
      <c r="O208" s="238"/>
      <c r="P208" s="238"/>
      <c r="Q208" s="238"/>
      <c r="R208" s="238"/>
      <c r="S208" s="238"/>
      <c r="T208" s="238"/>
      <c r="U208" s="238"/>
      <c r="V208" s="238"/>
      <c r="W208" s="238"/>
      <c r="X208" s="238"/>
      <c r="Y208" s="238"/>
      <c r="Z208" s="254" t="s">
        <v>609</v>
      </c>
    </row>
    <row r="209" spans="1:26" ht="26.25">
      <c r="A209" s="226">
        <v>4</v>
      </c>
      <c r="B209" s="227">
        <v>0</v>
      </c>
      <c r="C209" s="227">
        <v>0</v>
      </c>
      <c r="D209" s="226">
        <v>159</v>
      </c>
      <c r="E209" s="227">
        <v>0</v>
      </c>
      <c r="F209" s="234" t="s">
        <v>344</v>
      </c>
      <c r="G209" s="336"/>
      <c r="H209" s="237" t="s">
        <v>210</v>
      </c>
      <c r="I209" s="237"/>
      <c r="J209" s="237"/>
      <c r="K209" s="237"/>
      <c r="L209" s="237"/>
      <c r="M209" s="237"/>
      <c r="N209" s="237"/>
      <c r="O209" s="237"/>
      <c r="P209" s="237"/>
      <c r="Q209" s="237"/>
      <c r="R209" s="237"/>
      <c r="S209" s="238"/>
      <c r="T209" s="238"/>
      <c r="U209" s="238"/>
      <c r="V209" s="238"/>
      <c r="W209" s="238"/>
      <c r="X209" s="238"/>
      <c r="Y209" s="238"/>
      <c r="Z209" s="254" t="s">
        <v>610</v>
      </c>
    </row>
    <row r="210" spans="1:26" ht="36">
      <c r="A210" s="226">
        <v>4</v>
      </c>
      <c r="B210" s="227">
        <v>0</v>
      </c>
      <c r="C210" s="227">
        <v>0</v>
      </c>
      <c r="D210" s="227">
        <v>159</v>
      </c>
      <c r="E210" s="227">
        <v>1</v>
      </c>
      <c r="F210" s="234" t="s">
        <v>545</v>
      </c>
      <c r="G210" s="336"/>
      <c r="H210" s="238" t="s">
        <v>568</v>
      </c>
      <c r="I210" s="238"/>
      <c r="J210" s="238"/>
      <c r="K210" s="238"/>
      <c r="L210" s="238"/>
      <c r="M210" s="238"/>
      <c r="N210" s="238"/>
      <c r="O210" s="238"/>
      <c r="P210" s="238"/>
      <c r="Q210" s="238"/>
      <c r="R210" s="238"/>
      <c r="S210" s="238"/>
      <c r="T210" s="238"/>
      <c r="U210" s="238"/>
      <c r="V210" s="238"/>
      <c r="W210" s="238"/>
      <c r="X210" s="238"/>
      <c r="Y210" s="238"/>
      <c r="Z210" s="254" t="s">
        <v>610</v>
      </c>
    </row>
    <row r="211" spans="1:26" ht="96">
      <c r="A211" s="226">
        <v>4</v>
      </c>
      <c r="B211" s="227">
        <v>0</v>
      </c>
      <c r="C211" s="227">
        <v>0</v>
      </c>
      <c r="D211" s="227">
        <v>159</v>
      </c>
      <c r="E211" s="227">
        <v>2</v>
      </c>
      <c r="F211" s="234" t="s">
        <v>429</v>
      </c>
      <c r="G211" s="336"/>
      <c r="H211" s="238" t="s">
        <v>210</v>
      </c>
      <c r="I211" s="238"/>
      <c r="J211" s="238"/>
      <c r="K211" s="238"/>
      <c r="L211" s="238"/>
      <c r="M211" s="238"/>
      <c r="N211" s="238"/>
      <c r="O211" s="238"/>
      <c r="P211" s="238"/>
      <c r="Q211" s="238"/>
      <c r="R211" s="238"/>
      <c r="S211" s="238"/>
      <c r="T211" s="238"/>
      <c r="U211" s="238"/>
      <c r="V211" s="238"/>
      <c r="W211" s="238"/>
      <c r="X211" s="238"/>
      <c r="Y211" s="238"/>
      <c r="Z211" s="254" t="s">
        <v>610</v>
      </c>
    </row>
    <row r="212" spans="1:26" ht="132">
      <c r="A212" s="226">
        <v>4</v>
      </c>
      <c r="B212" s="227">
        <v>0</v>
      </c>
      <c r="C212" s="227">
        <v>0</v>
      </c>
      <c r="D212" s="227">
        <v>159</v>
      </c>
      <c r="E212" s="227">
        <v>3</v>
      </c>
      <c r="F212" s="234" t="s">
        <v>532</v>
      </c>
      <c r="G212" s="336"/>
      <c r="H212" s="238" t="s">
        <v>210</v>
      </c>
      <c r="I212" s="238"/>
      <c r="J212" s="238"/>
      <c r="K212" s="238"/>
      <c r="L212" s="238"/>
      <c r="M212" s="238"/>
      <c r="N212" s="238"/>
      <c r="O212" s="238"/>
      <c r="P212" s="238"/>
      <c r="Q212" s="238"/>
      <c r="R212" s="238"/>
      <c r="S212" s="238"/>
      <c r="T212" s="238"/>
      <c r="U212" s="238"/>
      <c r="V212" s="238"/>
      <c r="W212" s="238"/>
      <c r="X212" s="238"/>
      <c r="Y212" s="238"/>
      <c r="Z212" s="254" t="s">
        <v>610</v>
      </c>
    </row>
    <row r="213" spans="1:26" ht="72">
      <c r="A213" s="226">
        <v>4</v>
      </c>
      <c r="B213" s="227">
        <v>0</v>
      </c>
      <c r="C213" s="227">
        <v>0</v>
      </c>
      <c r="D213" s="227">
        <v>159</v>
      </c>
      <c r="E213" s="227">
        <v>4</v>
      </c>
      <c r="F213" s="234" t="s">
        <v>533</v>
      </c>
      <c r="G213" s="336"/>
      <c r="H213" s="238" t="s">
        <v>210</v>
      </c>
      <c r="I213" s="238"/>
      <c r="J213" s="238"/>
      <c r="K213" s="238"/>
      <c r="L213" s="238"/>
      <c r="M213" s="238"/>
      <c r="N213" s="238"/>
      <c r="O213" s="238"/>
      <c r="P213" s="238"/>
      <c r="Q213" s="238"/>
      <c r="R213" s="238"/>
      <c r="S213" s="238"/>
      <c r="T213" s="238"/>
      <c r="U213" s="238"/>
      <c r="V213" s="238"/>
      <c r="W213" s="238"/>
      <c r="X213" s="238"/>
      <c r="Y213" s="238"/>
      <c r="Z213" s="254" t="s">
        <v>610</v>
      </c>
    </row>
    <row r="214" spans="1:26" ht="36">
      <c r="A214" s="226">
        <v>4</v>
      </c>
      <c r="B214" s="227">
        <v>0</v>
      </c>
      <c r="C214" s="227">
        <v>0</v>
      </c>
      <c r="D214" s="227">
        <v>159</v>
      </c>
      <c r="E214" s="227">
        <v>5</v>
      </c>
      <c r="F214" s="234" t="s">
        <v>534</v>
      </c>
      <c r="G214" s="336"/>
      <c r="H214" s="238" t="s">
        <v>210</v>
      </c>
      <c r="I214" s="238"/>
      <c r="J214" s="238"/>
      <c r="K214" s="238"/>
      <c r="L214" s="238"/>
      <c r="M214" s="238"/>
      <c r="N214" s="238"/>
      <c r="O214" s="238"/>
      <c r="P214" s="238"/>
      <c r="Q214" s="238"/>
      <c r="R214" s="238"/>
      <c r="S214" s="238"/>
      <c r="T214" s="238"/>
      <c r="U214" s="238"/>
      <c r="V214" s="238"/>
      <c r="W214" s="238"/>
      <c r="X214" s="238"/>
      <c r="Y214" s="238"/>
      <c r="Z214" s="254" t="s">
        <v>610</v>
      </c>
    </row>
    <row r="215" spans="1:26" ht="24">
      <c r="A215" s="226">
        <v>4</v>
      </c>
      <c r="B215" s="227">
        <v>0</v>
      </c>
      <c r="C215" s="227">
        <v>0</v>
      </c>
      <c r="D215" s="227">
        <v>159</v>
      </c>
      <c r="E215" s="227">
        <v>6</v>
      </c>
      <c r="F215" s="234" t="s">
        <v>430</v>
      </c>
      <c r="G215" s="336"/>
      <c r="H215" s="238" t="s">
        <v>210</v>
      </c>
      <c r="I215" s="238"/>
      <c r="J215" s="238"/>
      <c r="K215" s="238"/>
      <c r="L215" s="238"/>
      <c r="M215" s="238"/>
      <c r="N215" s="238"/>
      <c r="O215" s="238"/>
      <c r="P215" s="238"/>
      <c r="Q215" s="238"/>
      <c r="R215" s="238"/>
      <c r="S215" s="238"/>
      <c r="T215" s="238"/>
      <c r="U215" s="238"/>
      <c r="V215" s="238"/>
      <c r="W215" s="238"/>
      <c r="X215" s="238"/>
      <c r="Y215" s="238"/>
      <c r="Z215" s="254" t="s">
        <v>610</v>
      </c>
    </row>
    <row r="216" spans="1:26">
      <c r="A216" s="226">
        <v>4</v>
      </c>
      <c r="B216" s="227">
        <v>0</v>
      </c>
      <c r="C216" s="227">
        <v>0</v>
      </c>
      <c r="D216" s="227">
        <v>159</v>
      </c>
      <c r="E216" s="227" t="s">
        <v>251</v>
      </c>
      <c r="F216" s="234" t="s">
        <v>384</v>
      </c>
      <c r="G216" s="336"/>
      <c r="H216" s="238" t="s">
        <v>210</v>
      </c>
      <c r="I216" s="238"/>
      <c r="J216" s="238"/>
      <c r="K216" s="238"/>
      <c r="L216" s="238"/>
      <c r="M216" s="238"/>
      <c r="N216" s="238"/>
      <c r="O216" s="238"/>
      <c r="P216" s="238"/>
      <c r="Q216" s="238"/>
      <c r="R216" s="238"/>
      <c r="S216" s="238"/>
      <c r="T216" s="238"/>
      <c r="U216" s="238"/>
      <c r="V216" s="238"/>
      <c r="W216" s="238"/>
      <c r="X216" s="238"/>
      <c r="Y216" s="238"/>
      <c r="Z216" s="254" t="s">
        <v>610</v>
      </c>
    </row>
    <row r="217" spans="1:26" ht="24">
      <c r="A217" s="226">
        <v>4</v>
      </c>
      <c r="B217" s="227">
        <v>0</v>
      </c>
      <c r="C217" s="227">
        <v>0</v>
      </c>
      <c r="D217" s="227">
        <v>159</v>
      </c>
      <c r="E217" s="227" t="s">
        <v>252</v>
      </c>
      <c r="F217" s="234" t="s">
        <v>431</v>
      </c>
      <c r="G217" s="336"/>
      <c r="H217" s="238"/>
      <c r="I217" s="238"/>
      <c r="J217" s="238"/>
      <c r="K217" s="238"/>
      <c r="L217" s="238"/>
      <c r="M217" s="238"/>
      <c r="N217" s="238"/>
      <c r="O217" s="238"/>
      <c r="P217" s="238"/>
      <c r="Q217" s="238"/>
      <c r="R217" s="238"/>
      <c r="S217" s="238"/>
      <c r="T217" s="238"/>
      <c r="U217" s="238"/>
      <c r="V217" s="238"/>
      <c r="W217" s="238"/>
      <c r="X217" s="238"/>
      <c r="Y217" s="238"/>
      <c r="Z217" s="254" t="s">
        <v>610</v>
      </c>
    </row>
    <row r="218" spans="1:26" ht="48">
      <c r="A218" s="226">
        <v>4</v>
      </c>
      <c r="B218" s="227">
        <v>0</v>
      </c>
      <c r="C218" s="227">
        <v>0</v>
      </c>
      <c r="D218" s="227">
        <v>159</v>
      </c>
      <c r="E218" s="227">
        <v>7</v>
      </c>
      <c r="F218" s="234" t="s">
        <v>535</v>
      </c>
      <c r="G218" s="336"/>
      <c r="H218" s="238"/>
      <c r="I218" s="238"/>
      <c r="J218" s="238"/>
      <c r="K218" s="238"/>
      <c r="L218" s="238"/>
      <c r="M218" s="238"/>
      <c r="N218" s="238"/>
      <c r="O218" s="238"/>
      <c r="P218" s="238"/>
      <c r="Q218" s="238"/>
      <c r="R218" s="238"/>
      <c r="S218" s="238"/>
      <c r="T218" s="238"/>
      <c r="U218" s="238"/>
      <c r="V218" s="238"/>
      <c r="W218" s="238"/>
      <c r="X218" s="238"/>
      <c r="Y218" s="238"/>
      <c r="Z218" s="254"/>
    </row>
    <row r="219" spans="1:26">
      <c r="A219" s="226">
        <v>4</v>
      </c>
      <c r="B219" s="227">
        <v>0</v>
      </c>
      <c r="C219" s="227">
        <v>0</v>
      </c>
      <c r="D219" s="226">
        <v>160</v>
      </c>
      <c r="E219" s="227">
        <v>0</v>
      </c>
      <c r="F219" s="234" t="s">
        <v>345</v>
      </c>
      <c r="G219" s="336"/>
      <c r="H219" s="238" t="s">
        <v>210</v>
      </c>
      <c r="I219" s="238"/>
      <c r="J219" s="238"/>
      <c r="K219" s="238"/>
      <c r="L219" s="238"/>
      <c r="M219" s="238"/>
      <c r="N219" s="238"/>
      <c r="O219" s="238"/>
      <c r="P219" s="238"/>
      <c r="Q219" s="238"/>
      <c r="R219" s="238"/>
      <c r="S219" s="238"/>
      <c r="T219" s="238"/>
      <c r="U219" s="238"/>
      <c r="V219" s="238"/>
      <c r="W219" s="238"/>
      <c r="X219" s="238"/>
      <c r="Y219" s="238"/>
      <c r="Z219" s="254"/>
    </row>
    <row r="220" spans="1:26" ht="24">
      <c r="A220" s="226">
        <v>4</v>
      </c>
      <c r="B220" s="227">
        <v>0</v>
      </c>
      <c r="C220" s="227">
        <v>0</v>
      </c>
      <c r="D220" s="227">
        <v>160</v>
      </c>
      <c r="E220" s="227">
        <v>1</v>
      </c>
      <c r="F220" s="234" t="s">
        <v>432</v>
      </c>
      <c r="G220" s="336"/>
      <c r="H220" s="237"/>
      <c r="I220" s="237"/>
      <c r="J220" s="237"/>
      <c r="K220" s="237"/>
      <c r="L220" s="237"/>
      <c r="M220" s="237"/>
      <c r="N220" s="237"/>
      <c r="O220" s="237"/>
      <c r="P220" s="237"/>
      <c r="Q220" s="237"/>
      <c r="R220" s="237"/>
      <c r="S220" s="238"/>
      <c r="T220" s="238"/>
      <c r="U220" s="238"/>
      <c r="V220" s="238"/>
      <c r="W220" s="238"/>
      <c r="X220" s="238"/>
      <c r="Y220" s="238"/>
      <c r="Z220" s="254"/>
    </row>
    <row r="221" spans="1:26" ht="56.25">
      <c r="A221" s="226">
        <v>4</v>
      </c>
      <c r="B221" s="227">
        <v>0</v>
      </c>
      <c r="C221" s="227">
        <v>0</v>
      </c>
      <c r="D221" s="227">
        <v>160</v>
      </c>
      <c r="E221" s="227">
        <v>2</v>
      </c>
      <c r="F221" s="234" t="s">
        <v>536</v>
      </c>
      <c r="G221" s="336"/>
      <c r="H221" s="238"/>
      <c r="I221" s="238"/>
      <c r="J221" s="238"/>
      <c r="K221" s="238"/>
      <c r="L221" s="238"/>
      <c r="M221" s="238"/>
      <c r="N221" s="238"/>
      <c r="O221" s="238"/>
      <c r="P221" s="238"/>
      <c r="Q221" s="238"/>
      <c r="R221" s="238"/>
      <c r="S221" s="238"/>
      <c r="T221" s="238"/>
      <c r="U221" s="238"/>
      <c r="V221" s="238"/>
      <c r="W221" s="238"/>
      <c r="X221" s="238"/>
      <c r="Y221" s="238"/>
      <c r="Z221" s="254" t="s">
        <v>594</v>
      </c>
    </row>
    <row r="222" spans="1:26" ht="24">
      <c r="A222" s="226">
        <v>4</v>
      </c>
      <c r="B222" s="227">
        <v>0</v>
      </c>
      <c r="C222" s="227">
        <v>0</v>
      </c>
      <c r="D222" s="227">
        <v>160</v>
      </c>
      <c r="E222" s="227">
        <v>3</v>
      </c>
      <c r="F222" s="234" t="s">
        <v>433</v>
      </c>
      <c r="G222" s="336"/>
      <c r="H222" s="238"/>
      <c r="I222" s="238"/>
      <c r="J222" s="238"/>
      <c r="K222" s="238"/>
      <c r="L222" s="238"/>
      <c r="M222" s="238"/>
      <c r="N222" s="238"/>
      <c r="O222" s="238"/>
      <c r="P222" s="238"/>
      <c r="Q222" s="238"/>
      <c r="R222" s="238"/>
      <c r="S222" s="238"/>
      <c r="T222" s="238"/>
      <c r="U222" s="238"/>
      <c r="V222" s="238"/>
      <c r="W222" s="238"/>
      <c r="X222" s="238"/>
      <c r="Y222" s="238"/>
      <c r="Z222" s="254"/>
    </row>
    <row r="223" spans="1:26" ht="60">
      <c r="A223" s="338">
        <v>4</v>
      </c>
      <c r="B223" s="228">
        <v>0</v>
      </c>
      <c r="C223" s="228">
        <v>0</v>
      </c>
      <c r="D223" s="228">
        <v>160</v>
      </c>
      <c r="E223" s="228" t="s">
        <v>235</v>
      </c>
      <c r="F223" s="250" t="s">
        <v>434</v>
      </c>
      <c r="G223" s="340"/>
      <c r="H223" s="238"/>
      <c r="I223" s="238"/>
      <c r="J223" s="238"/>
      <c r="K223" s="238"/>
      <c r="L223" s="238"/>
      <c r="M223" s="238"/>
      <c r="N223" s="238"/>
      <c r="O223" s="238"/>
      <c r="P223" s="238"/>
      <c r="Q223" s="238"/>
      <c r="R223" s="238"/>
      <c r="S223" s="238"/>
      <c r="T223" s="238"/>
      <c r="U223" s="238"/>
      <c r="V223" s="238"/>
      <c r="W223" s="238"/>
      <c r="X223" s="238"/>
      <c r="Y223" s="238"/>
      <c r="Z223" s="254" t="s">
        <v>611</v>
      </c>
    </row>
    <row r="224" spans="1:26" ht="60">
      <c r="A224" s="338">
        <v>4</v>
      </c>
      <c r="B224" s="228">
        <v>0</v>
      </c>
      <c r="C224" s="228">
        <v>0</v>
      </c>
      <c r="D224" s="228">
        <v>160</v>
      </c>
      <c r="E224" s="228" t="s">
        <v>236</v>
      </c>
      <c r="F224" s="250" t="s">
        <v>435</v>
      </c>
      <c r="G224" s="336"/>
      <c r="H224" s="238"/>
      <c r="I224" s="238"/>
      <c r="J224" s="238"/>
      <c r="K224" s="238"/>
      <c r="L224" s="238"/>
      <c r="M224" s="238"/>
      <c r="N224" s="238"/>
      <c r="O224" s="238"/>
      <c r="P224" s="238"/>
      <c r="Q224" s="238"/>
      <c r="R224" s="238"/>
      <c r="S224" s="238"/>
      <c r="T224" s="238"/>
      <c r="U224" s="238"/>
      <c r="V224" s="238"/>
      <c r="W224" s="238"/>
      <c r="X224" s="238"/>
      <c r="Y224" s="238"/>
      <c r="Z224" s="254" t="s">
        <v>611</v>
      </c>
    </row>
    <row r="225" spans="1:26" ht="36">
      <c r="A225" s="226">
        <v>4</v>
      </c>
      <c r="B225" s="227">
        <v>0</v>
      </c>
      <c r="C225" s="227">
        <v>0</v>
      </c>
      <c r="D225" s="227">
        <v>160</v>
      </c>
      <c r="E225" s="227" t="s">
        <v>237</v>
      </c>
      <c r="F225" s="234" t="s">
        <v>436</v>
      </c>
      <c r="G225" s="336"/>
      <c r="H225" s="238"/>
      <c r="I225" s="238"/>
      <c r="J225" s="238"/>
      <c r="K225" s="238"/>
      <c r="L225" s="238"/>
      <c r="M225" s="238"/>
      <c r="N225" s="238"/>
      <c r="O225" s="238"/>
      <c r="P225" s="238"/>
      <c r="Q225" s="238"/>
      <c r="R225" s="238"/>
      <c r="S225" s="238"/>
      <c r="T225" s="238"/>
      <c r="U225" s="238"/>
      <c r="V225" s="238"/>
      <c r="W225" s="238"/>
      <c r="X225" s="238"/>
      <c r="Y225" s="238"/>
      <c r="Z225" s="254"/>
    </row>
    <row r="226" spans="1:26" ht="24">
      <c r="A226" s="226">
        <v>4</v>
      </c>
      <c r="B226" s="227">
        <v>0</v>
      </c>
      <c r="C226" s="227">
        <v>0</v>
      </c>
      <c r="D226" s="227">
        <v>160</v>
      </c>
      <c r="E226" s="227" t="s">
        <v>238</v>
      </c>
      <c r="F226" s="234" t="s">
        <v>437</v>
      </c>
      <c r="G226" s="336"/>
      <c r="H226" s="238"/>
      <c r="I226" s="238"/>
      <c r="J226" s="238"/>
      <c r="K226" s="238"/>
      <c r="L226" s="238"/>
      <c r="M226" s="238"/>
      <c r="N226" s="238"/>
      <c r="O226" s="238"/>
      <c r="P226" s="238"/>
      <c r="Q226" s="238"/>
      <c r="R226" s="238"/>
      <c r="S226" s="238"/>
      <c r="T226" s="238"/>
      <c r="U226" s="238"/>
      <c r="V226" s="238"/>
      <c r="W226" s="238"/>
      <c r="X226" s="238"/>
      <c r="Y226" s="238"/>
      <c r="Z226" s="254"/>
    </row>
    <row r="227" spans="1:26" ht="72">
      <c r="A227" s="226">
        <v>4</v>
      </c>
      <c r="B227" s="227">
        <v>0</v>
      </c>
      <c r="C227" s="227">
        <v>0</v>
      </c>
      <c r="D227" s="227">
        <v>160</v>
      </c>
      <c r="E227" s="227">
        <v>4</v>
      </c>
      <c r="F227" s="234" t="s">
        <v>438</v>
      </c>
      <c r="G227" s="336"/>
      <c r="H227" s="238"/>
      <c r="I227" s="238"/>
      <c r="J227" s="238"/>
      <c r="K227" s="238"/>
      <c r="L227" s="238"/>
      <c r="M227" s="238"/>
      <c r="N227" s="238"/>
      <c r="O227" s="238"/>
      <c r="P227" s="238"/>
      <c r="Q227" s="238"/>
      <c r="R227" s="238"/>
      <c r="S227" s="238"/>
      <c r="T227" s="238"/>
      <c r="U227" s="238"/>
      <c r="V227" s="238"/>
      <c r="W227" s="238"/>
      <c r="X227" s="238"/>
      <c r="Y227" s="238"/>
      <c r="Z227" s="254" t="s">
        <v>612</v>
      </c>
    </row>
    <row r="228" spans="1:26" ht="24">
      <c r="A228" s="226">
        <v>4</v>
      </c>
      <c r="B228" s="227">
        <v>0</v>
      </c>
      <c r="C228" s="227">
        <v>0</v>
      </c>
      <c r="D228" s="227">
        <v>160</v>
      </c>
      <c r="E228" s="227" t="s">
        <v>230</v>
      </c>
      <c r="F228" s="234" t="s">
        <v>439</v>
      </c>
      <c r="G228" s="336"/>
      <c r="H228" s="238"/>
      <c r="I228" s="238"/>
      <c r="J228" s="238"/>
      <c r="K228" s="238"/>
      <c r="L228" s="238"/>
      <c r="M228" s="238"/>
      <c r="N228" s="238"/>
      <c r="O228" s="238"/>
      <c r="P228" s="238"/>
      <c r="Q228" s="238"/>
      <c r="R228" s="238"/>
      <c r="S228" s="238"/>
      <c r="T228" s="238"/>
      <c r="U228" s="238"/>
      <c r="V228" s="238"/>
      <c r="W228" s="238"/>
      <c r="X228" s="238"/>
      <c r="Y228" s="238"/>
      <c r="Z228" s="254" t="s">
        <v>612</v>
      </c>
    </row>
    <row r="229" spans="1:26" ht="22.5">
      <c r="A229" s="226">
        <v>4</v>
      </c>
      <c r="B229" s="227">
        <v>0</v>
      </c>
      <c r="C229" s="227">
        <v>0</v>
      </c>
      <c r="D229" s="227">
        <v>160</v>
      </c>
      <c r="E229" s="227" t="s">
        <v>231</v>
      </c>
      <c r="F229" s="234" t="s">
        <v>440</v>
      </c>
      <c r="G229" s="336"/>
      <c r="H229" s="238"/>
      <c r="I229" s="238"/>
      <c r="J229" s="238"/>
      <c r="K229" s="238"/>
      <c r="L229" s="238"/>
      <c r="M229" s="238"/>
      <c r="N229" s="238"/>
      <c r="O229" s="238"/>
      <c r="P229" s="238"/>
      <c r="Q229" s="238"/>
      <c r="R229" s="238"/>
      <c r="S229" s="238"/>
      <c r="T229" s="238"/>
      <c r="U229" s="238"/>
      <c r="V229" s="238"/>
      <c r="W229" s="238"/>
      <c r="X229" s="238"/>
      <c r="Y229" s="238"/>
      <c r="Z229" s="254" t="s">
        <v>612</v>
      </c>
    </row>
    <row r="230" spans="1:26" ht="24">
      <c r="A230" s="226">
        <v>4</v>
      </c>
      <c r="B230" s="227">
        <v>0</v>
      </c>
      <c r="C230" s="227">
        <v>0</v>
      </c>
      <c r="D230" s="227">
        <v>160</v>
      </c>
      <c r="E230" s="227" t="s">
        <v>232</v>
      </c>
      <c r="F230" s="234" t="s">
        <v>441</v>
      </c>
      <c r="G230" s="336"/>
      <c r="H230" s="238"/>
      <c r="I230" s="238"/>
      <c r="J230" s="238"/>
      <c r="K230" s="238"/>
      <c r="L230" s="238"/>
      <c r="M230" s="238"/>
      <c r="N230" s="238"/>
      <c r="O230" s="238"/>
      <c r="P230" s="238"/>
      <c r="Q230" s="238"/>
      <c r="R230" s="238"/>
      <c r="S230" s="238"/>
      <c r="T230" s="238"/>
      <c r="U230" s="238"/>
      <c r="V230" s="238"/>
      <c r="W230" s="238"/>
      <c r="X230" s="238"/>
      <c r="Y230" s="238"/>
      <c r="Z230" s="254" t="s">
        <v>612</v>
      </c>
    </row>
    <row r="231" spans="1:26" ht="72">
      <c r="A231" s="226">
        <v>4</v>
      </c>
      <c r="B231" s="227">
        <v>0</v>
      </c>
      <c r="C231" s="227">
        <v>0</v>
      </c>
      <c r="D231" s="227">
        <v>160</v>
      </c>
      <c r="E231" s="227">
        <v>5</v>
      </c>
      <c r="F231" s="234" t="s">
        <v>537</v>
      </c>
      <c r="G231" s="336"/>
      <c r="H231" s="238"/>
      <c r="I231" s="238"/>
      <c r="J231" s="238"/>
      <c r="K231" s="238"/>
      <c r="L231" s="238"/>
      <c r="M231" s="238"/>
      <c r="N231" s="238"/>
      <c r="O231" s="238"/>
      <c r="P231" s="238"/>
      <c r="Q231" s="238"/>
      <c r="R231" s="238"/>
      <c r="S231" s="238"/>
      <c r="T231" s="238"/>
      <c r="U231" s="238"/>
      <c r="V231" s="238"/>
      <c r="W231" s="238"/>
      <c r="X231" s="238"/>
      <c r="Y231" s="238"/>
      <c r="Z231" s="254" t="s">
        <v>612</v>
      </c>
    </row>
    <row r="232" spans="1:26" ht="24">
      <c r="A232" s="226">
        <v>4</v>
      </c>
      <c r="B232" s="227">
        <v>0</v>
      </c>
      <c r="C232" s="227">
        <v>0</v>
      </c>
      <c r="D232" s="227">
        <v>160</v>
      </c>
      <c r="E232" s="227" t="s">
        <v>233</v>
      </c>
      <c r="F232" s="234" t="s">
        <v>442</v>
      </c>
      <c r="G232" s="336"/>
      <c r="H232" s="238"/>
      <c r="I232" s="238"/>
      <c r="J232" s="238"/>
      <c r="K232" s="238"/>
      <c r="L232" s="238"/>
      <c r="M232" s="238"/>
      <c r="N232" s="238"/>
      <c r="O232" s="238"/>
      <c r="P232" s="238"/>
      <c r="Q232" s="238"/>
      <c r="R232" s="238"/>
      <c r="S232" s="238"/>
      <c r="T232" s="238"/>
      <c r="U232" s="238"/>
      <c r="V232" s="238"/>
      <c r="W232" s="238"/>
      <c r="X232" s="238"/>
      <c r="Y232" s="238"/>
      <c r="Z232" s="254" t="s">
        <v>612</v>
      </c>
    </row>
    <row r="233" spans="1:26" ht="22.5">
      <c r="A233" s="226">
        <v>4</v>
      </c>
      <c r="B233" s="227">
        <v>0</v>
      </c>
      <c r="C233" s="227">
        <v>0</v>
      </c>
      <c r="D233" s="227">
        <v>160</v>
      </c>
      <c r="E233" s="227" t="s">
        <v>234</v>
      </c>
      <c r="F233" s="234" t="s">
        <v>443</v>
      </c>
      <c r="G233" s="336"/>
      <c r="H233" s="238"/>
      <c r="I233" s="238"/>
      <c r="J233" s="238"/>
      <c r="K233" s="238"/>
      <c r="L233" s="238"/>
      <c r="M233" s="238"/>
      <c r="N233" s="238"/>
      <c r="O233" s="238"/>
      <c r="P233" s="238"/>
      <c r="Q233" s="238"/>
      <c r="R233" s="238"/>
      <c r="S233" s="238"/>
      <c r="T233" s="238"/>
      <c r="U233" s="238"/>
      <c r="V233" s="238"/>
      <c r="W233" s="238"/>
      <c r="X233" s="238"/>
      <c r="Y233" s="238"/>
      <c r="Z233" s="254" t="s">
        <v>612</v>
      </c>
    </row>
    <row r="234" spans="1:26" ht="36">
      <c r="A234" s="226">
        <v>4</v>
      </c>
      <c r="B234" s="227">
        <v>0</v>
      </c>
      <c r="C234" s="227">
        <v>0</v>
      </c>
      <c r="D234" s="227">
        <v>160</v>
      </c>
      <c r="E234" s="227" t="s">
        <v>258</v>
      </c>
      <c r="F234" s="234" t="s">
        <v>444</v>
      </c>
      <c r="G234" s="336"/>
      <c r="H234" s="238"/>
      <c r="I234" s="238"/>
      <c r="J234" s="238"/>
      <c r="K234" s="238"/>
      <c r="L234" s="238"/>
      <c r="M234" s="238"/>
      <c r="N234" s="238"/>
      <c r="O234" s="238"/>
      <c r="P234" s="238"/>
      <c r="Q234" s="238"/>
      <c r="R234" s="238"/>
      <c r="S234" s="238"/>
      <c r="T234" s="238"/>
      <c r="U234" s="238"/>
      <c r="V234" s="238"/>
      <c r="W234" s="238"/>
      <c r="X234" s="238"/>
      <c r="Y234" s="238"/>
      <c r="Z234" s="254" t="s">
        <v>612</v>
      </c>
    </row>
    <row r="235" spans="1:26" ht="60">
      <c r="A235" s="338">
        <v>4</v>
      </c>
      <c r="B235" s="228">
        <v>0</v>
      </c>
      <c r="C235" s="228">
        <v>0</v>
      </c>
      <c r="D235" s="228">
        <v>160</v>
      </c>
      <c r="E235" s="228">
        <v>6</v>
      </c>
      <c r="F235" s="250" t="s">
        <v>445</v>
      </c>
      <c r="G235" s="336"/>
      <c r="H235" s="238"/>
      <c r="I235" s="238"/>
      <c r="J235" s="238"/>
      <c r="K235" s="238"/>
      <c r="L235" s="238"/>
      <c r="M235" s="238"/>
      <c r="N235" s="238"/>
      <c r="O235" s="238"/>
      <c r="P235" s="238"/>
      <c r="Q235" s="238"/>
      <c r="R235" s="238"/>
      <c r="S235" s="238"/>
      <c r="T235" s="238"/>
      <c r="U235" s="238"/>
      <c r="V235" s="238"/>
      <c r="W235" s="238"/>
      <c r="X235" s="238"/>
      <c r="Y235" s="238"/>
      <c r="Z235" s="254" t="s">
        <v>613</v>
      </c>
    </row>
    <row r="236" spans="1:26" ht="60">
      <c r="A236" s="226">
        <v>4</v>
      </c>
      <c r="B236" s="227">
        <v>0</v>
      </c>
      <c r="C236" s="227">
        <v>0</v>
      </c>
      <c r="D236" s="227">
        <v>160</v>
      </c>
      <c r="E236" s="227">
        <v>7</v>
      </c>
      <c r="F236" s="234" t="s">
        <v>446</v>
      </c>
      <c r="G236" s="336"/>
      <c r="H236" s="238"/>
      <c r="I236" s="238"/>
      <c r="J236" s="238"/>
      <c r="K236" s="238"/>
      <c r="L236" s="238"/>
      <c r="M236" s="238"/>
      <c r="N236" s="238"/>
      <c r="O236" s="238"/>
      <c r="P236" s="238"/>
      <c r="Q236" s="238"/>
      <c r="R236" s="238"/>
      <c r="S236" s="238"/>
      <c r="T236" s="238"/>
      <c r="U236" s="238"/>
      <c r="V236" s="238"/>
      <c r="W236" s="238"/>
      <c r="X236" s="238"/>
      <c r="Y236" s="238"/>
      <c r="Z236" s="254" t="s">
        <v>594</v>
      </c>
    </row>
    <row r="237" spans="1:26">
      <c r="A237" s="226">
        <v>4</v>
      </c>
      <c r="B237" s="227">
        <v>0</v>
      </c>
      <c r="C237" s="227">
        <v>0</v>
      </c>
      <c r="D237" s="226">
        <v>161</v>
      </c>
      <c r="E237" s="227">
        <v>0</v>
      </c>
      <c r="F237" s="234" t="s">
        <v>346</v>
      </c>
      <c r="G237" s="336"/>
      <c r="H237" s="238"/>
      <c r="I237" s="238"/>
      <c r="J237" s="238"/>
      <c r="K237" s="238"/>
      <c r="L237" s="238"/>
      <c r="M237" s="238"/>
      <c r="N237" s="238"/>
      <c r="O237" s="238"/>
      <c r="P237" s="238"/>
      <c r="Q237" s="238"/>
      <c r="R237" s="238"/>
      <c r="S237" s="238"/>
      <c r="T237" s="238"/>
      <c r="U237" s="238"/>
      <c r="V237" s="238"/>
      <c r="W237" s="238"/>
      <c r="X237" s="238"/>
      <c r="Y237" s="238"/>
      <c r="Z237" s="254"/>
    </row>
    <row r="238" spans="1:26" ht="24">
      <c r="A238" s="226">
        <v>4</v>
      </c>
      <c r="B238" s="227">
        <v>0</v>
      </c>
      <c r="C238" s="227">
        <v>0</v>
      </c>
      <c r="D238" s="227">
        <v>161</v>
      </c>
      <c r="E238" s="227">
        <v>1</v>
      </c>
      <c r="F238" s="234" t="s">
        <v>447</v>
      </c>
      <c r="G238" s="336"/>
      <c r="H238" s="237"/>
      <c r="I238" s="237"/>
      <c r="J238" s="237"/>
      <c r="K238" s="237"/>
      <c r="L238" s="237"/>
      <c r="M238" s="237"/>
      <c r="N238" s="237"/>
      <c r="O238" s="237"/>
      <c r="P238" s="237"/>
      <c r="Q238" s="237"/>
      <c r="R238" s="237"/>
      <c r="S238" s="238"/>
      <c r="T238" s="238"/>
      <c r="U238" s="238"/>
      <c r="V238" s="238"/>
      <c r="W238" s="238"/>
      <c r="X238" s="238"/>
      <c r="Y238" s="238"/>
      <c r="Z238" s="254" t="s">
        <v>614</v>
      </c>
    </row>
    <row r="239" spans="1:26">
      <c r="A239" s="226">
        <v>4</v>
      </c>
      <c r="B239" s="227">
        <v>0</v>
      </c>
      <c r="C239" s="227">
        <v>0</v>
      </c>
      <c r="D239" s="227">
        <v>161</v>
      </c>
      <c r="E239" s="227" t="s">
        <v>223</v>
      </c>
      <c r="F239" s="234" t="s">
        <v>448</v>
      </c>
      <c r="G239" s="336"/>
      <c r="H239" s="238"/>
      <c r="I239" s="238"/>
      <c r="J239" s="238"/>
      <c r="K239" s="238"/>
      <c r="L239" s="238"/>
      <c r="M239" s="238"/>
      <c r="N239" s="238"/>
      <c r="O239" s="238"/>
      <c r="P239" s="238"/>
      <c r="Q239" s="238"/>
      <c r="R239" s="238"/>
      <c r="S239" s="238"/>
      <c r="T239" s="238"/>
      <c r="U239" s="238"/>
      <c r="V239" s="238"/>
      <c r="W239" s="238"/>
      <c r="X239" s="238"/>
      <c r="Y239" s="238"/>
      <c r="Z239" s="254" t="s">
        <v>614</v>
      </c>
    </row>
    <row r="240" spans="1:26" ht="24">
      <c r="A240" s="226">
        <v>4</v>
      </c>
      <c r="B240" s="227">
        <v>0</v>
      </c>
      <c r="C240" s="227">
        <v>0</v>
      </c>
      <c r="D240" s="227">
        <v>161</v>
      </c>
      <c r="E240" s="227" t="s">
        <v>224</v>
      </c>
      <c r="F240" s="234" t="s">
        <v>449</v>
      </c>
      <c r="G240" s="336"/>
      <c r="H240" s="238"/>
      <c r="I240" s="238"/>
      <c r="J240" s="238"/>
      <c r="K240" s="238"/>
      <c r="L240" s="238"/>
      <c r="M240" s="238"/>
      <c r="N240" s="238"/>
      <c r="O240" s="238"/>
      <c r="P240" s="238"/>
      <c r="Q240" s="238"/>
      <c r="R240" s="238"/>
      <c r="S240" s="238"/>
      <c r="T240" s="238"/>
      <c r="U240" s="238"/>
      <c r="V240" s="238"/>
      <c r="W240" s="238"/>
      <c r="X240" s="238"/>
      <c r="Y240" s="238"/>
      <c r="Z240" s="254" t="s">
        <v>614</v>
      </c>
    </row>
    <row r="241" spans="1:26" ht="36">
      <c r="A241" s="226">
        <v>4</v>
      </c>
      <c r="B241" s="227">
        <v>0</v>
      </c>
      <c r="C241" s="227">
        <v>0</v>
      </c>
      <c r="D241" s="227">
        <v>161</v>
      </c>
      <c r="E241" s="227" t="s">
        <v>228</v>
      </c>
      <c r="F241" s="234" t="s">
        <v>450</v>
      </c>
      <c r="G241" s="336"/>
      <c r="H241" s="238"/>
      <c r="I241" s="238"/>
      <c r="J241" s="238"/>
      <c r="K241" s="238"/>
      <c r="L241" s="238"/>
      <c r="M241" s="238"/>
      <c r="N241" s="238"/>
      <c r="O241" s="238"/>
      <c r="P241" s="238"/>
      <c r="Q241" s="238"/>
      <c r="R241" s="238"/>
      <c r="S241" s="238"/>
      <c r="T241" s="238"/>
      <c r="U241" s="238"/>
      <c r="V241" s="238"/>
      <c r="W241" s="238"/>
      <c r="X241" s="238"/>
      <c r="Y241" s="238"/>
      <c r="Z241" s="254" t="s">
        <v>614</v>
      </c>
    </row>
    <row r="242" spans="1:26" ht="24">
      <c r="A242" s="226">
        <v>4</v>
      </c>
      <c r="B242" s="227">
        <v>0</v>
      </c>
      <c r="C242" s="227">
        <v>0</v>
      </c>
      <c r="D242" s="227">
        <v>161</v>
      </c>
      <c r="E242" s="227" t="s">
        <v>225</v>
      </c>
      <c r="F242" s="234" t="s">
        <v>451</v>
      </c>
      <c r="G242" s="336"/>
      <c r="H242" s="238"/>
      <c r="I242" s="238"/>
      <c r="J242" s="238"/>
      <c r="K242" s="238"/>
      <c r="L242" s="238"/>
      <c r="M242" s="238"/>
      <c r="N242" s="238"/>
      <c r="O242" s="238"/>
      <c r="P242" s="238"/>
      <c r="Q242" s="238"/>
      <c r="R242" s="238"/>
      <c r="S242" s="238"/>
      <c r="T242" s="238"/>
      <c r="U242" s="238"/>
      <c r="V242" s="238"/>
      <c r="W242" s="238"/>
      <c r="X242" s="238"/>
      <c r="Y242" s="238"/>
      <c r="Z242" s="254" t="s">
        <v>614</v>
      </c>
    </row>
    <row r="243" spans="1:26" ht="24">
      <c r="A243" s="226">
        <v>4</v>
      </c>
      <c r="B243" s="227">
        <v>0</v>
      </c>
      <c r="C243" s="227">
        <v>0</v>
      </c>
      <c r="D243" s="227">
        <v>161</v>
      </c>
      <c r="E243" s="227" t="s">
        <v>239</v>
      </c>
      <c r="F243" s="234" t="s">
        <v>452</v>
      </c>
      <c r="G243" s="336"/>
      <c r="H243" s="238"/>
      <c r="I243" s="238"/>
      <c r="J243" s="238"/>
      <c r="K243" s="238"/>
      <c r="L243" s="238"/>
      <c r="M243" s="238"/>
      <c r="N243" s="238"/>
      <c r="O243" s="238"/>
      <c r="P243" s="238"/>
      <c r="Q243" s="238"/>
      <c r="R243" s="238"/>
      <c r="S243" s="238"/>
      <c r="T243" s="238"/>
      <c r="U243" s="238"/>
      <c r="V243" s="238"/>
      <c r="W243" s="238"/>
      <c r="X243" s="238"/>
      <c r="Y243" s="238"/>
      <c r="Z243" s="254" t="s">
        <v>614</v>
      </c>
    </row>
    <row r="244" spans="1:26" ht="72">
      <c r="A244" s="226">
        <v>4</v>
      </c>
      <c r="B244" s="227">
        <v>0</v>
      </c>
      <c r="C244" s="227">
        <v>0</v>
      </c>
      <c r="D244" s="227">
        <v>161</v>
      </c>
      <c r="E244" s="227" t="s">
        <v>240</v>
      </c>
      <c r="F244" s="234" t="s">
        <v>453</v>
      </c>
      <c r="G244" s="336"/>
      <c r="H244" s="238"/>
      <c r="I244" s="238"/>
      <c r="J244" s="238"/>
      <c r="K244" s="238"/>
      <c r="L244" s="238"/>
      <c r="M244" s="238"/>
      <c r="N244" s="238"/>
      <c r="O244" s="238"/>
      <c r="P244" s="238"/>
      <c r="Q244" s="238"/>
      <c r="R244" s="238"/>
      <c r="S244" s="238"/>
      <c r="T244" s="238"/>
      <c r="U244" s="238"/>
      <c r="V244" s="238"/>
      <c r="W244" s="238"/>
      <c r="X244" s="238"/>
      <c r="Y244" s="238"/>
      <c r="Z244" s="254" t="s">
        <v>614</v>
      </c>
    </row>
    <row r="245" spans="1:26" ht="48">
      <c r="A245" s="226">
        <v>4</v>
      </c>
      <c r="B245" s="227">
        <v>0</v>
      </c>
      <c r="C245" s="227">
        <v>0</v>
      </c>
      <c r="D245" s="227">
        <v>161</v>
      </c>
      <c r="E245" s="227" t="s">
        <v>296</v>
      </c>
      <c r="F245" s="234" t="s">
        <v>347</v>
      </c>
      <c r="G245" s="336"/>
      <c r="H245" s="238"/>
      <c r="I245" s="238"/>
      <c r="J245" s="238"/>
      <c r="K245" s="238"/>
      <c r="L245" s="238"/>
      <c r="M245" s="238"/>
      <c r="N245" s="238"/>
      <c r="O245" s="238"/>
      <c r="P245" s="238"/>
      <c r="Q245" s="238"/>
      <c r="R245" s="238"/>
      <c r="S245" s="238"/>
      <c r="T245" s="238"/>
      <c r="U245" s="238"/>
      <c r="V245" s="238"/>
      <c r="W245" s="238"/>
      <c r="X245" s="238"/>
      <c r="Y245" s="238"/>
      <c r="Z245" s="254" t="s">
        <v>614</v>
      </c>
    </row>
    <row r="246" spans="1:26" ht="48">
      <c r="A246" s="226">
        <v>4</v>
      </c>
      <c r="B246" s="227">
        <v>0</v>
      </c>
      <c r="C246" s="227">
        <v>0</v>
      </c>
      <c r="D246" s="227">
        <v>161</v>
      </c>
      <c r="E246" s="227" t="s">
        <v>297</v>
      </c>
      <c r="F246" s="234" t="s">
        <v>348</v>
      </c>
      <c r="G246" s="336"/>
      <c r="H246" s="238"/>
      <c r="I246" s="238"/>
      <c r="J246" s="238"/>
      <c r="K246" s="238"/>
      <c r="L246" s="238"/>
      <c r="M246" s="238"/>
      <c r="N246" s="238"/>
      <c r="O246" s="238"/>
      <c r="P246" s="238"/>
      <c r="Q246" s="238"/>
      <c r="R246" s="238"/>
      <c r="S246" s="238"/>
      <c r="T246" s="238"/>
      <c r="U246" s="238"/>
      <c r="V246" s="238"/>
      <c r="W246" s="238"/>
      <c r="X246" s="238"/>
      <c r="Y246" s="238"/>
      <c r="Z246" s="254" t="s">
        <v>614</v>
      </c>
    </row>
    <row r="247" spans="1:26">
      <c r="A247" s="226">
        <v>4</v>
      </c>
      <c r="B247" s="227">
        <v>0</v>
      </c>
      <c r="C247" s="227">
        <v>0</v>
      </c>
      <c r="D247" s="227">
        <v>161</v>
      </c>
      <c r="E247" s="227" t="s">
        <v>270</v>
      </c>
      <c r="F247" s="234" t="s">
        <v>454</v>
      </c>
      <c r="G247" s="336"/>
      <c r="H247" s="238"/>
      <c r="I247" s="238"/>
      <c r="J247" s="238"/>
      <c r="K247" s="238"/>
      <c r="L247" s="238"/>
      <c r="M247" s="238"/>
      <c r="N247" s="238"/>
      <c r="O247" s="238"/>
      <c r="P247" s="238"/>
      <c r="Q247" s="238"/>
      <c r="R247" s="238"/>
      <c r="S247" s="238"/>
      <c r="T247" s="238"/>
      <c r="U247" s="238"/>
      <c r="V247" s="238"/>
      <c r="W247" s="238"/>
      <c r="X247" s="238"/>
      <c r="Y247" s="238"/>
      <c r="Z247" s="254" t="s">
        <v>614</v>
      </c>
    </row>
    <row r="248" spans="1:26" ht="56.25">
      <c r="A248" s="226">
        <v>4</v>
      </c>
      <c r="B248" s="227">
        <v>0</v>
      </c>
      <c r="C248" s="227">
        <v>0</v>
      </c>
      <c r="D248" s="227">
        <v>161</v>
      </c>
      <c r="E248" s="227">
        <v>2</v>
      </c>
      <c r="F248" s="234" t="s">
        <v>455</v>
      </c>
      <c r="G248" s="336"/>
      <c r="H248" s="238"/>
      <c r="I248" s="238"/>
      <c r="J248" s="238"/>
      <c r="K248" s="238"/>
      <c r="L248" s="238"/>
      <c r="M248" s="238"/>
      <c r="N248" s="238"/>
      <c r="O248" s="238"/>
      <c r="P248" s="238"/>
      <c r="Q248" s="238"/>
      <c r="R248" s="238"/>
      <c r="S248" s="238"/>
      <c r="T248" s="238"/>
      <c r="U248" s="238"/>
      <c r="V248" s="238"/>
      <c r="W248" s="238"/>
      <c r="X248" s="238"/>
      <c r="Y248" s="238"/>
      <c r="Z248" s="254" t="s">
        <v>594</v>
      </c>
    </row>
    <row r="249" spans="1:26" ht="48">
      <c r="A249" s="226">
        <v>4</v>
      </c>
      <c r="B249" s="227">
        <v>0</v>
      </c>
      <c r="C249" s="227">
        <v>0</v>
      </c>
      <c r="D249" s="227">
        <v>161</v>
      </c>
      <c r="E249" s="227">
        <v>3</v>
      </c>
      <c r="F249" s="234" t="s">
        <v>456</v>
      </c>
      <c r="G249" s="336"/>
      <c r="H249" s="238"/>
      <c r="I249" s="238"/>
      <c r="J249" s="238"/>
      <c r="K249" s="238"/>
      <c r="L249" s="238"/>
      <c r="M249" s="238"/>
      <c r="N249" s="238"/>
      <c r="O249" s="238"/>
      <c r="P249" s="238"/>
      <c r="Q249" s="238"/>
      <c r="R249" s="238"/>
      <c r="S249" s="238"/>
      <c r="T249" s="238"/>
      <c r="U249" s="238"/>
      <c r="V249" s="238"/>
      <c r="W249" s="238"/>
      <c r="X249" s="238"/>
      <c r="Y249" s="238"/>
      <c r="Z249" s="254" t="s">
        <v>568</v>
      </c>
    </row>
    <row r="250" spans="1:26">
      <c r="A250" s="226">
        <v>4</v>
      </c>
      <c r="B250" s="227">
        <v>0</v>
      </c>
      <c r="C250" s="227">
        <v>0</v>
      </c>
      <c r="D250" s="227">
        <v>161</v>
      </c>
      <c r="E250" s="227">
        <v>4</v>
      </c>
      <c r="F250" s="234" t="s">
        <v>457</v>
      </c>
      <c r="G250" s="336"/>
      <c r="H250" s="238"/>
      <c r="I250" s="238"/>
      <c r="J250" s="238"/>
      <c r="K250" s="238"/>
      <c r="L250" s="238"/>
      <c r="M250" s="238"/>
      <c r="N250" s="238"/>
      <c r="O250" s="238"/>
      <c r="P250" s="238"/>
      <c r="Q250" s="238"/>
      <c r="R250" s="238"/>
      <c r="S250" s="238"/>
      <c r="T250" s="238"/>
      <c r="U250" s="238"/>
      <c r="V250" s="238"/>
      <c r="W250" s="238"/>
      <c r="X250" s="238"/>
      <c r="Y250" s="238"/>
      <c r="Z250" s="254" t="s">
        <v>614</v>
      </c>
    </row>
    <row r="251" spans="1:26" ht="36">
      <c r="A251" s="226">
        <v>4</v>
      </c>
      <c r="B251" s="227">
        <v>0</v>
      </c>
      <c r="C251" s="227">
        <v>0</v>
      </c>
      <c r="D251" s="227">
        <v>161</v>
      </c>
      <c r="E251" s="227" t="s">
        <v>230</v>
      </c>
      <c r="F251" s="234" t="s">
        <v>458</v>
      </c>
      <c r="G251" s="336"/>
      <c r="H251" s="238"/>
      <c r="I251" s="238"/>
      <c r="J251" s="238"/>
      <c r="K251" s="238"/>
      <c r="L251" s="238"/>
      <c r="M251" s="238"/>
      <c r="N251" s="238"/>
      <c r="O251" s="238"/>
      <c r="P251" s="238"/>
      <c r="Q251" s="238"/>
      <c r="R251" s="238"/>
      <c r="S251" s="238"/>
      <c r="T251" s="238"/>
      <c r="U251" s="238"/>
      <c r="V251" s="238"/>
      <c r="W251" s="238"/>
      <c r="X251" s="238"/>
      <c r="Y251" s="238"/>
      <c r="Z251" s="254" t="s">
        <v>614</v>
      </c>
    </row>
    <row r="252" spans="1:26" ht="36">
      <c r="A252" s="226">
        <v>4</v>
      </c>
      <c r="B252" s="227">
        <v>0</v>
      </c>
      <c r="C252" s="227">
        <v>0</v>
      </c>
      <c r="D252" s="227">
        <v>161</v>
      </c>
      <c r="E252" s="227" t="s">
        <v>231</v>
      </c>
      <c r="F252" s="234" t="s">
        <v>459</v>
      </c>
      <c r="G252" s="336"/>
      <c r="H252" s="238"/>
      <c r="I252" s="238"/>
      <c r="J252" s="238"/>
      <c r="K252" s="238"/>
      <c r="L252" s="238"/>
      <c r="M252" s="238"/>
      <c r="N252" s="238"/>
      <c r="O252" s="238"/>
      <c r="P252" s="238"/>
      <c r="Q252" s="238"/>
      <c r="R252" s="238"/>
      <c r="S252" s="238"/>
      <c r="T252" s="238"/>
      <c r="U252" s="238"/>
      <c r="V252" s="238"/>
      <c r="W252" s="238"/>
      <c r="X252" s="238"/>
      <c r="Y252" s="238"/>
      <c r="Z252" s="254" t="s">
        <v>614</v>
      </c>
    </row>
    <row r="253" spans="1:26" ht="48">
      <c r="A253" s="226">
        <v>4</v>
      </c>
      <c r="B253" s="227">
        <v>0</v>
      </c>
      <c r="C253" s="227">
        <v>0</v>
      </c>
      <c r="D253" s="227">
        <v>161</v>
      </c>
      <c r="E253" s="227">
        <v>5</v>
      </c>
      <c r="F253" s="234" t="s">
        <v>460</v>
      </c>
      <c r="G253" s="336"/>
      <c r="H253" s="238"/>
      <c r="I253" s="238"/>
      <c r="J253" s="238"/>
      <c r="K253" s="238"/>
      <c r="L253" s="238"/>
      <c r="M253" s="238"/>
      <c r="N253" s="238"/>
      <c r="O253" s="238"/>
      <c r="P253" s="238"/>
      <c r="Q253" s="238"/>
      <c r="R253" s="238"/>
      <c r="S253" s="238"/>
      <c r="T253" s="238"/>
      <c r="U253" s="238"/>
      <c r="V253" s="238"/>
      <c r="W253" s="238"/>
      <c r="X253" s="238"/>
      <c r="Y253" s="238"/>
      <c r="Z253" s="254" t="s">
        <v>614</v>
      </c>
    </row>
    <row r="254" spans="1:26">
      <c r="A254" s="226">
        <v>4</v>
      </c>
      <c r="B254" s="227">
        <v>0</v>
      </c>
      <c r="C254" s="227">
        <v>0</v>
      </c>
      <c r="D254" s="226">
        <v>162</v>
      </c>
      <c r="E254" s="227">
        <v>0</v>
      </c>
      <c r="F254" s="234" t="s">
        <v>349</v>
      </c>
      <c r="G254" s="336"/>
      <c r="H254" s="238"/>
      <c r="I254" s="238"/>
      <c r="J254" s="238"/>
      <c r="K254" s="238"/>
      <c r="L254" s="238"/>
      <c r="M254" s="238"/>
      <c r="N254" s="238"/>
      <c r="O254" s="238"/>
      <c r="P254" s="238"/>
      <c r="Q254" s="238"/>
      <c r="R254" s="238"/>
      <c r="S254" s="238"/>
      <c r="T254" s="238"/>
      <c r="U254" s="238"/>
      <c r="V254" s="238"/>
      <c r="W254" s="238"/>
      <c r="X254" s="238"/>
      <c r="Y254" s="238"/>
      <c r="Z254" s="254" t="s">
        <v>614</v>
      </c>
    </row>
    <row r="255" spans="1:26" ht="36">
      <c r="A255" s="226">
        <v>4</v>
      </c>
      <c r="B255" s="227">
        <v>0</v>
      </c>
      <c r="C255" s="227">
        <v>0</v>
      </c>
      <c r="D255" s="227">
        <v>162</v>
      </c>
      <c r="E255" s="227">
        <v>1</v>
      </c>
      <c r="F255" s="234" t="s">
        <v>538</v>
      </c>
      <c r="G255" s="336"/>
      <c r="H255" s="237"/>
      <c r="I255" s="237"/>
      <c r="J255" s="237"/>
      <c r="K255" s="237"/>
      <c r="L255" s="237"/>
      <c r="M255" s="237"/>
      <c r="N255" s="237"/>
      <c r="O255" s="237"/>
      <c r="P255" s="237"/>
      <c r="Q255" s="237"/>
      <c r="R255" s="237"/>
      <c r="S255" s="238"/>
      <c r="T255" s="238"/>
      <c r="U255" s="238"/>
      <c r="V255" s="238"/>
      <c r="W255" s="238"/>
      <c r="X255" s="238"/>
      <c r="Y255" s="238"/>
      <c r="Z255" s="254" t="s">
        <v>614</v>
      </c>
    </row>
    <row r="256" spans="1:26" ht="84">
      <c r="A256" s="226">
        <v>4</v>
      </c>
      <c r="B256" s="227">
        <v>0</v>
      </c>
      <c r="C256" s="227">
        <v>0</v>
      </c>
      <c r="D256" s="227">
        <v>162</v>
      </c>
      <c r="E256" s="227">
        <v>2</v>
      </c>
      <c r="F256" s="234" t="s">
        <v>461</v>
      </c>
      <c r="G256" s="336"/>
      <c r="H256" s="238"/>
      <c r="I256" s="238"/>
      <c r="J256" s="238"/>
      <c r="K256" s="238"/>
      <c r="L256" s="238"/>
      <c r="M256" s="238"/>
      <c r="N256" s="238"/>
      <c r="O256" s="238"/>
      <c r="P256" s="238"/>
      <c r="Q256" s="238"/>
      <c r="R256" s="238"/>
      <c r="S256" s="238"/>
      <c r="T256" s="238"/>
      <c r="U256" s="238"/>
      <c r="V256" s="238"/>
      <c r="W256" s="238"/>
      <c r="X256" s="238"/>
      <c r="Y256" s="238"/>
      <c r="Z256" s="254" t="s">
        <v>581</v>
      </c>
    </row>
    <row r="257" spans="1:26" ht="132">
      <c r="A257" s="226">
        <v>4</v>
      </c>
      <c r="B257" s="227">
        <v>0</v>
      </c>
      <c r="C257" s="227">
        <v>0</v>
      </c>
      <c r="D257" s="227">
        <v>162</v>
      </c>
      <c r="E257" s="227">
        <v>3</v>
      </c>
      <c r="F257" s="234" t="s">
        <v>539</v>
      </c>
      <c r="G257" s="336"/>
      <c r="H257" s="238"/>
      <c r="I257" s="238"/>
      <c r="J257" s="238"/>
      <c r="K257" s="238"/>
      <c r="L257" s="238"/>
      <c r="M257" s="238"/>
      <c r="N257" s="238"/>
      <c r="O257" s="238"/>
      <c r="P257" s="238"/>
      <c r="Q257" s="238"/>
      <c r="R257" s="238"/>
      <c r="S257" s="238"/>
      <c r="T257" s="238"/>
      <c r="U257" s="238"/>
      <c r="V257" s="238"/>
      <c r="W257" s="238"/>
      <c r="X257" s="238"/>
      <c r="Y257" s="238"/>
      <c r="Z257" s="254" t="s">
        <v>581</v>
      </c>
    </row>
    <row r="258" spans="1:26" ht="72">
      <c r="A258" s="226">
        <v>4</v>
      </c>
      <c r="B258" s="227">
        <v>0</v>
      </c>
      <c r="C258" s="227">
        <v>0</v>
      </c>
      <c r="D258" s="227">
        <v>162</v>
      </c>
      <c r="E258" s="227">
        <v>4</v>
      </c>
      <c r="F258" s="234" t="s">
        <v>462</v>
      </c>
      <c r="G258" s="336"/>
      <c r="H258" s="238"/>
      <c r="I258" s="238"/>
      <c r="J258" s="238"/>
      <c r="K258" s="238"/>
      <c r="L258" s="238"/>
      <c r="M258" s="238"/>
      <c r="N258" s="238"/>
      <c r="O258" s="238"/>
      <c r="P258" s="238"/>
      <c r="Q258" s="238"/>
      <c r="R258" s="238"/>
      <c r="S258" s="238"/>
      <c r="T258" s="238"/>
      <c r="U258" s="238"/>
      <c r="V258" s="238"/>
      <c r="W258" s="238"/>
      <c r="X258" s="238"/>
      <c r="Y258" s="238"/>
      <c r="Z258" s="254" t="s">
        <v>581</v>
      </c>
    </row>
    <row r="259" spans="1:26" ht="24">
      <c r="A259" s="226">
        <v>4</v>
      </c>
      <c r="B259" s="227">
        <v>0</v>
      </c>
      <c r="C259" s="227">
        <v>0</v>
      </c>
      <c r="D259" s="227">
        <v>162</v>
      </c>
      <c r="E259" s="227">
        <v>5</v>
      </c>
      <c r="F259" s="234" t="s">
        <v>463</v>
      </c>
      <c r="G259" s="336"/>
      <c r="H259" s="238"/>
      <c r="I259" s="238"/>
      <c r="J259" s="238"/>
      <c r="K259" s="238"/>
      <c r="L259" s="238"/>
      <c r="M259" s="238"/>
      <c r="N259" s="238"/>
      <c r="O259" s="238"/>
      <c r="P259" s="238"/>
      <c r="Q259" s="238"/>
      <c r="R259" s="238"/>
      <c r="S259" s="238"/>
      <c r="T259" s="238"/>
      <c r="U259" s="238"/>
      <c r="V259" s="238"/>
      <c r="W259" s="238"/>
      <c r="X259" s="238"/>
      <c r="Y259" s="238"/>
      <c r="Z259" s="254" t="s">
        <v>581</v>
      </c>
    </row>
    <row r="260" spans="1:26">
      <c r="A260" s="226">
        <v>4</v>
      </c>
      <c r="B260" s="227">
        <v>0</v>
      </c>
      <c r="C260" s="227">
        <v>0</v>
      </c>
      <c r="D260" s="227">
        <v>162</v>
      </c>
      <c r="E260" s="227" t="s">
        <v>233</v>
      </c>
      <c r="F260" s="234" t="s">
        <v>384</v>
      </c>
      <c r="G260" s="336"/>
      <c r="H260" s="238"/>
      <c r="I260" s="238"/>
      <c r="J260" s="238"/>
      <c r="K260" s="238"/>
      <c r="L260" s="238"/>
      <c r="M260" s="238"/>
      <c r="N260" s="238"/>
      <c r="O260" s="238"/>
      <c r="P260" s="238"/>
      <c r="Q260" s="238"/>
      <c r="R260" s="238"/>
      <c r="S260" s="238"/>
      <c r="T260" s="238"/>
      <c r="U260" s="238"/>
      <c r="V260" s="238"/>
      <c r="W260" s="238"/>
      <c r="X260" s="238"/>
      <c r="Y260" s="238"/>
      <c r="Z260" s="254" t="s">
        <v>581</v>
      </c>
    </row>
    <row r="261" spans="1:26" ht="24">
      <c r="A261" s="226">
        <v>4</v>
      </c>
      <c r="B261" s="227">
        <v>0</v>
      </c>
      <c r="C261" s="227">
        <v>0</v>
      </c>
      <c r="D261" s="227">
        <v>162</v>
      </c>
      <c r="E261" s="227" t="s">
        <v>234</v>
      </c>
      <c r="F261" s="234" t="s">
        <v>431</v>
      </c>
      <c r="G261" s="336"/>
      <c r="H261" s="238"/>
      <c r="I261" s="238"/>
      <c r="J261" s="238"/>
      <c r="K261" s="238"/>
      <c r="L261" s="238"/>
      <c r="M261" s="238"/>
      <c r="N261" s="238"/>
      <c r="O261" s="238"/>
      <c r="P261" s="238"/>
      <c r="Q261" s="238"/>
      <c r="R261" s="238"/>
      <c r="S261" s="238"/>
      <c r="T261" s="238"/>
      <c r="U261" s="238"/>
      <c r="V261" s="238"/>
      <c r="W261" s="238"/>
      <c r="X261" s="238"/>
      <c r="Y261" s="238"/>
      <c r="Z261" s="254" t="s">
        <v>581</v>
      </c>
    </row>
    <row r="262" spans="1:26" ht="60">
      <c r="A262" s="226">
        <v>4</v>
      </c>
      <c r="B262" s="227">
        <v>0</v>
      </c>
      <c r="C262" s="227">
        <v>0</v>
      </c>
      <c r="D262" s="227">
        <v>162</v>
      </c>
      <c r="E262" s="227">
        <v>6</v>
      </c>
      <c r="F262" s="234" t="s">
        <v>464</v>
      </c>
      <c r="G262" s="336"/>
      <c r="H262" s="238"/>
      <c r="I262" s="238"/>
      <c r="J262" s="238"/>
      <c r="K262" s="238"/>
      <c r="L262" s="238"/>
      <c r="M262" s="238"/>
      <c r="N262" s="238"/>
      <c r="O262" s="238"/>
      <c r="P262" s="238"/>
      <c r="Q262" s="238"/>
      <c r="R262" s="238"/>
      <c r="S262" s="238"/>
      <c r="T262" s="238"/>
      <c r="U262" s="238"/>
      <c r="V262" s="238"/>
      <c r="W262" s="238"/>
      <c r="X262" s="238"/>
      <c r="Y262" s="238"/>
      <c r="Z262" s="254" t="s">
        <v>581</v>
      </c>
    </row>
    <row r="263" spans="1:26">
      <c r="A263" s="226">
        <v>4</v>
      </c>
      <c r="B263" s="227">
        <v>0</v>
      </c>
      <c r="C263" s="227">
        <v>0</v>
      </c>
      <c r="D263" s="226">
        <v>173</v>
      </c>
      <c r="E263" s="227">
        <v>0</v>
      </c>
      <c r="F263" s="234" t="s">
        <v>350</v>
      </c>
      <c r="G263" s="336"/>
      <c r="H263" s="238"/>
      <c r="I263" s="238"/>
      <c r="J263" s="238"/>
      <c r="K263" s="238"/>
      <c r="L263" s="238"/>
      <c r="M263" s="238"/>
      <c r="N263" s="238"/>
      <c r="O263" s="238"/>
      <c r="P263" s="238"/>
      <c r="Q263" s="238"/>
      <c r="R263" s="238"/>
      <c r="S263" s="238"/>
      <c r="T263" s="238"/>
      <c r="U263" s="238"/>
      <c r="V263" s="238"/>
      <c r="W263" s="238"/>
      <c r="X263" s="238"/>
      <c r="Y263" s="238"/>
      <c r="Z263" s="254"/>
    </row>
    <row r="264" spans="1:26" ht="36">
      <c r="A264" s="226">
        <v>4</v>
      </c>
      <c r="B264" s="227">
        <v>0</v>
      </c>
      <c r="C264" s="227">
        <v>0</v>
      </c>
      <c r="D264" s="227">
        <v>173</v>
      </c>
      <c r="E264" s="227">
        <v>1</v>
      </c>
      <c r="F264" s="234" t="s">
        <v>465</v>
      </c>
      <c r="G264" s="336"/>
      <c r="H264" s="237"/>
      <c r="I264" s="237"/>
      <c r="J264" s="237"/>
      <c r="K264" s="237"/>
      <c r="L264" s="237"/>
      <c r="M264" s="237"/>
      <c r="N264" s="237"/>
      <c r="O264" s="237"/>
      <c r="P264" s="237"/>
      <c r="Q264" s="237"/>
      <c r="R264" s="237"/>
      <c r="S264" s="238"/>
      <c r="T264" s="238"/>
      <c r="U264" s="238"/>
      <c r="V264" s="238"/>
      <c r="W264" s="238"/>
      <c r="X264" s="238"/>
      <c r="Y264" s="238"/>
      <c r="Z264" s="254" t="s">
        <v>615</v>
      </c>
    </row>
    <row r="265" spans="1:26" ht="60">
      <c r="A265" s="226">
        <v>4</v>
      </c>
      <c r="B265" s="227">
        <v>0</v>
      </c>
      <c r="C265" s="227">
        <v>0</v>
      </c>
      <c r="D265" s="227">
        <v>173</v>
      </c>
      <c r="E265" s="227">
        <v>2</v>
      </c>
      <c r="F265" s="234" t="s">
        <v>540</v>
      </c>
      <c r="G265" s="336"/>
      <c r="H265" s="238"/>
      <c r="I265" s="238"/>
      <c r="J265" s="238"/>
      <c r="K265" s="238"/>
      <c r="L265" s="238"/>
      <c r="M265" s="238"/>
      <c r="N265" s="238"/>
      <c r="O265" s="238"/>
      <c r="P265" s="238"/>
      <c r="Q265" s="238"/>
      <c r="R265" s="238"/>
      <c r="S265" s="238"/>
      <c r="T265" s="238"/>
      <c r="U265" s="238"/>
      <c r="V265" s="238"/>
      <c r="W265" s="238"/>
      <c r="X265" s="238"/>
      <c r="Y265" s="238"/>
      <c r="Z265" s="254" t="s">
        <v>615</v>
      </c>
    </row>
    <row r="266" spans="1:26" ht="48">
      <c r="A266" s="226">
        <v>4</v>
      </c>
      <c r="B266" s="227">
        <v>0</v>
      </c>
      <c r="C266" s="227">
        <v>0</v>
      </c>
      <c r="D266" s="227">
        <v>173</v>
      </c>
      <c r="E266" s="227">
        <v>3</v>
      </c>
      <c r="F266" s="234" t="s">
        <v>541</v>
      </c>
      <c r="G266" s="336"/>
      <c r="H266" s="238"/>
      <c r="I266" s="238"/>
      <c r="J266" s="238"/>
      <c r="K266" s="238"/>
      <c r="L266" s="238"/>
      <c r="M266" s="238"/>
      <c r="N266" s="238"/>
      <c r="O266" s="238"/>
      <c r="P266" s="238"/>
      <c r="Q266" s="238"/>
      <c r="R266" s="238"/>
      <c r="S266" s="238"/>
      <c r="T266" s="238"/>
      <c r="U266" s="238"/>
      <c r="V266" s="238"/>
      <c r="W266" s="238"/>
      <c r="X266" s="238"/>
      <c r="Y266" s="238"/>
      <c r="Z266" s="254" t="s">
        <v>615</v>
      </c>
    </row>
    <row r="267" spans="1:26" ht="56.25">
      <c r="A267" s="226">
        <v>4</v>
      </c>
      <c r="B267" s="227">
        <v>0</v>
      </c>
      <c r="C267" s="227">
        <v>0</v>
      </c>
      <c r="D267" s="227">
        <v>173</v>
      </c>
      <c r="E267" s="227">
        <v>4</v>
      </c>
      <c r="F267" s="234" t="s">
        <v>466</v>
      </c>
      <c r="G267" s="336"/>
      <c r="H267" s="238"/>
      <c r="I267" s="238"/>
      <c r="J267" s="238"/>
      <c r="K267" s="238"/>
      <c r="L267" s="238"/>
      <c r="M267" s="238"/>
      <c r="N267" s="238"/>
      <c r="O267" s="238"/>
      <c r="P267" s="238"/>
      <c r="Q267" s="238"/>
      <c r="R267" s="238"/>
      <c r="S267" s="238"/>
      <c r="T267" s="238"/>
      <c r="U267" s="238"/>
      <c r="V267" s="238"/>
      <c r="W267" s="238"/>
      <c r="X267" s="238"/>
      <c r="Y267" s="238"/>
      <c r="Z267" s="254" t="s">
        <v>594</v>
      </c>
    </row>
    <row r="268" spans="1:26" ht="24">
      <c r="A268" s="226">
        <v>4</v>
      </c>
      <c r="B268" s="227">
        <v>0</v>
      </c>
      <c r="C268" s="227">
        <v>0</v>
      </c>
      <c r="D268" s="227">
        <v>173</v>
      </c>
      <c r="E268" s="227">
        <v>5</v>
      </c>
      <c r="F268" s="234" t="s">
        <v>467</v>
      </c>
      <c r="G268" s="336"/>
      <c r="H268" s="238"/>
      <c r="I268" s="238"/>
      <c r="J268" s="238"/>
      <c r="K268" s="238"/>
      <c r="L268" s="238"/>
      <c r="M268" s="238"/>
      <c r="N268" s="238"/>
      <c r="O268" s="238"/>
      <c r="P268" s="238"/>
      <c r="Q268" s="238"/>
      <c r="R268" s="238"/>
      <c r="S268" s="238"/>
      <c r="T268" s="238"/>
      <c r="U268" s="238"/>
      <c r="V268" s="238"/>
      <c r="W268" s="238"/>
      <c r="X268" s="238"/>
      <c r="Y268" s="238"/>
      <c r="Z268" s="254" t="s">
        <v>615</v>
      </c>
    </row>
    <row r="269" spans="1:26">
      <c r="A269" s="226">
        <v>4</v>
      </c>
      <c r="B269" s="227">
        <v>0</v>
      </c>
      <c r="C269" s="227">
        <v>0</v>
      </c>
      <c r="D269" s="226">
        <v>182</v>
      </c>
      <c r="E269" s="227">
        <v>0</v>
      </c>
      <c r="F269" s="234" t="s">
        <v>542</v>
      </c>
      <c r="G269" s="336"/>
      <c r="H269" s="238"/>
      <c r="I269" s="238"/>
      <c r="J269" s="238"/>
      <c r="K269" s="238"/>
      <c r="L269" s="238"/>
      <c r="M269" s="238"/>
      <c r="N269" s="238"/>
      <c r="O269" s="238"/>
      <c r="P269" s="238"/>
      <c r="Q269" s="238"/>
      <c r="R269" s="238"/>
      <c r="S269" s="238"/>
      <c r="T269" s="238"/>
      <c r="U269" s="238"/>
      <c r="V269" s="238"/>
      <c r="W269" s="238"/>
      <c r="X269" s="238"/>
      <c r="Y269" s="238"/>
      <c r="Z269" s="254"/>
    </row>
    <row r="270" spans="1:26" ht="36">
      <c r="A270" s="226">
        <v>4</v>
      </c>
      <c r="B270" s="227">
        <v>0</v>
      </c>
      <c r="C270" s="227">
        <v>0</v>
      </c>
      <c r="D270" s="226">
        <v>182</v>
      </c>
      <c r="E270" s="227">
        <v>1</v>
      </c>
      <c r="F270" s="234" t="s">
        <v>468</v>
      </c>
      <c r="G270" s="336"/>
      <c r="H270" s="238"/>
      <c r="I270" s="238"/>
      <c r="J270" s="238"/>
      <c r="K270" s="238"/>
      <c r="L270" s="238"/>
      <c r="M270" s="238"/>
      <c r="N270" s="238"/>
      <c r="O270" s="238"/>
      <c r="P270" s="238"/>
      <c r="Q270" s="238"/>
      <c r="R270" s="238"/>
      <c r="S270" s="238"/>
      <c r="T270" s="238"/>
      <c r="U270" s="238"/>
      <c r="V270" s="238"/>
      <c r="W270" s="238"/>
      <c r="X270" s="238"/>
      <c r="Y270" s="238"/>
      <c r="Z270" s="254"/>
    </row>
    <row r="271" spans="1:26" ht="108">
      <c r="A271" s="226">
        <v>4</v>
      </c>
      <c r="B271" s="227">
        <v>0</v>
      </c>
      <c r="C271" s="227">
        <v>0</v>
      </c>
      <c r="D271" s="226">
        <v>182</v>
      </c>
      <c r="E271" s="227">
        <v>2</v>
      </c>
      <c r="F271" s="234" t="s">
        <v>469</v>
      </c>
      <c r="G271" s="336"/>
      <c r="H271" s="237"/>
      <c r="I271" s="237"/>
      <c r="J271" s="237"/>
      <c r="K271" s="237"/>
      <c r="L271" s="237"/>
      <c r="M271" s="237"/>
      <c r="N271" s="237"/>
      <c r="O271" s="237"/>
      <c r="P271" s="237"/>
      <c r="Q271" s="237"/>
      <c r="R271" s="237"/>
      <c r="S271" s="238"/>
      <c r="T271" s="238"/>
      <c r="U271" s="238"/>
      <c r="V271" s="238"/>
      <c r="W271" s="238"/>
      <c r="X271" s="238"/>
      <c r="Y271" s="238" t="s">
        <v>135</v>
      </c>
      <c r="Z271" s="254" t="s">
        <v>616</v>
      </c>
    </row>
    <row r="272" spans="1:26" ht="24">
      <c r="A272" s="226">
        <v>4</v>
      </c>
      <c r="B272" s="227">
        <v>0</v>
      </c>
      <c r="C272" s="227">
        <v>0</v>
      </c>
      <c r="D272" s="226">
        <v>182</v>
      </c>
      <c r="E272" s="227" t="s">
        <v>226</v>
      </c>
      <c r="F272" s="234" t="s">
        <v>470</v>
      </c>
      <c r="G272" s="336"/>
      <c r="H272" s="237"/>
      <c r="I272" s="237"/>
      <c r="J272" s="237"/>
      <c r="K272" s="237"/>
      <c r="L272" s="237"/>
      <c r="M272" s="237"/>
      <c r="N272" s="237"/>
      <c r="O272" s="237"/>
      <c r="P272" s="237"/>
      <c r="Q272" s="237"/>
      <c r="R272" s="237"/>
      <c r="S272" s="238"/>
      <c r="T272" s="238"/>
      <c r="U272" s="238"/>
      <c r="V272" s="238"/>
      <c r="W272" s="238"/>
      <c r="X272" s="238"/>
      <c r="Y272" s="238" t="s">
        <v>135</v>
      </c>
      <c r="Z272" s="254" t="s">
        <v>617</v>
      </c>
    </row>
    <row r="273" spans="1:26">
      <c r="A273" s="226">
        <v>4</v>
      </c>
      <c r="B273" s="227">
        <v>0</v>
      </c>
      <c r="C273" s="227">
        <v>0</v>
      </c>
      <c r="D273" s="226">
        <v>182</v>
      </c>
      <c r="E273" s="227" t="s">
        <v>227</v>
      </c>
      <c r="F273" s="234" t="s">
        <v>471</v>
      </c>
      <c r="G273" s="336"/>
      <c r="H273" s="238"/>
      <c r="I273" s="238"/>
      <c r="J273" s="238"/>
      <c r="K273" s="238"/>
      <c r="L273" s="238"/>
      <c r="M273" s="238"/>
      <c r="N273" s="238"/>
      <c r="O273" s="238"/>
      <c r="P273" s="238"/>
      <c r="Q273" s="238"/>
      <c r="R273" s="238"/>
      <c r="S273" s="238"/>
      <c r="T273" s="238"/>
      <c r="U273" s="238"/>
      <c r="V273" s="238"/>
      <c r="W273" s="238"/>
      <c r="X273" s="238"/>
      <c r="Y273" s="238"/>
      <c r="Z273" s="254" t="s">
        <v>617</v>
      </c>
    </row>
    <row r="274" spans="1:26" ht="24">
      <c r="A274" s="226">
        <v>4</v>
      </c>
      <c r="B274" s="227">
        <v>0</v>
      </c>
      <c r="C274" s="227">
        <v>0</v>
      </c>
      <c r="D274" s="226">
        <v>182</v>
      </c>
      <c r="E274" s="227" t="s">
        <v>241</v>
      </c>
      <c r="F274" s="234" t="s">
        <v>472</v>
      </c>
      <c r="G274" s="336"/>
      <c r="H274" s="238"/>
      <c r="I274" s="238"/>
      <c r="J274" s="238"/>
      <c r="K274" s="238"/>
      <c r="L274" s="238"/>
      <c r="M274" s="238"/>
      <c r="N274" s="238"/>
      <c r="O274" s="238"/>
      <c r="P274" s="238"/>
      <c r="Q274" s="238"/>
      <c r="R274" s="238"/>
      <c r="S274" s="238"/>
      <c r="T274" s="238"/>
      <c r="U274" s="238"/>
      <c r="V274" s="238"/>
      <c r="W274" s="238"/>
      <c r="X274" s="238"/>
      <c r="Y274" s="238"/>
      <c r="Z274" s="254" t="s">
        <v>617</v>
      </c>
    </row>
    <row r="275" spans="1:26" ht="24">
      <c r="A275" s="226">
        <v>4</v>
      </c>
      <c r="B275" s="227">
        <v>0</v>
      </c>
      <c r="C275" s="227">
        <v>0</v>
      </c>
      <c r="D275" s="226">
        <v>182</v>
      </c>
      <c r="E275" s="227" t="s">
        <v>242</v>
      </c>
      <c r="F275" s="234" t="s">
        <v>473</v>
      </c>
      <c r="G275" s="336"/>
      <c r="H275" s="238"/>
      <c r="I275" s="238"/>
      <c r="J275" s="238"/>
      <c r="K275" s="238"/>
      <c r="L275" s="238"/>
      <c r="M275" s="238"/>
      <c r="N275" s="238"/>
      <c r="O275" s="238"/>
      <c r="P275" s="238"/>
      <c r="Q275" s="238"/>
      <c r="R275" s="238"/>
      <c r="S275" s="238"/>
      <c r="T275" s="238"/>
      <c r="U275" s="238"/>
      <c r="V275" s="238"/>
      <c r="W275" s="238"/>
      <c r="X275" s="238"/>
      <c r="Y275" s="238"/>
      <c r="Z275" s="254" t="s">
        <v>617</v>
      </c>
    </row>
    <row r="276" spans="1:26" ht="72">
      <c r="A276" s="226">
        <v>4</v>
      </c>
      <c r="B276" s="227">
        <v>0</v>
      </c>
      <c r="C276" s="227">
        <v>0</v>
      </c>
      <c r="D276" s="226">
        <v>182</v>
      </c>
      <c r="E276" s="227">
        <v>3</v>
      </c>
      <c r="F276" s="234" t="s">
        <v>474</v>
      </c>
      <c r="G276" s="336"/>
      <c r="H276" s="238"/>
      <c r="I276" s="238"/>
      <c r="J276" s="238"/>
      <c r="K276" s="238"/>
      <c r="L276" s="238"/>
      <c r="M276" s="238"/>
      <c r="N276" s="238"/>
      <c r="O276" s="238"/>
      <c r="P276" s="238"/>
      <c r="Q276" s="238"/>
      <c r="R276" s="238"/>
      <c r="S276" s="238"/>
      <c r="T276" s="238"/>
      <c r="U276" s="238"/>
      <c r="V276" s="238"/>
      <c r="W276" s="238"/>
      <c r="X276" s="238"/>
      <c r="Y276" s="238"/>
      <c r="Z276" s="254" t="s">
        <v>617</v>
      </c>
    </row>
    <row r="277" spans="1:26" ht="72">
      <c r="A277" s="226">
        <v>4</v>
      </c>
      <c r="B277" s="227">
        <v>0</v>
      </c>
      <c r="C277" s="227">
        <v>0</v>
      </c>
      <c r="D277" s="226">
        <v>182</v>
      </c>
      <c r="E277" s="227">
        <v>4</v>
      </c>
      <c r="F277" s="234" t="s">
        <v>475</v>
      </c>
      <c r="G277" s="336"/>
      <c r="H277" s="238"/>
      <c r="I277" s="238"/>
      <c r="J277" s="238"/>
      <c r="K277" s="238"/>
      <c r="L277" s="238"/>
      <c r="M277" s="238"/>
      <c r="N277" s="238"/>
      <c r="O277" s="238"/>
      <c r="P277" s="238"/>
      <c r="Q277" s="238"/>
      <c r="R277" s="238"/>
      <c r="S277" s="238"/>
      <c r="T277" s="238"/>
      <c r="U277" s="238"/>
      <c r="V277" s="238"/>
      <c r="W277" s="238"/>
      <c r="X277" s="238"/>
      <c r="Y277" s="238" t="s">
        <v>135</v>
      </c>
      <c r="Z277" s="254"/>
    </row>
    <row r="278" spans="1:26" ht="60">
      <c r="A278" s="226">
        <v>4</v>
      </c>
      <c r="B278" s="227">
        <v>0</v>
      </c>
      <c r="C278" s="227">
        <v>0</v>
      </c>
      <c r="D278" s="226">
        <v>182</v>
      </c>
      <c r="E278" s="227">
        <v>5</v>
      </c>
      <c r="F278" s="234" t="s">
        <v>543</v>
      </c>
      <c r="G278" s="336"/>
      <c r="H278" s="238"/>
      <c r="I278" s="238"/>
      <c r="J278" s="238"/>
      <c r="K278" s="238"/>
      <c r="L278" s="238"/>
      <c r="M278" s="238"/>
      <c r="N278" s="238"/>
      <c r="O278" s="238"/>
      <c r="P278" s="238"/>
      <c r="Q278" s="238"/>
      <c r="R278" s="238"/>
      <c r="S278" s="238"/>
      <c r="T278" s="238"/>
      <c r="U278" s="238"/>
      <c r="V278" s="238"/>
      <c r="W278" s="238"/>
      <c r="X278" s="238"/>
      <c r="Y278" s="238" t="s">
        <v>135</v>
      </c>
      <c r="Z278" s="254"/>
    </row>
  </sheetData>
  <autoFilter ref="H1:Z278"/>
  <conditionalFormatting sqref="L21:N73 H8:N20 I6:N7 H2:N4">
    <cfRule type="expression" dxfId="241" priority="242">
      <formula>(H2&lt;&gt;"")*(H2=0)</formula>
    </cfRule>
  </conditionalFormatting>
  <conditionalFormatting sqref="H8:N20 I6:N7 H2:N4">
    <cfRule type="expression" dxfId="240" priority="241">
      <formula>(H2&gt;=1)*(H2&lt;=10000)</formula>
    </cfRule>
  </conditionalFormatting>
  <conditionalFormatting sqref="H21:K73">
    <cfRule type="expression" dxfId="239" priority="240">
      <formula>(H21&lt;&gt;"")*(H21=0)</formula>
    </cfRule>
  </conditionalFormatting>
  <conditionalFormatting sqref="H21:N73">
    <cfRule type="expression" dxfId="238" priority="239">
      <formula>(H21&gt;=1)*(H21&lt;=10000)</formula>
    </cfRule>
  </conditionalFormatting>
  <conditionalFormatting sqref="H269:N271 H273:N276 H264:N264 L168:M168 H74:N84 H90:N90 H92:N93 H96:N97 H99:N105 H113:N116 H125:N125 H133:N134 H137:N138 H146:N147 H151:N153 H156:N163 H166:K168 L166:N167 H207:N208 H210:N210 H217:N218 H220:N221 H224:N227 H229:N231 H233:N235 H238:N238 H240:N248 H252:N253 H255:N255 H261:N262 H140:N141 H119:N121 I132:N132 H188:N203 H171:N185">
    <cfRule type="expression" dxfId="237" priority="238">
      <formula>(H74&lt;&gt;"")*(H74=0)</formula>
    </cfRule>
  </conditionalFormatting>
  <conditionalFormatting sqref="H269:N271 H273:N276 H264:N264 H74:N84 H90:N90 H92:N93 H96:N97 H99:N105 H113:N116 H125:N125 H133:N134 H137:N138 H146:N147 H151:N153 H156:N163 H166:N168 H207:N208 H210:N210 H217:N218 H220:N221 H224:N227 H229:N231 H233:N235 H238:N238 H240:N248 H252:N253 H255:N255 H261:N262 H140:N141 H119:N121 I132:N132 H188:N203 H171:N185">
    <cfRule type="expression" dxfId="236" priority="237">
      <formula>(H74&gt;=1)*(H74&lt;=10000)</formula>
    </cfRule>
  </conditionalFormatting>
  <conditionalFormatting sqref="H87:N87">
    <cfRule type="expression" dxfId="235" priority="228">
      <formula>(H87&lt;&gt;"")*(H87=0)</formula>
    </cfRule>
  </conditionalFormatting>
  <conditionalFormatting sqref="H87:N87">
    <cfRule type="expression" dxfId="234" priority="227">
      <formula>(H87&gt;=1)*(H87&lt;=10000)</formula>
    </cfRule>
  </conditionalFormatting>
  <conditionalFormatting sqref="H88:N88">
    <cfRule type="expression" dxfId="233" priority="226">
      <formula>(H88&lt;&gt;"")*(H88=0)</formula>
    </cfRule>
  </conditionalFormatting>
  <conditionalFormatting sqref="H88:N88">
    <cfRule type="expression" dxfId="232" priority="225">
      <formula>(H88&gt;=1)*(H88&lt;=10000)</formula>
    </cfRule>
  </conditionalFormatting>
  <conditionalFormatting sqref="H85:N85">
    <cfRule type="expression" dxfId="231" priority="232">
      <formula>(H85&lt;&gt;"")*(H85=0)</formula>
    </cfRule>
  </conditionalFormatting>
  <conditionalFormatting sqref="H85:N85">
    <cfRule type="expression" dxfId="230" priority="231">
      <formula>(H85&gt;=1)*(H85&lt;=10000)</formula>
    </cfRule>
  </conditionalFormatting>
  <conditionalFormatting sqref="H86:N86">
    <cfRule type="expression" dxfId="229" priority="230">
      <formula>(H86&lt;&gt;"")*(H86=0)</formula>
    </cfRule>
  </conditionalFormatting>
  <conditionalFormatting sqref="H86:N86">
    <cfRule type="expression" dxfId="228" priority="229">
      <formula>(H86&gt;=1)*(H86&lt;=10000)</formula>
    </cfRule>
  </conditionalFormatting>
  <conditionalFormatting sqref="H89:N89">
    <cfRule type="expression" dxfId="227" priority="224">
      <formula>(H89&lt;&gt;"")*(H89=0)</formula>
    </cfRule>
  </conditionalFormatting>
  <conditionalFormatting sqref="H89:N89">
    <cfRule type="expression" dxfId="226" priority="223">
      <formula>(H89&gt;=1)*(H89&lt;=10000)</formula>
    </cfRule>
  </conditionalFormatting>
  <conditionalFormatting sqref="H91:N91">
    <cfRule type="expression" dxfId="225" priority="222">
      <formula>(H91&lt;&gt;"")*(H91=0)</formula>
    </cfRule>
  </conditionalFormatting>
  <conditionalFormatting sqref="H91:N91">
    <cfRule type="expression" dxfId="224" priority="221">
      <formula>(H91&gt;=1)*(H91&lt;=10000)</formula>
    </cfRule>
  </conditionalFormatting>
  <conditionalFormatting sqref="H94:N94">
    <cfRule type="expression" dxfId="223" priority="220">
      <formula>(H94&lt;&gt;"")*(H94=0)</formula>
    </cfRule>
  </conditionalFormatting>
  <conditionalFormatting sqref="H94:N94">
    <cfRule type="expression" dxfId="222" priority="219">
      <formula>(H94&gt;=1)*(H94&lt;=10000)</formula>
    </cfRule>
  </conditionalFormatting>
  <conditionalFormatting sqref="H95:N95">
    <cfRule type="expression" dxfId="221" priority="218">
      <formula>(H95&lt;&gt;"")*(H95=0)</formula>
    </cfRule>
  </conditionalFormatting>
  <conditionalFormatting sqref="H95:N95">
    <cfRule type="expression" dxfId="220" priority="217">
      <formula>(H95&gt;=1)*(H95&lt;=10000)</formula>
    </cfRule>
  </conditionalFormatting>
  <conditionalFormatting sqref="H98:N98">
    <cfRule type="expression" dxfId="219" priority="216">
      <formula>(H98&lt;&gt;"")*(H98=0)</formula>
    </cfRule>
  </conditionalFormatting>
  <conditionalFormatting sqref="H98:N98">
    <cfRule type="expression" dxfId="218" priority="215">
      <formula>(H98&gt;=1)*(H98&lt;=10000)</formula>
    </cfRule>
  </conditionalFormatting>
  <conditionalFormatting sqref="I107:N107">
    <cfRule type="expression" dxfId="217" priority="214">
      <formula>(I107&lt;&gt;"")*(I107=0)</formula>
    </cfRule>
  </conditionalFormatting>
  <conditionalFormatting sqref="I107:N107">
    <cfRule type="expression" dxfId="216" priority="213">
      <formula>(I107&gt;=1)*(I107&lt;=10000)</formula>
    </cfRule>
  </conditionalFormatting>
  <conditionalFormatting sqref="H107">
    <cfRule type="expression" dxfId="215" priority="212">
      <formula>(H107&lt;&gt;"")*(H107=0)</formula>
    </cfRule>
  </conditionalFormatting>
  <conditionalFormatting sqref="H107">
    <cfRule type="expression" dxfId="214" priority="211">
      <formula>(H107&gt;=1)*(H107&lt;=10000)</formula>
    </cfRule>
  </conditionalFormatting>
  <conditionalFormatting sqref="I106:N106">
    <cfRule type="expression" dxfId="213" priority="210">
      <formula>(I106&lt;&gt;"")*(I106=0)</formula>
    </cfRule>
  </conditionalFormatting>
  <conditionalFormatting sqref="I106:N106">
    <cfRule type="expression" dxfId="212" priority="209">
      <formula>(I106&gt;=1)*(I106&lt;=10000)</formula>
    </cfRule>
  </conditionalFormatting>
  <conditionalFormatting sqref="H106">
    <cfRule type="expression" dxfId="211" priority="208">
      <formula>(H106&lt;&gt;"")*(H106=0)</formula>
    </cfRule>
  </conditionalFormatting>
  <conditionalFormatting sqref="H106">
    <cfRule type="expression" dxfId="210" priority="207">
      <formula>(H106&gt;=1)*(H106&lt;=10000)</formula>
    </cfRule>
  </conditionalFormatting>
  <conditionalFormatting sqref="I108:N108">
    <cfRule type="expression" dxfId="209" priority="206">
      <formula>(I108&lt;&gt;"")*(I108=0)</formula>
    </cfRule>
  </conditionalFormatting>
  <conditionalFormatting sqref="I108:N108">
    <cfRule type="expression" dxfId="208" priority="205">
      <formula>(I108&gt;=1)*(I108&lt;=10000)</formula>
    </cfRule>
  </conditionalFormatting>
  <conditionalFormatting sqref="H108">
    <cfRule type="expression" dxfId="207" priority="204">
      <formula>(H108&lt;&gt;"")*(H108=0)</formula>
    </cfRule>
  </conditionalFormatting>
  <conditionalFormatting sqref="H108">
    <cfRule type="expression" dxfId="206" priority="203">
      <formula>(H108&gt;=1)*(H108&lt;=10000)</formula>
    </cfRule>
  </conditionalFormatting>
  <conditionalFormatting sqref="I109:N109">
    <cfRule type="expression" dxfId="205" priority="202">
      <formula>(I109&lt;&gt;"")*(I109=0)</formula>
    </cfRule>
  </conditionalFormatting>
  <conditionalFormatting sqref="I109:N109">
    <cfRule type="expression" dxfId="204" priority="201">
      <formula>(I109&gt;=1)*(I109&lt;=10000)</formula>
    </cfRule>
  </conditionalFormatting>
  <conditionalFormatting sqref="H109">
    <cfRule type="expression" dxfId="203" priority="200">
      <formula>(H109&lt;&gt;"")*(H109=0)</formula>
    </cfRule>
  </conditionalFormatting>
  <conditionalFormatting sqref="H109">
    <cfRule type="expression" dxfId="202" priority="199">
      <formula>(H109&gt;=1)*(H109&lt;=10000)</formula>
    </cfRule>
  </conditionalFormatting>
  <conditionalFormatting sqref="I110:N110">
    <cfRule type="expression" dxfId="201" priority="198">
      <formula>(I110&lt;&gt;"")*(I110=0)</formula>
    </cfRule>
  </conditionalFormatting>
  <conditionalFormatting sqref="I110:N110">
    <cfRule type="expression" dxfId="200" priority="197">
      <formula>(I110&gt;=1)*(I110&lt;=10000)</formula>
    </cfRule>
  </conditionalFormatting>
  <conditionalFormatting sqref="H110">
    <cfRule type="expression" dxfId="199" priority="196">
      <formula>(H110&lt;&gt;"")*(H110=0)</formula>
    </cfRule>
  </conditionalFormatting>
  <conditionalFormatting sqref="H110">
    <cfRule type="expression" dxfId="198" priority="195">
      <formula>(H110&gt;=1)*(H110&lt;=10000)</formula>
    </cfRule>
  </conditionalFormatting>
  <conditionalFormatting sqref="I111:N111">
    <cfRule type="expression" dxfId="197" priority="194">
      <formula>(I111&lt;&gt;"")*(I111=0)</formula>
    </cfRule>
  </conditionalFormatting>
  <conditionalFormatting sqref="I111:N111">
    <cfRule type="expression" dxfId="196" priority="193">
      <formula>(I111&gt;=1)*(I111&lt;=10000)</formula>
    </cfRule>
  </conditionalFormatting>
  <conditionalFormatting sqref="H111">
    <cfRule type="expression" dxfId="195" priority="192">
      <formula>(H111&lt;&gt;"")*(H111=0)</formula>
    </cfRule>
  </conditionalFormatting>
  <conditionalFormatting sqref="H111">
    <cfRule type="expression" dxfId="194" priority="191">
      <formula>(H111&gt;=1)*(H111&lt;=10000)</formula>
    </cfRule>
  </conditionalFormatting>
  <conditionalFormatting sqref="I112:N112">
    <cfRule type="expression" dxfId="193" priority="190">
      <formula>(I112&lt;&gt;"")*(I112=0)</formula>
    </cfRule>
  </conditionalFormatting>
  <conditionalFormatting sqref="I112:N112">
    <cfRule type="expression" dxfId="192" priority="189">
      <formula>(I112&gt;=1)*(I112&lt;=10000)</formula>
    </cfRule>
  </conditionalFormatting>
  <conditionalFormatting sqref="H112">
    <cfRule type="expression" dxfId="191" priority="188">
      <formula>(H112&lt;&gt;"")*(H112=0)</formula>
    </cfRule>
  </conditionalFormatting>
  <conditionalFormatting sqref="H112">
    <cfRule type="expression" dxfId="190" priority="187">
      <formula>(H112&gt;=1)*(H112&lt;=10000)</formula>
    </cfRule>
  </conditionalFormatting>
  <conditionalFormatting sqref="I117:N117">
    <cfRule type="expression" dxfId="189" priority="186">
      <formula>(I117&lt;&gt;"")*(I117=0)</formula>
    </cfRule>
  </conditionalFormatting>
  <conditionalFormatting sqref="I117:N117">
    <cfRule type="expression" dxfId="188" priority="185">
      <formula>(I117&gt;=1)*(I117&lt;=10000)</formula>
    </cfRule>
  </conditionalFormatting>
  <conditionalFormatting sqref="H117">
    <cfRule type="expression" dxfId="187" priority="184">
      <formula>(H117&lt;&gt;"")*(H117=0)</formula>
    </cfRule>
  </conditionalFormatting>
  <conditionalFormatting sqref="H117">
    <cfRule type="expression" dxfId="186" priority="183">
      <formula>(H117&gt;=1)*(H117&lt;=10000)</formula>
    </cfRule>
  </conditionalFormatting>
  <conditionalFormatting sqref="I118:N118">
    <cfRule type="expression" dxfId="185" priority="182">
      <formula>(I118&lt;&gt;"")*(I118=0)</formula>
    </cfRule>
  </conditionalFormatting>
  <conditionalFormatting sqref="I118:N118">
    <cfRule type="expression" dxfId="184" priority="181">
      <formula>(I118&gt;=1)*(I118&lt;=10000)</formula>
    </cfRule>
  </conditionalFormatting>
  <conditionalFormatting sqref="H118">
    <cfRule type="expression" dxfId="183" priority="180">
      <formula>(H118&lt;&gt;"")*(H118=0)</formula>
    </cfRule>
  </conditionalFormatting>
  <conditionalFormatting sqref="H118">
    <cfRule type="expression" dxfId="182" priority="179">
      <formula>(H118&gt;=1)*(H118&lt;=10000)</formula>
    </cfRule>
  </conditionalFormatting>
  <conditionalFormatting sqref="I122:N122">
    <cfRule type="expression" dxfId="181" priority="178">
      <formula>(I122&lt;&gt;"")*(I122=0)</formula>
    </cfRule>
  </conditionalFormatting>
  <conditionalFormatting sqref="I122:N122">
    <cfRule type="expression" dxfId="180" priority="177">
      <formula>(I122&gt;=1)*(I122&lt;=10000)</formula>
    </cfRule>
  </conditionalFormatting>
  <conditionalFormatting sqref="H122">
    <cfRule type="expression" dxfId="179" priority="176">
      <formula>(H122&lt;&gt;"")*(H122=0)</formula>
    </cfRule>
  </conditionalFormatting>
  <conditionalFormatting sqref="H122">
    <cfRule type="expression" dxfId="178" priority="175">
      <formula>(H122&gt;=1)*(H122&lt;=10000)</formula>
    </cfRule>
  </conditionalFormatting>
  <conditionalFormatting sqref="I123:N123">
    <cfRule type="expression" dxfId="177" priority="174">
      <formula>(I123&lt;&gt;"")*(I123=0)</formula>
    </cfRule>
  </conditionalFormatting>
  <conditionalFormatting sqref="I123:N123">
    <cfRule type="expression" dxfId="176" priority="173">
      <formula>(I123&gt;=1)*(I123&lt;=10000)</formula>
    </cfRule>
  </conditionalFormatting>
  <conditionalFormatting sqref="H123">
    <cfRule type="expression" dxfId="175" priority="172">
      <formula>(H123&lt;&gt;"")*(H123=0)</formula>
    </cfRule>
  </conditionalFormatting>
  <conditionalFormatting sqref="H123">
    <cfRule type="expression" dxfId="174" priority="171">
      <formula>(H123&gt;=1)*(H123&lt;=10000)</formula>
    </cfRule>
  </conditionalFormatting>
  <conditionalFormatting sqref="I124:N124">
    <cfRule type="expression" dxfId="173" priority="170">
      <formula>(I124&lt;&gt;"")*(I124=0)</formula>
    </cfRule>
  </conditionalFormatting>
  <conditionalFormatting sqref="I124:N124">
    <cfRule type="expression" dxfId="172" priority="169">
      <formula>(I124&gt;=1)*(I124&lt;=10000)</formula>
    </cfRule>
  </conditionalFormatting>
  <conditionalFormatting sqref="H124">
    <cfRule type="expression" dxfId="171" priority="168">
      <formula>(H124&lt;&gt;"")*(H124=0)</formula>
    </cfRule>
  </conditionalFormatting>
  <conditionalFormatting sqref="H124">
    <cfRule type="expression" dxfId="170" priority="167">
      <formula>(H124&gt;=1)*(H124&lt;=10000)</formula>
    </cfRule>
  </conditionalFormatting>
  <conditionalFormatting sqref="I126:N126">
    <cfRule type="expression" dxfId="169" priority="166">
      <formula>(I126&lt;&gt;"")*(I126=0)</formula>
    </cfRule>
  </conditionalFormatting>
  <conditionalFormatting sqref="I126:N126">
    <cfRule type="expression" dxfId="168" priority="165">
      <formula>(I126&gt;=1)*(I126&lt;=10000)</formula>
    </cfRule>
  </conditionalFormatting>
  <conditionalFormatting sqref="H126">
    <cfRule type="expression" dxfId="167" priority="164">
      <formula>(H126&lt;&gt;"")*(H126=0)</formula>
    </cfRule>
  </conditionalFormatting>
  <conditionalFormatting sqref="H126">
    <cfRule type="expression" dxfId="166" priority="163">
      <formula>(H126&gt;=1)*(H126&lt;=10000)</formula>
    </cfRule>
  </conditionalFormatting>
  <conditionalFormatting sqref="I127:N127">
    <cfRule type="expression" dxfId="165" priority="162">
      <formula>(I127&lt;&gt;"")*(I127=0)</formula>
    </cfRule>
  </conditionalFormatting>
  <conditionalFormatting sqref="I127:N127">
    <cfRule type="expression" dxfId="164" priority="161">
      <formula>(I127&gt;=1)*(I127&lt;=10000)</formula>
    </cfRule>
  </conditionalFormatting>
  <conditionalFormatting sqref="H127">
    <cfRule type="expression" dxfId="163" priority="160">
      <formula>(H127&lt;&gt;"")*(H127=0)</formula>
    </cfRule>
  </conditionalFormatting>
  <conditionalFormatting sqref="H127">
    <cfRule type="expression" dxfId="162" priority="159">
      <formula>(H127&gt;=1)*(H127&lt;=10000)</formula>
    </cfRule>
  </conditionalFormatting>
  <conditionalFormatting sqref="I128:N128">
    <cfRule type="expression" dxfId="161" priority="158">
      <formula>(I128&lt;&gt;"")*(I128=0)</formula>
    </cfRule>
  </conditionalFormatting>
  <conditionalFormatting sqref="I128:N128">
    <cfRule type="expression" dxfId="160" priority="157">
      <formula>(I128&gt;=1)*(I128&lt;=10000)</formula>
    </cfRule>
  </conditionalFormatting>
  <conditionalFormatting sqref="H128">
    <cfRule type="expression" dxfId="159" priority="156">
      <formula>(H128&lt;&gt;"")*(H128=0)</formula>
    </cfRule>
  </conditionalFormatting>
  <conditionalFormatting sqref="H128">
    <cfRule type="expression" dxfId="158" priority="155">
      <formula>(H128&gt;=1)*(H128&lt;=10000)</formula>
    </cfRule>
  </conditionalFormatting>
  <conditionalFormatting sqref="I129:N129">
    <cfRule type="expression" dxfId="157" priority="154">
      <formula>(I129&lt;&gt;"")*(I129=0)</formula>
    </cfRule>
  </conditionalFormatting>
  <conditionalFormatting sqref="I129:N129">
    <cfRule type="expression" dxfId="156" priority="153">
      <formula>(I129&gt;=1)*(I129&lt;=10000)</formula>
    </cfRule>
  </conditionalFormatting>
  <conditionalFormatting sqref="H129">
    <cfRule type="expression" dxfId="155" priority="152">
      <formula>(H129&lt;&gt;"")*(H129=0)</formula>
    </cfRule>
  </conditionalFormatting>
  <conditionalFormatting sqref="H129">
    <cfRule type="expression" dxfId="154" priority="151">
      <formula>(H129&gt;=1)*(H129&lt;=10000)</formula>
    </cfRule>
  </conditionalFormatting>
  <conditionalFormatting sqref="I130:N130">
    <cfRule type="expression" dxfId="153" priority="150">
      <formula>(I130&lt;&gt;"")*(I130=0)</formula>
    </cfRule>
  </conditionalFormatting>
  <conditionalFormatting sqref="I130:N130">
    <cfRule type="expression" dxfId="152" priority="149">
      <formula>(I130&gt;=1)*(I130&lt;=10000)</formula>
    </cfRule>
  </conditionalFormatting>
  <conditionalFormatting sqref="H130">
    <cfRule type="expression" dxfId="151" priority="148">
      <formula>(H130&lt;&gt;"")*(H130=0)</formula>
    </cfRule>
  </conditionalFormatting>
  <conditionalFormatting sqref="H130">
    <cfRule type="expression" dxfId="150" priority="147">
      <formula>(H130&gt;=1)*(H130&lt;=10000)</formula>
    </cfRule>
  </conditionalFormatting>
  <conditionalFormatting sqref="I131:N131">
    <cfRule type="expression" dxfId="149" priority="146">
      <formula>(I131&lt;&gt;"")*(I131=0)</formula>
    </cfRule>
  </conditionalFormatting>
  <conditionalFormatting sqref="I131:N131">
    <cfRule type="expression" dxfId="148" priority="145">
      <formula>(I131&gt;=1)*(I131&lt;=10000)</formula>
    </cfRule>
  </conditionalFormatting>
  <conditionalFormatting sqref="H131">
    <cfRule type="expression" dxfId="147" priority="144">
      <formula>(H131&lt;&gt;"")*(H131=0)</formula>
    </cfRule>
  </conditionalFormatting>
  <conditionalFormatting sqref="H131">
    <cfRule type="expression" dxfId="146" priority="143">
      <formula>(H131&gt;=1)*(H131&lt;=10000)</formula>
    </cfRule>
  </conditionalFormatting>
  <conditionalFormatting sqref="I135:N135">
    <cfRule type="expression" dxfId="145" priority="142">
      <formula>(I135&lt;&gt;"")*(I135=0)</formula>
    </cfRule>
  </conditionalFormatting>
  <conditionalFormatting sqref="I135:N135">
    <cfRule type="expression" dxfId="144" priority="141">
      <formula>(I135&gt;=1)*(I135&lt;=10000)</formula>
    </cfRule>
  </conditionalFormatting>
  <conditionalFormatting sqref="H135">
    <cfRule type="expression" dxfId="143" priority="140">
      <formula>(H135&lt;&gt;"")*(H135=0)</formula>
    </cfRule>
  </conditionalFormatting>
  <conditionalFormatting sqref="H135">
    <cfRule type="expression" dxfId="142" priority="139">
      <formula>(H135&gt;=1)*(H135&lt;=10000)</formula>
    </cfRule>
  </conditionalFormatting>
  <conditionalFormatting sqref="I136:N136">
    <cfRule type="expression" dxfId="141" priority="138">
      <formula>(I136&lt;&gt;"")*(I136=0)</formula>
    </cfRule>
  </conditionalFormatting>
  <conditionalFormatting sqref="I136:N136">
    <cfRule type="expression" dxfId="140" priority="137">
      <formula>(I136&gt;=1)*(I136&lt;=10000)</formula>
    </cfRule>
  </conditionalFormatting>
  <conditionalFormatting sqref="H136">
    <cfRule type="expression" dxfId="139" priority="136">
      <formula>(H136&lt;&gt;"")*(H136=0)</formula>
    </cfRule>
  </conditionalFormatting>
  <conditionalFormatting sqref="H136">
    <cfRule type="expression" dxfId="138" priority="135">
      <formula>(H136&gt;=1)*(H136&lt;=10000)</formula>
    </cfRule>
  </conditionalFormatting>
  <conditionalFormatting sqref="I144:N144">
    <cfRule type="expression" dxfId="137" priority="134">
      <formula>(I144&lt;&gt;"")*(I144=0)</formula>
    </cfRule>
  </conditionalFormatting>
  <conditionalFormatting sqref="I144:N144">
    <cfRule type="expression" dxfId="136" priority="133">
      <formula>(I144&gt;=1)*(I144&lt;=10000)</formula>
    </cfRule>
  </conditionalFormatting>
  <conditionalFormatting sqref="H144">
    <cfRule type="expression" dxfId="135" priority="132">
      <formula>(H144&lt;&gt;"")*(H144=0)</formula>
    </cfRule>
  </conditionalFormatting>
  <conditionalFormatting sqref="H144">
    <cfRule type="expression" dxfId="134" priority="131">
      <formula>(H144&gt;=1)*(H144&lt;=10000)</formula>
    </cfRule>
  </conditionalFormatting>
  <conditionalFormatting sqref="I148:N148">
    <cfRule type="expression" dxfId="133" priority="130">
      <formula>(I148&lt;&gt;"")*(I148=0)</formula>
    </cfRule>
  </conditionalFormatting>
  <conditionalFormatting sqref="I148:N148">
    <cfRule type="expression" dxfId="132" priority="129">
      <formula>(I148&gt;=1)*(I148&lt;=10000)</formula>
    </cfRule>
  </conditionalFormatting>
  <conditionalFormatting sqref="I149:N149">
    <cfRule type="expression" dxfId="131" priority="128">
      <formula>(I149&lt;&gt;"")*(I149=0)</formula>
    </cfRule>
  </conditionalFormatting>
  <conditionalFormatting sqref="I149:N149">
    <cfRule type="expression" dxfId="130" priority="127">
      <formula>(I149&gt;=1)*(I149&lt;=10000)</formula>
    </cfRule>
  </conditionalFormatting>
  <conditionalFormatting sqref="H149">
    <cfRule type="expression" dxfId="129" priority="126">
      <formula>(H149&lt;&gt;"")*(H149=0)</formula>
    </cfRule>
  </conditionalFormatting>
  <conditionalFormatting sqref="H149">
    <cfRule type="expression" dxfId="128" priority="125">
      <formula>(H149&gt;=1)*(H149&lt;=10000)</formula>
    </cfRule>
  </conditionalFormatting>
  <conditionalFormatting sqref="I150:N150">
    <cfRule type="expression" dxfId="127" priority="124">
      <formula>(I150&lt;&gt;"")*(I150=0)</formula>
    </cfRule>
  </conditionalFormatting>
  <conditionalFormatting sqref="I150:N150">
    <cfRule type="expression" dxfId="126" priority="123">
      <formula>(I150&gt;=1)*(I150&lt;=10000)</formula>
    </cfRule>
  </conditionalFormatting>
  <conditionalFormatting sqref="H150">
    <cfRule type="expression" dxfId="125" priority="122">
      <formula>(H150&lt;&gt;"")*(H150=0)</formula>
    </cfRule>
  </conditionalFormatting>
  <conditionalFormatting sqref="H150">
    <cfRule type="expression" dxfId="124" priority="121">
      <formula>(H150&gt;=1)*(H150&lt;=10000)</formula>
    </cfRule>
  </conditionalFormatting>
  <conditionalFormatting sqref="I154:N154">
    <cfRule type="expression" dxfId="123" priority="120">
      <formula>(I154&lt;&gt;"")*(I154=0)</formula>
    </cfRule>
  </conditionalFormatting>
  <conditionalFormatting sqref="I154:N154">
    <cfRule type="expression" dxfId="122" priority="119">
      <formula>(I154&gt;=1)*(I154&lt;=10000)</formula>
    </cfRule>
  </conditionalFormatting>
  <conditionalFormatting sqref="H154">
    <cfRule type="expression" dxfId="121" priority="118">
      <formula>(H154&lt;&gt;"")*(H154=0)</formula>
    </cfRule>
  </conditionalFormatting>
  <conditionalFormatting sqref="H154">
    <cfRule type="expression" dxfId="120" priority="117">
      <formula>(H154&gt;=1)*(H154&lt;=10000)</formula>
    </cfRule>
  </conditionalFormatting>
  <conditionalFormatting sqref="I155:N155">
    <cfRule type="expression" dxfId="119" priority="116">
      <formula>(I155&lt;&gt;"")*(I155=0)</formula>
    </cfRule>
  </conditionalFormatting>
  <conditionalFormatting sqref="I155:N155">
    <cfRule type="expression" dxfId="118" priority="115">
      <formula>(I155&gt;=1)*(I155&lt;=10000)</formula>
    </cfRule>
  </conditionalFormatting>
  <conditionalFormatting sqref="H155">
    <cfRule type="expression" dxfId="117" priority="114">
      <formula>(H155&lt;&gt;"")*(H155=0)</formula>
    </cfRule>
  </conditionalFormatting>
  <conditionalFormatting sqref="H155">
    <cfRule type="expression" dxfId="116" priority="113">
      <formula>(H155&gt;=1)*(H155&lt;=10000)</formula>
    </cfRule>
  </conditionalFormatting>
  <conditionalFormatting sqref="I164:N164">
    <cfRule type="expression" dxfId="115" priority="112">
      <formula>(I164&lt;&gt;"")*(I164=0)</formula>
    </cfRule>
  </conditionalFormatting>
  <conditionalFormatting sqref="I164:N164">
    <cfRule type="expression" dxfId="114" priority="111">
      <formula>(I164&gt;=1)*(I164&lt;=10000)</formula>
    </cfRule>
  </conditionalFormatting>
  <conditionalFormatting sqref="H164">
    <cfRule type="expression" dxfId="113" priority="110">
      <formula>(H164&lt;&gt;"")*(H164=0)</formula>
    </cfRule>
  </conditionalFormatting>
  <conditionalFormatting sqref="H164">
    <cfRule type="expression" dxfId="112" priority="109">
      <formula>(H164&gt;=1)*(H164&lt;=10000)</formula>
    </cfRule>
  </conditionalFormatting>
  <conditionalFormatting sqref="I165:N165">
    <cfRule type="expression" dxfId="111" priority="108">
      <formula>(I165&lt;&gt;"")*(I165=0)</formula>
    </cfRule>
  </conditionalFormatting>
  <conditionalFormatting sqref="I165:N165">
    <cfRule type="expression" dxfId="110" priority="107">
      <formula>(I165&gt;=1)*(I165&lt;=10000)</formula>
    </cfRule>
  </conditionalFormatting>
  <conditionalFormatting sqref="H165">
    <cfRule type="expression" dxfId="109" priority="106">
      <formula>(H165&lt;&gt;"")*(H165=0)</formula>
    </cfRule>
  </conditionalFormatting>
  <conditionalFormatting sqref="H165">
    <cfRule type="expression" dxfId="108" priority="105">
      <formula>(H165&gt;=1)*(H165&lt;=10000)</formula>
    </cfRule>
  </conditionalFormatting>
  <conditionalFormatting sqref="H169:N169">
    <cfRule type="expression" dxfId="107" priority="104">
      <formula>(H169&lt;&gt;"")*(H169=0)</formula>
    </cfRule>
  </conditionalFormatting>
  <conditionalFormatting sqref="H169:N169">
    <cfRule type="expression" dxfId="106" priority="103">
      <formula>(H169&gt;=1)*(H169&lt;=10000)</formula>
    </cfRule>
  </conditionalFormatting>
  <conditionalFormatting sqref="H170:N170">
    <cfRule type="expression" dxfId="105" priority="102">
      <formula>(H170&lt;&gt;"")*(H170=0)</formula>
    </cfRule>
  </conditionalFormatting>
  <conditionalFormatting sqref="H170:N170">
    <cfRule type="expression" dxfId="104" priority="101">
      <formula>(H170&gt;=1)*(H170&lt;=10000)</formula>
    </cfRule>
  </conditionalFormatting>
  <conditionalFormatting sqref="H186:N186">
    <cfRule type="expression" dxfId="103" priority="100">
      <formula>(H186&lt;&gt;"")*(H186=0)</formula>
    </cfRule>
  </conditionalFormatting>
  <conditionalFormatting sqref="H186:N186">
    <cfRule type="expression" dxfId="102" priority="99">
      <formula>(H186&gt;=1)*(H186&lt;=10000)</formula>
    </cfRule>
  </conditionalFormatting>
  <conditionalFormatting sqref="H187:N187">
    <cfRule type="expression" dxfId="101" priority="98">
      <formula>(H187&lt;&gt;"")*(H187=0)</formula>
    </cfRule>
  </conditionalFormatting>
  <conditionalFormatting sqref="H187:N187">
    <cfRule type="expression" dxfId="100" priority="97">
      <formula>(H187&gt;=1)*(H187&lt;=10000)</formula>
    </cfRule>
  </conditionalFormatting>
  <conditionalFormatting sqref="H204:N204">
    <cfRule type="expression" dxfId="99" priority="96">
      <formula>(H204&lt;&gt;"")*(H204=0)</formula>
    </cfRule>
  </conditionalFormatting>
  <conditionalFormatting sqref="H204:N204">
    <cfRule type="expression" dxfId="98" priority="95">
      <formula>(H204&gt;=1)*(H204&lt;=10000)</formula>
    </cfRule>
  </conditionalFormatting>
  <conditionalFormatting sqref="H205:N205">
    <cfRule type="expression" dxfId="97" priority="94">
      <formula>(H205&lt;&gt;"")*(H205=0)</formula>
    </cfRule>
  </conditionalFormatting>
  <conditionalFormatting sqref="H205:N205">
    <cfRule type="expression" dxfId="96" priority="93">
      <formula>(H205&gt;=1)*(H205&lt;=10000)</formula>
    </cfRule>
  </conditionalFormatting>
  <conditionalFormatting sqref="H206:N206">
    <cfRule type="expression" dxfId="95" priority="92">
      <formula>(H206&lt;&gt;"")*(H206=0)</formula>
    </cfRule>
  </conditionalFormatting>
  <conditionalFormatting sqref="H206:N206">
    <cfRule type="expression" dxfId="94" priority="91">
      <formula>(H206&gt;=1)*(H206&lt;=10000)</formula>
    </cfRule>
  </conditionalFormatting>
  <conditionalFormatting sqref="H209:N209">
    <cfRule type="expression" dxfId="93" priority="90">
      <formula>(H209&lt;&gt;"")*(H209=0)</formula>
    </cfRule>
  </conditionalFormatting>
  <conditionalFormatting sqref="H209:N209">
    <cfRule type="expression" dxfId="92" priority="89">
      <formula>(H209&gt;=1)*(H209&lt;=10000)</formula>
    </cfRule>
  </conditionalFormatting>
  <conditionalFormatting sqref="H211:N211">
    <cfRule type="expression" dxfId="91" priority="88">
      <formula>(H211&lt;&gt;"")*(H211=0)</formula>
    </cfRule>
  </conditionalFormatting>
  <conditionalFormatting sqref="H211:N211">
    <cfRule type="expression" dxfId="90" priority="87">
      <formula>(H211&gt;=1)*(H211&lt;=10000)</formula>
    </cfRule>
  </conditionalFormatting>
  <conditionalFormatting sqref="H212:N212">
    <cfRule type="expression" dxfId="89" priority="86">
      <formula>(H212&lt;&gt;"")*(H212=0)</formula>
    </cfRule>
  </conditionalFormatting>
  <conditionalFormatting sqref="H212:N212">
    <cfRule type="expression" dxfId="88" priority="85">
      <formula>(H212&gt;=1)*(H212&lt;=10000)</formula>
    </cfRule>
  </conditionalFormatting>
  <conditionalFormatting sqref="H213:N213">
    <cfRule type="expression" dxfId="87" priority="84">
      <formula>(H213&lt;&gt;"")*(H213=0)</formula>
    </cfRule>
  </conditionalFormatting>
  <conditionalFormatting sqref="H213:N213">
    <cfRule type="expression" dxfId="86" priority="83">
      <formula>(H213&gt;=1)*(H213&lt;=10000)</formula>
    </cfRule>
  </conditionalFormatting>
  <conditionalFormatting sqref="H214:N214">
    <cfRule type="expression" dxfId="85" priority="82">
      <formula>(H214&lt;&gt;"")*(H214=0)</formula>
    </cfRule>
  </conditionalFormatting>
  <conditionalFormatting sqref="H214:N214">
    <cfRule type="expression" dxfId="84" priority="81">
      <formula>(H214&gt;=1)*(H214&lt;=10000)</formula>
    </cfRule>
  </conditionalFormatting>
  <conditionalFormatting sqref="H215:N215">
    <cfRule type="expression" dxfId="83" priority="80">
      <formula>(H215&lt;&gt;"")*(H215=0)</formula>
    </cfRule>
  </conditionalFormatting>
  <conditionalFormatting sqref="H215:N215">
    <cfRule type="expression" dxfId="82" priority="79">
      <formula>(H215&gt;=1)*(H215&lt;=10000)</formula>
    </cfRule>
  </conditionalFormatting>
  <conditionalFormatting sqref="H216:N216">
    <cfRule type="expression" dxfId="81" priority="78">
      <formula>(H216&lt;&gt;"")*(H216=0)</formula>
    </cfRule>
  </conditionalFormatting>
  <conditionalFormatting sqref="H216:N216">
    <cfRule type="expression" dxfId="80" priority="77">
      <formula>(H216&gt;=1)*(H216&lt;=10000)</formula>
    </cfRule>
  </conditionalFormatting>
  <conditionalFormatting sqref="H219:N219">
    <cfRule type="expression" dxfId="79" priority="76">
      <formula>(H219&lt;&gt;"")*(H219=0)</formula>
    </cfRule>
  </conditionalFormatting>
  <conditionalFormatting sqref="H219:N219">
    <cfRule type="expression" dxfId="78" priority="75">
      <formula>(H219&gt;=1)*(H219&lt;=10000)</formula>
    </cfRule>
  </conditionalFormatting>
  <conditionalFormatting sqref="H222:N222">
    <cfRule type="expression" dxfId="77" priority="74">
      <formula>(H222&lt;&gt;"")*(H222=0)</formula>
    </cfRule>
  </conditionalFormatting>
  <conditionalFormatting sqref="H222:N222">
    <cfRule type="expression" dxfId="76" priority="73">
      <formula>(H222&gt;=1)*(H222&lt;=10000)</formula>
    </cfRule>
  </conditionalFormatting>
  <conditionalFormatting sqref="H223:N223">
    <cfRule type="expression" dxfId="75" priority="72">
      <formula>(H223&lt;&gt;"")*(H223=0)</formula>
    </cfRule>
  </conditionalFormatting>
  <conditionalFormatting sqref="H223:N223">
    <cfRule type="expression" dxfId="74" priority="71">
      <formula>(H223&gt;=1)*(H223&lt;=10000)</formula>
    </cfRule>
  </conditionalFormatting>
  <conditionalFormatting sqref="H228:N228">
    <cfRule type="expression" dxfId="73" priority="70">
      <formula>(H228&lt;&gt;"")*(H228=0)</formula>
    </cfRule>
  </conditionalFormatting>
  <conditionalFormatting sqref="H228:N228">
    <cfRule type="expression" dxfId="72" priority="69">
      <formula>(H228&gt;=1)*(H228&lt;=10000)</formula>
    </cfRule>
  </conditionalFormatting>
  <conditionalFormatting sqref="H232:N232">
    <cfRule type="expression" dxfId="71" priority="68">
      <formula>(H232&lt;&gt;"")*(H232=0)</formula>
    </cfRule>
  </conditionalFormatting>
  <conditionalFormatting sqref="H232:N232">
    <cfRule type="expression" dxfId="70" priority="67">
      <formula>(H232&gt;=1)*(H232&lt;=10000)</formula>
    </cfRule>
  </conditionalFormatting>
  <conditionalFormatting sqref="H236:N236">
    <cfRule type="expression" dxfId="69" priority="66">
      <formula>(H236&lt;&gt;"")*(H236=0)</formula>
    </cfRule>
  </conditionalFormatting>
  <conditionalFormatting sqref="H236:N236">
    <cfRule type="expression" dxfId="68" priority="65">
      <formula>(H236&gt;=1)*(H236&lt;=10000)</formula>
    </cfRule>
  </conditionalFormatting>
  <conditionalFormatting sqref="H237:N237">
    <cfRule type="expression" dxfId="67" priority="64">
      <formula>(H237&lt;&gt;"")*(H237=0)</formula>
    </cfRule>
  </conditionalFormatting>
  <conditionalFormatting sqref="H237:N237">
    <cfRule type="expression" dxfId="66" priority="63">
      <formula>(H237&gt;=1)*(H237&lt;=10000)</formula>
    </cfRule>
  </conditionalFormatting>
  <conditionalFormatting sqref="H239:N239">
    <cfRule type="expression" dxfId="65" priority="62">
      <formula>(H239&lt;&gt;"")*(H239=0)</formula>
    </cfRule>
  </conditionalFormatting>
  <conditionalFormatting sqref="H239:N239">
    <cfRule type="expression" dxfId="64" priority="61">
      <formula>(H239&gt;=1)*(H239&lt;=10000)</formula>
    </cfRule>
  </conditionalFormatting>
  <conditionalFormatting sqref="H249:N249">
    <cfRule type="expression" dxfId="63" priority="60">
      <formula>(H249&lt;&gt;"")*(H249=0)</formula>
    </cfRule>
  </conditionalFormatting>
  <conditionalFormatting sqref="H249:N249">
    <cfRule type="expression" dxfId="62" priority="59">
      <formula>(H249&gt;=1)*(H249&lt;=10000)</formula>
    </cfRule>
  </conditionalFormatting>
  <conditionalFormatting sqref="H250:N250">
    <cfRule type="expression" dxfId="61" priority="58">
      <formula>(H250&lt;&gt;"")*(H250=0)</formula>
    </cfRule>
  </conditionalFormatting>
  <conditionalFormatting sqref="H250:N250">
    <cfRule type="expression" dxfId="60" priority="57">
      <formula>(H250&gt;=1)*(H250&lt;=10000)</formula>
    </cfRule>
  </conditionalFormatting>
  <conditionalFormatting sqref="H251:N251">
    <cfRule type="expression" dxfId="59" priority="56">
      <formula>(H251&lt;&gt;"")*(H251=0)</formula>
    </cfRule>
  </conditionalFormatting>
  <conditionalFormatting sqref="H251:N251">
    <cfRule type="expression" dxfId="58" priority="55">
      <formula>(H251&gt;=1)*(H251&lt;=10000)</formula>
    </cfRule>
  </conditionalFormatting>
  <conditionalFormatting sqref="H254:N254">
    <cfRule type="expression" dxfId="57" priority="54">
      <formula>(H254&lt;&gt;"")*(H254=0)</formula>
    </cfRule>
  </conditionalFormatting>
  <conditionalFormatting sqref="H254:N254">
    <cfRule type="expression" dxfId="56" priority="53">
      <formula>(H254&gt;=1)*(H254&lt;=10000)</formula>
    </cfRule>
  </conditionalFormatting>
  <conditionalFormatting sqref="H256:N256">
    <cfRule type="expression" dxfId="55" priority="52">
      <formula>(H256&lt;&gt;"")*(H256=0)</formula>
    </cfRule>
  </conditionalFormatting>
  <conditionalFormatting sqref="H256:N256">
    <cfRule type="expression" dxfId="54" priority="51">
      <formula>(H256&gt;=1)*(H256&lt;=10000)</formula>
    </cfRule>
  </conditionalFormatting>
  <conditionalFormatting sqref="H257:N257">
    <cfRule type="expression" dxfId="53" priority="50">
      <formula>(H257&lt;&gt;"")*(H257=0)</formula>
    </cfRule>
  </conditionalFormatting>
  <conditionalFormatting sqref="H257:N257">
    <cfRule type="expression" dxfId="52" priority="49">
      <formula>(H257&gt;=1)*(H257&lt;=10000)</formula>
    </cfRule>
  </conditionalFormatting>
  <conditionalFormatting sqref="H258:N258">
    <cfRule type="expression" dxfId="51" priority="48">
      <formula>(H258&lt;&gt;"")*(H258=0)</formula>
    </cfRule>
  </conditionalFormatting>
  <conditionalFormatting sqref="H258:N258">
    <cfRule type="expression" dxfId="50" priority="47">
      <formula>(H258&gt;=1)*(H258&lt;=10000)</formula>
    </cfRule>
  </conditionalFormatting>
  <conditionalFormatting sqref="H259:N259">
    <cfRule type="expression" dxfId="49" priority="46">
      <formula>(H259&lt;&gt;"")*(H259=0)</formula>
    </cfRule>
  </conditionalFormatting>
  <conditionalFormatting sqref="H259:N259">
    <cfRule type="expression" dxfId="48" priority="45">
      <formula>(H259&gt;=1)*(H259&lt;=10000)</formula>
    </cfRule>
  </conditionalFormatting>
  <conditionalFormatting sqref="H260:N260">
    <cfRule type="expression" dxfId="47" priority="44">
      <formula>(H260&lt;&gt;"")*(H260=0)</formula>
    </cfRule>
  </conditionalFormatting>
  <conditionalFormatting sqref="H260:N260">
    <cfRule type="expression" dxfId="46" priority="43">
      <formula>(H260&gt;=1)*(H260&lt;=10000)</formula>
    </cfRule>
  </conditionalFormatting>
  <conditionalFormatting sqref="H139:N139">
    <cfRule type="expression" dxfId="45" priority="42">
      <formula>(H139&lt;&gt;"")*(H139=0)</formula>
    </cfRule>
  </conditionalFormatting>
  <conditionalFormatting sqref="H139:N139">
    <cfRule type="expression" dxfId="44" priority="41">
      <formula>(H139&gt;=1)*(H139&lt;=10000)</formula>
    </cfRule>
  </conditionalFormatting>
  <conditionalFormatting sqref="H143:N143">
    <cfRule type="expression" dxfId="43" priority="40">
      <formula>(H143&lt;&gt;"")*(H143=0)</formula>
    </cfRule>
  </conditionalFormatting>
  <conditionalFormatting sqref="H143:N143">
    <cfRule type="expression" dxfId="42" priority="39">
      <formula>(H143&gt;=1)*(H143&lt;=10000)</formula>
    </cfRule>
  </conditionalFormatting>
  <conditionalFormatting sqref="N168">
    <cfRule type="expression" dxfId="41" priority="234">
      <formula>(N168&gt;=6)*(N168&lt;=15)</formula>
    </cfRule>
    <cfRule type="expression" dxfId="40" priority="235">
      <formula>(N168&gt;=1)*(N168&lt;=5)</formula>
    </cfRule>
    <cfRule type="expression" dxfId="39" priority="236">
      <formula>(N168&lt;&gt;"")*(N168=0)</formula>
    </cfRule>
  </conditionalFormatting>
  <conditionalFormatting sqref="N168">
    <cfRule type="expression" dxfId="38" priority="233">
      <formula>(N168&lt;&gt;"")*(N168&gt;=16)</formula>
    </cfRule>
  </conditionalFormatting>
  <conditionalFormatting sqref="I142:N142">
    <cfRule type="expression" dxfId="37" priority="38">
      <formula>(I142&lt;&gt;"")*(I142=0)</formula>
    </cfRule>
  </conditionalFormatting>
  <conditionalFormatting sqref="I142:N142">
    <cfRule type="expression" dxfId="36" priority="37">
      <formula>(I142&gt;=1)*(I142&lt;=10000)</formula>
    </cfRule>
  </conditionalFormatting>
  <conditionalFormatting sqref="H142">
    <cfRule type="expression" dxfId="35" priority="36">
      <formula>(H142&lt;&gt;"")*(H142=0)</formula>
    </cfRule>
  </conditionalFormatting>
  <conditionalFormatting sqref="H142">
    <cfRule type="expression" dxfId="34" priority="35">
      <formula>(H142&gt;=1)*(H142&lt;=10000)</formula>
    </cfRule>
  </conditionalFormatting>
  <conditionalFormatting sqref="H145:N145">
    <cfRule type="expression" dxfId="33" priority="34">
      <formula>(H145&lt;&gt;"")*(H145=0)</formula>
    </cfRule>
  </conditionalFormatting>
  <conditionalFormatting sqref="H145:N145">
    <cfRule type="expression" dxfId="32" priority="33">
      <formula>(H145&gt;=1)*(H145&lt;=10000)</formula>
    </cfRule>
  </conditionalFormatting>
  <conditionalFormatting sqref="H132">
    <cfRule type="expression" dxfId="31" priority="32">
      <formula>(H132&lt;&gt;"")*(H132=0)</formula>
    </cfRule>
  </conditionalFormatting>
  <conditionalFormatting sqref="H132">
    <cfRule type="expression" dxfId="30" priority="31">
      <formula>(H132&gt;=1)*(H132&lt;=10000)</formula>
    </cfRule>
  </conditionalFormatting>
  <conditionalFormatting sqref="H148">
    <cfRule type="expression" dxfId="29" priority="30">
      <formula>(H148&lt;&gt;"")*(H148=0)</formula>
    </cfRule>
  </conditionalFormatting>
  <conditionalFormatting sqref="H148">
    <cfRule type="expression" dxfId="28" priority="29">
      <formula>(H148&gt;=1)*(H148&lt;=10000)</formula>
    </cfRule>
  </conditionalFormatting>
  <conditionalFormatting sqref="Z163">
    <cfRule type="expression" dxfId="27" priority="28">
      <formula>(Z163&lt;&gt;"")*(Z163=0)</formula>
    </cfRule>
  </conditionalFormatting>
  <conditionalFormatting sqref="Z163">
    <cfRule type="expression" dxfId="26" priority="27">
      <formula>(Z163&gt;=1)*(Z163&lt;=10000)</formula>
    </cfRule>
  </conditionalFormatting>
  <conditionalFormatting sqref="Z107">
    <cfRule type="expression" dxfId="25" priority="26">
      <formula>(Z107&lt;&gt;"")*(Z107=0)</formula>
    </cfRule>
  </conditionalFormatting>
  <conditionalFormatting sqref="Z107">
    <cfRule type="expression" dxfId="24" priority="25">
      <formula>(Z107&gt;=1)*(Z107&lt;=10000)</formula>
    </cfRule>
  </conditionalFormatting>
  <conditionalFormatting sqref="Z108">
    <cfRule type="expression" dxfId="23" priority="24">
      <formula>(Z108&lt;&gt;"")*(Z108=0)</formula>
    </cfRule>
  </conditionalFormatting>
  <conditionalFormatting sqref="Z108">
    <cfRule type="expression" dxfId="22" priority="23">
      <formula>(Z108&gt;=1)*(Z108&lt;=10000)</formula>
    </cfRule>
  </conditionalFormatting>
  <conditionalFormatting sqref="Z109">
    <cfRule type="expression" dxfId="21" priority="22">
      <formula>(Z109&lt;&gt;"")*(Z109=0)</formula>
    </cfRule>
  </conditionalFormatting>
  <conditionalFormatting sqref="Z109">
    <cfRule type="expression" dxfId="20" priority="21">
      <formula>(Z109&gt;=1)*(Z109&lt;=10000)</formula>
    </cfRule>
  </conditionalFormatting>
  <conditionalFormatting sqref="Z147">
    <cfRule type="expression" dxfId="19" priority="20">
      <formula>(Z147&lt;&gt;"")*(Z147=0)</formula>
    </cfRule>
  </conditionalFormatting>
  <conditionalFormatting sqref="Z147">
    <cfRule type="expression" dxfId="18" priority="19">
      <formula>(Z147&gt;=1)*(Z147&lt;=10000)</formula>
    </cfRule>
  </conditionalFormatting>
  <conditionalFormatting sqref="Z148">
    <cfRule type="expression" dxfId="17" priority="18">
      <formula>(Z148&lt;&gt;"")*(Z148=0)</formula>
    </cfRule>
  </conditionalFormatting>
  <conditionalFormatting sqref="Z148">
    <cfRule type="expression" dxfId="16" priority="17">
      <formula>(Z148&gt;=1)*(Z148&lt;=10000)</formula>
    </cfRule>
  </conditionalFormatting>
  <conditionalFormatting sqref="H263:N263">
    <cfRule type="expression" dxfId="15" priority="16">
      <formula>(H263&lt;&gt;"")*(H263=0)</formula>
    </cfRule>
  </conditionalFormatting>
  <conditionalFormatting sqref="H263:N263">
    <cfRule type="expression" dxfId="14" priority="15">
      <formula>(H263&gt;=1)*(H263&lt;=10000)</formula>
    </cfRule>
  </conditionalFormatting>
  <conditionalFormatting sqref="H265:N265">
    <cfRule type="expression" dxfId="13" priority="14">
      <formula>(H265&lt;&gt;"")*(H265=0)</formula>
    </cfRule>
  </conditionalFormatting>
  <conditionalFormatting sqref="H265:N265">
    <cfRule type="expression" dxfId="12" priority="13">
      <formula>(H265&gt;=1)*(H265&lt;=10000)</formula>
    </cfRule>
  </conditionalFormatting>
  <conditionalFormatting sqref="H266:N266">
    <cfRule type="expression" dxfId="11" priority="12">
      <formula>(H266&lt;&gt;"")*(H266=0)</formula>
    </cfRule>
  </conditionalFormatting>
  <conditionalFormatting sqref="H266:N266">
    <cfRule type="expression" dxfId="10" priority="11">
      <formula>(H266&gt;=1)*(H266&lt;=10000)</formula>
    </cfRule>
  </conditionalFormatting>
  <conditionalFormatting sqref="H267:N267">
    <cfRule type="expression" dxfId="9" priority="10">
      <formula>(H267&lt;&gt;"")*(H267=0)</formula>
    </cfRule>
  </conditionalFormatting>
  <conditionalFormatting sqref="H267:N267">
    <cfRule type="expression" dxfId="8" priority="9">
      <formula>(H267&gt;=1)*(H267&lt;=10000)</formula>
    </cfRule>
  </conditionalFormatting>
  <conditionalFormatting sqref="H268:N268">
    <cfRule type="expression" dxfId="7" priority="8">
      <formula>(H268&lt;&gt;"")*(H268=0)</formula>
    </cfRule>
  </conditionalFormatting>
  <conditionalFormatting sqref="H268:N268">
    <cfRule type="expression" dxfId="6" priority="7">
      <formula>(H268&gt;=1)*(H268&lt;=10000)</formula>
    </cfRule>
  </conditionalFormatting>
  <conditionalFormatting sqref="H272:N272">
    <cfRule type="expression" dxfId="5" priority="6">
      <formula>(H272&lt;&gt;"")*(H272=0)</formula>
    </cfRule>
  </conditionalFormatting>
  <conditionalFormatting sqref="H272:N272">
    <cfRule type="expression" dxfId="4" priority="5">
      <formula>(H272&gt;=1)*(H272&lt;=10000)</formula>
    </cfRule>
  </conditionalFormatting>
  <conditionalFormatting sqref="H277:N277">
    <cfRule type="expression" dxfId="3" priority="4">
      <formula>(H277&lt;&gt;"")*(H277=0)</formula>
    </cfRule>
  </conditionalFormatting>
  <conditionalFormatting sqref="H277:N277">
    <cfRule type="expression" dxfId="2" priority="3">
      <formula>(H277&gt;=1)*(H277&lt;=10000)</formula>
    </cfRule>
  </conditionalFormatting>
  <conditionalFormatting sqref="H278:N278">
    <cfRule type="expression" dxfId="1" priority="2">
      <formula>(H278&lt;&gt;"")*(H278=0)</formula>
    </cfRule>
  </conditionalFormatting>
  <conditionalFormatting sqref="H278:N278">
    <cfRule type="expression" dxfId="0" priority="1">
      <formula>(H278&gt;=1)*(H278&lt;=10000)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E30" sqref="E30"/>
    </sheetView>
  </sheetViews>
  <sheetFormatPr defaultRowHeight="15"/>
  <sheetData>
    <row r="1" spans="1:1" ht="29.25">
      <c r="A1" s="230" t="s">
        <v>134</v>
      </c>
    </row>
    <row r="2" spans="1:1">
      <c r="A2" s="231">
        <v>3</v>
      </c>
    </row>
    <row r="3" spans="1:1">
      <c r="A3" s="232">
        <v>45</v>
      </c>
    </row>
    <row r="4" spans="1:1">
      <c r="A4" s="232">
        <v>48</v>
      </c>
    </row>
    <row r="5" spans="1:1">
      <c r="A5" s="232">
        <v>152</v>
      </c>
    </row>
    <row r="6" spans="1:1">
      <c r="A6" s="232">
        <v>153</v>
      </c>
    </row>
    <row r="7" spans="1:1">
      <c r="A7" s="232">
        <v>154</v>
      </c>
    </row>
    <row r="8" spans="1:1">
      <c r="A8" s="232">
        <v>155</v>
      </c>
    </row>
    <row r="9" spans="1:1">
      <c r="A9" s="232">
        <v>156</v>
      </c>
    </row>
    <row r="10" spans="1:1">
      <c r="A10" s="232">
        <v>157</v>
      </c>
    </row>
    <row r="11" spans="1:1">
      <c r="A11" s="232">
        <v>158</v>
      </c>
    </row>
    <row r="12" spans="1:1">
      <c r="A12" s="232">
        <v>159</v>
      </c>
    </row>
    <row r="13" spans="1:1">
      <c r="A13" s="232">
        <v>160</v>
      </c>
    </row>
    <row r="14" spans="1:1">
      <c r="A14" s="232">
        <v>161</v>
      </c>
    </row>
    <row r="15" spans="1:1">
      <c r="A15" s="232">
        <v>162</v>
      </c>
    </row>
    <row r="16" spans="1:1">
      <c r="A16" s="232">
        <v>182</v>
      </c>
    </row>
    <row r="17" spans="1:1">
      <c r="A17" s="229"/>
    </row>
    <row r="18" spans="1:1">
      <c r="A18" s="2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x0020_and_x0020_time xmlns="f6735893-03d1-4b5c-93f0-2ac1c56603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62497F387DEA4C977588B99327BEC3" ma:contentTypeVersion="1" ma:contentTypeDescription="Create a new document." ma:contentTypeScope="" ma:versionID="fdfa4b9edc1ae0c4a8af46f50e980bc7">
  <xsd:schema xmlns:xsd="http://www.w3.org/2001/XMLSchema" xmlns:xs="http://www.w3.org/2001/XMLSchema" xmlns:p="http://schemas.microsoft.com/office/2006/metadata/properties" xmlns:ns2="f6735893-03d1-4b5c-93f0-2ac1c56603d6" targetNamespace="http://schemas.microsoft.com/office/2006/metadata/properties" ma:root="true" ma:fieldsID="ccb1d98dbd21119745c988dacf073c74" ns2:_="">
    <xsd:import namespace="f6735893-03d1-4b5c-93f0-2ac1c56603d6"/>
    <xsd:element name="properties">
      <xsd:complexType>
        <xsd:sequence>
          <xsd:element name="documentManagement">
            <xsd:complexType>
              <xsd:all>
                <xsd:element ref="ns2:Date_x0020_and_x0020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35893-03d1-4b5c-93f0-2ac1c56603d6" elementFormDefault="qualified">
    <xsd:import namespace="http://schemas.microsoft.com/office/2006/documentManagement/types"/>
    <xsd:import namespace="http://schemas.microsoft.com/office/infopath/2007/PartnerControls"/>
    <xsd:element name="Date_x0020_and_x0020_time" ma:index="8" nillable="true" ma:displayName="Date and time" ma:format="DateOnly" ma:internalName="Date_x0020_and_x0020_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B0FB71-9AF2-47EE-A720-3160410CA6AF}">
  <ds:schemaRefs>
    <ds:schemaRef ds:uri="http://purl.org/dc/term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f6735893-03d1-4b5c-93f0-2ac1c56603d6"/>
    <ds:schemaRef ds:uri="http://purl.org/dc/dcmitype/"/>
  </ds:schemaRefs>
</ds:datastoreItem>
</file>

<file path=customXml/itemProps2.xml><?xml version="1.0" encoding="utf-8"?>
<ds:datastoreItem xmlns:ds="http://schemas.openxmlformats.org/officeDocument/2006/customXml" ds:itemID="{BBD64DCA-DEAE-4F8E-AB3A-8789C2D00E91}">
  <ds:schemaRefs>
    <ds:schemaRef ds:uri="http://schemas.microsoft.com/sharepoint/v3/contenttype/forms"/>
  </ds:schemaRefs>
</ds:datastoreItem>
</file>

<file path=customXml/itemProps3.xml><?xml version="1.0" encoding="utf-8"?>
<ds:datastoreItem xmlns:ds="http://schemas.openxmlformats.org/officeDocument/2006/customXml" ds:itemID="{4DF52B83-2EB2-4532-BE20-BFDD915E4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35893-03d1-4b5c-93f0-2ac1c5660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Project Gantt</vt:lpstr>
      <vt:lpstr>EIF Dates</vt:lpstr>
      <vt:lpstr>Code mapping extract</vt:lpstr>
      <vt:lpstr>Relevant prequalification art.</vt:lpstr>
      <vt:lpstr>'Relevant prequalification art.'!Extract</vt:lpstr>
      <vt:lpstr>'Project Gantt'!Print_Area</vt:lpstr>
      <vt:lpstr>'Project Gantt'!Print_Titles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Robert Selbie</cp:lastModifiedBy>
  <cp:lastPrinted>2018-06-08T08:18:07Z</cp:lastPrinted>
  <dcterms:created xsi:type="dcterms:W3CDTF">2016-06-21T08:06:09Z</dcterms:created>
  <dcterms:modified xsi:type="dcterms:W3CDTF">2018-07-20T08:40:24Z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0x010100F262497F387DEA4C977588B99327BEC3</vt:lpwstr>
  </property>
  <property fmtid="{D5CDD505-2E9C-101B-9397-08002B2CF9AE}" pid="3" name="_AdHocReviewCycleID">
    <vt:i4>-2030639745</vt:i4>
  </property>
  <property fmtid="{D5CDD505-2E9C-101B-9397-08002B2CF9AE}" pid="4" name="_NewReviewCycle">
    <vt:lpwstr/>
  </property>
  <property fmtid="{D5CDD505-2E9C-101B-9397-08002B2CF9AE}" pid="5" name="_EmailSubject">
    <vt:lpwstr>GC0114 Draft TOR (002)_RS.doc</vt:lpwstr>
  </property>
  <property fmtid="{D5CDD505-2E9C-101B-9397-08002B2CF9AE}" pid="6" name="_AuthorEmail">
    <vt:lpwstr>Robert.Selbie@nationalgrid.com</vt:lpwstr>
  </property>
  <property fmtid="{D5CDD505-2E9C-101B-9397-08002B2CF9AE}" pid="7" name="_AuthorEmailDisplayName">
    <vt:lpwstr>Selbie, Robert</vt:lpwstr>
  </property>
  <property fmtid="{D5CDD505-2E9C-101B-9397-08002B2CF9AE}" pid="8" name="_PreviousAdHocReviewCycleID">
    <vt:i4>-127372658</vt:i4>
  </property>
</Properties>
</file>