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055" windowHeight="7545" tabRatio="346" activeTab="3"/>
  </bookViews>
  <sheets>
    <sheet name="SOGL" sheetId="2" r:id="rId1"/>
    <sheet name="Project Gantt" sheetId="1" state="hidden" r:id="rId2"/>
    <sheet name="EIF Dates" sheetId="4" state="hidden" r:id="rId3"/>
    <sheet name="KORRR" sheetId="5" r:id="rId4"/>
  </sheets>
  <definedNames>
    <definedName name="_xlnm._FilterDatabase" localSheetId="0" hidden="1">SOGL!$B$4:$K$213</definedName>
    <definedName name="_xlnm.Print_Area" localSheetId="1">'Project Gantt'!$A$1:$EO$74</definedName>
    <definedName name="_xlnm.Print_Area" localSheetId="0">SOGL!$B$1:$K$213</definedName>
    <definedName name="_xlnm.Print_Titles" localSheetId="1">'Project Gantt'!$1:$9</definedName>
    <definedName name="valuevx">42.314159</definedName>
    <definedName name="Z_5C11B616_35DD_4F1D_B6BA_35C693DFAD6B_.wvu.FilterData" localSheetId="0" hidden="1">SOGL!$A$4:$G$213</definedName>
    <definedName name="Z_5C11B616_35DD_4F1D_B6BA_35C693DFAD6B_.wvu.PrintArea" localSheetId="1" hidden="1">'Project Gantt'!$A$1:$EO$74</definedName>
    <definedName name="Z_5C11B616_35DD_4F1D_B6BA_35C693DFAD6B_.wvu.PrintTitles" localSheetId="1" hidden="1">'Project Gantt'!$1:$9</definedName>
    <definedName name="Z_5C11B616_35DD_4F1D_B6BA_35C693DFAD6B_.wvu.Rows" localSheetId="1" hidden="1">'Project Gantt'!$56:$60,'Project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definedName>
    <definedName name="Z_63C2440F_350B_41E8_B1D4_831F4CBBF476_.wvu.FilterData" localSheetId="0" hidden="1">SOGL!$A$4:$G$213</definedName>
    <definedName name="Z_63C2440F_350B_41E8_B1D4_831F4CBBF476_.wvu.PrintArea" localSheetId="1" hidden="1">'Project Gantt'!$A$1:$EO$74</definedName>
    <definedName name="Z_63C2440F_350B_41E8_B1D4_831F4CBBF476_.wvu.PrintTitles" localSheetId="1" hidden="1">'Project Gantt'!$1:$9</definedName>
    <definedName name="Z_63C2440F_350B_41E8_B1D4_831F4CBBF476_.wvu.Rows" localSheetId="1" hidden="1">'Project Gantt'!$56:$60,'Project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Gantt'!#REF!,'Project Gantt'!#REF!</definedName>
    <definedName name="Z_63C2440F_350B_41E8_B1D4_831F4CBBF476_.wvu.Rows" localSheetId="0" hidden="1">SOGL!#REF!,SOGL!#REF!</definedName>
  </definedNames>
  <calcPr calcId="145621"/>
  <customWorkbookViews>
    <customWorkbookView name="Robert Selbie - Personal View" guid="{63C2440F-350B-41E8-B1D4-831F4CBBF476}" mergeInterval="0" personalView="1" maximized="1" windowWidth="1362" windowHeight="543" tabRatio="892" activeSheetId="2"/>
    <customWorkbookView name="National Grid - Personal View" guid="{5C11B616-35DD-4F1D-B6BA-35C693DFAD6B}" mergeInterval="0" personalView="1" maximized="1" windowWidth="1280" windowHeight="838" tabRatio="892" activeSheetId="2"/>
  </customWorkbookViews>
</workbook>
</file>

<file path=xl/calcChain.xml><?xml version="1.0" encoding="utf-8"?>
<calcChain xmlns="http://schemas.openxmlformats.org/spreadsheetml/2006/main">
  <c r="I213" i="2" l="1"/>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22" i="1" l="1"/>
  <c r="BF28" i="1" l="1"/>
  <c r="K67" i="1" l="1"/>
  <c r="H67" i="1"/>
  <c r="K55" i="1"/>
  <c r="H55" i="1"/>
  <c r="H54" i="1" s="1"/>
  <c r="H53" i="1" s="1"/>
  <c r="J54" i="1"/>
  <c r="K47" i="1"/>
  <c r="H47" i="1"/>
  <c r="H32" i="1"/>
  <c r="K32" i="1"/>
  <c r="K28" i="1"/>
  <c r="H28" i="1"/>
  <c r="K21" i="1"/>
  <c r="H18" i="1"/>
  <c r="H21" i="1"/>
  <c r="K18" i="1"/>
  <c r="H17" i="1" l="1"/>
  <c r="I74" i="1" l="1"/>
  <c r="M74" i="1" s="1"/>
  <c r="L74" i="1" s="1"/>
  <c r="I73" i="1"/>
  <c r="M73" i="1" s="1"/>
  <c r="L73" i="1" s="1"/>
  <c r="I72" i="1"/>
  <c r="M72" i="1" s="1"/>
  <c r="L72" i="1" s="1"/>
  <c r="I71" i="1"/>
  <c r="M71" i="1" s="1"/>
  <c r="L71" i="1" s="1"/>
  <c r="I70" i="1"/>
  <c r="M70" i="1" s="1"/>
  <c r="L70" i="1" s="1"/>
  <c r="I69" i="1"/>
  <c r="M69" i="1" s="1"/>
  <c r="L69" i="1" s="1"/>
  <c r="I68" i="1"/>
  <c r="BN67" i="1"/>
  <c r="I66" i="1"/>
  <c r="M66" i="1" s="1"/>
  <c r="L66" i="1" s="1"/>
  <c r="I65" i="1"/>
  <c r="M65" i="1" s="1"/>
  <c r="L65" i="1" s="1"/>
  <c r="I64" i="1"/>
  <c r="M64" i="1" s="1"/>
  <c r="L64" i="1" s="1"/>
  <c r="I63" i="1"/>
  <c r="M63" i="1" s="1"/>
  <c r="L63" i="1" s="1"/>
  <c r="I62" i="1"/>
  <c r="M62" i="1" s="1"/>
  <c r="L62" i="1" s="1"/>
  <c r="I61" i="1"/>
  <c r="M61" i="1" s="1"/>
  <c r="L61" i="1" s="1"/>
  <c r="I60" i="1"/>
  <c r="M60" i="1" s="1"/>
  <c r="L60" i="1" s="1"/>
  <c r="I59" i="1"/>
  <c r="M59" i="1" s="1"/>
  <c r="L59" i="1" s="1"/>
  <c r="I58" i="1"/>
  <c r="M58" i="1" s="1"/>
  <c r="L58" i="1" s="1"/>
  <c r="I57" i="1"/>
  <c r="M57" i="1" s="1"/>
  <c r="L57" i="1" s="1"/>
  <c r="I56" i="1"/>
  <c r="K54" i="1"/>
  <c r="K53" i="1" s="1"/>
  <c r="I52" i="1"/>
  <c r="M52" i="1" s="1"/>
  <c r="L52" i="1" s="1"/>
  <c r="I51" i="1"/>
  <c r="M51" i="1" s="1"/>
  <c r="L51" i="1" s="1"/>
  <c r="I50" i="1"/>
  <c r="M50" i="1" s="1"/>
  <c r="L50" i="1" s="1"/>
  <c r="I49" i="1"/>
  <c r="M49" i="1" s="1"/>
  <c r="L49" i="1" s="1"/>
  <c r="I48" i="1"/>
  <c r="BJ47" i="1"/>
  <c r="I46" i="1"/>
  <c r="M46" i="1" s="1"/>
  <c r="L46" i="1" s="1"/>
  <c r="I45" i="1"/>
  <c r="M45" i="1" s="1"/>
  <c r="L45" i="1" s="1"/>
  <c r="I44" i="1"/>
  <c r="M44" i="1" s="1"/>
  <c r="L44" i="1" s="1"/>
  <c r="I43" i="1"/>
  <c r="M43" i="1" s="1"/>
  <c r="L43" i="1" s="1"/>
  <c r="I42" i="1"/>
  <c r="M42" i="1" s="1"/>
  <c r="L42" i="1" s="1"/>
  <c r="I41" i="1"/>
  <c r="M41" i="1" s="1"/>
  <c r="L41" i="1" s="1"/>
  <c r="I40" i="1"/>
  <c r="M40" i="1" s="1"/>
  <c r="L40" i="1" s="1"/>
  <c r="I39" i="1"/>
  <c r="M39" i="1" s="1"/>
  <c r="L39" i="1" s="1"/>
  <c r="I38" i="1"/>
  <c r="M38" i="1" s="1"/>
  <c r="L38" i="1" s="1"/>
  <c r="I37" i="1"/>
  <c r="M37" i="1" s="1"/>
  <c r="L37" i="1" s="1"/>
  <c r="I36" i="1"/>
  <c r="M36" i="1" s="1"/>
  <c r="L36" i="1" s="1"/>
  <c r="I35" i="1"/>
  <c r="M35" i="1" s="1"/>
  <c r="L35" i="1" s="1"/>
  <c r="I34" i="1"/>
  <c r="M34" i="1" s="1"/>
  <c r="L34" i="1" s="1"/>
  <c r="I33" i="1"/>
  <c r="BJ32" i="1"/>
  <c r="I31" i="1"/>
  <c r="M31" i="1" s="1"/>
  <c r="L31" i="1" s="1"/>
  <c r="I30" i="1"/>
  <c r="M30" i="1" s="1"/>
  <c r="L30" i="1" s="1"/>
  <c r="I29" i="1"/>
  <c r="I27" i="1"/>
  <c r="M27" i="1" s="1"/>
  <c r="L27" i="1" s="1"/>
  <c r="I26" i="1"/>
  <c r="M26" i="1" s="1"/>
  <c r="L26" i="1" s="1"/>
  <c r="I25" i="1"/>
  <c r="M25" i="1" s="1"/>
  <c r="L25" i="1" s="1"/>
  <c r="I24" i="1"/>
  <c r="M24" i="1" s="1"/>
  <c r="L24" i="1" s="1"/>
  <c r="I23" i="1"/>
  <c r="M23" i="1" s="1"/>
  <c r="L23" i="1" s="1"/>
  <c r="BF21" i="1"/>
  <c r="I20" i="1"/>
  <c r="I19" i="1"/>
  <c r="BH18" i="1"/>
  <c r="I16" i="1"/>
  <c r="M16" i="1" s="1"/>
  <c r="L16" i="1" s="1"/>
  <c r="I15" i="1"/>
  <c r="M15" i="1" s="1"/>
  <c r="L15" i="1" s="1"/>
  <c r="I14" i="1"/>
  <c r="M14" i="1" s="1"/>
  <c r="L14" i="1" s="1"/>
  <c r="I13" i="1"/>
  <c r="M13" i="1" s="1"/>
  <c r="L13" i="1" s="1"/>
  <c r="I12" i="1"/>
  <c r="M12" i="1" s="1"/>
  <c r="L12" i="1" s="1"/>
  <c r="I11" i="1"/>
  <c r="M11" i="1" s="1"/>
  <c r="L11" i="1" s="1"/>
  <c r="I10" i="1"/>
  <c r="M68" i="1" l="1"/>
  <c r="L68" i="1" s="1"/>
  <c r="I67" i="1"/>
  <c r="M48" i="1"/>
  <c r="L48" i="1" s="1"/>
  <c r="I47" i="1"/>
  <c r="M33" i="1"/>
  <c r="L33" i="1" s="1"/>
  <c r="I32" i="1"/>
  <c r="M29" i="1"/>
  <c r="L29" i="1" s="1"/>
  <c r="I28" i="1"/>
  <c r="M22" i="1"/>
  <c r="L22" i="1" s="1"/>
  <c r="I21" i="1"/>
  <c r="M19" i="1"/>
  <c r="L19" i="1" s="1"/>
  <c r="I18" i="1"/>
  <c r="M56" i="1"/>
  <c r="L56" i="1" s="1"/>
  <c r="I55" i="1"/>
  <c r="I54" i="1" s="1"/>
  <c r="BK53" i="1"/>
  <c r="M10" i="1"/>
  <c r="L10" i="1" s="1"/>
  <c r="K17" i="1"/>
  <c r="M20" i="1"/>
  <c r="L20" i="1" s="1"/>
  <c r="M54" i="1" l="1"/>
  <c r="L54" i="1" s="1"/>
  <c r="I53" i="1"/>
  <c r="I17" i="1" s="1"/>
  <c r="M55" i="1"/>
  <c r="L55" i="1" s="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alcChain>
</file>

<file path=xl/comments1.xml><?xml version="1.0" encoding="utf-8"?>
<comments xmlns="http://schemas.openxmlformats.org/spreadsheetml/2006/main">
  <authors>
    <author>National Grid</author>
  </authors>
  <commentList>
    <comment ref="A3" authorId="0">
      <text>
        <r>
          <rPr>
            <b/>
            <sz val="9"/>
            <color indexed="81"/>
            <rFont val="Tahoma"/>
            <family val="2"/>
          </rPr>
          <t xml:space="preserve">Grouping details
(from left)
</t>
        </r>
        <r>
          <rPr>
            <sz val="9"/>
            <color indexed="81"/>
            <rFont val="Tahoma"/>
            <family val="2"/>
          </rPr>
          <t>1-Work Streams(WS)
2-TITLES
3-CHAPTERS(IONDEX VIEW)
4-SECTIONS
5-ARTICLES(ALL OPEN VIEW)</t>
        </r>
      </text>
    </comment>
    <comment ref="A4" authorId="0">
      <text>
        <r>
          <rPr>
            <b/>
            <u/>
            <sz val="9"/>
            <color indexed="81"/>
            <rFont val="Tahoma"/>
            <family val="2"/>
          </rPr>
          <t>*****PLEASE DO NOT CHANGE*****</t>
        </r>
        <r>
          <rPr>
            <sz val="9"/>
            <color indexed="81"/>
            <rFont val="Tahoma"/>
            <family val="2"/>
          </rPr>
          <t xml:space="preserve">
This column is used to re-order the ROWS if the filter function is used on this document and the original order has been changed. </t>
        </r>
      </text>
    </comment>
    <comment ref="C4" authorId="0">
      <text>
        <r>
          <rPr>
            <b/>
            <sz val="9"/>
            <color indexed="81"/>
            <rFont val="Tahoma"/>
            <family val="2"/>
          </rPr>
          <t>ZERO("0") is allcated for TITLES row.</t>
        </r>
      </text>
    </comment>
    <comment ref="D4" authorId="0">
      <text>
        <r>
          <rPr>
            <b/>
            <sz val="9"/>
            <color indexed="81"/>
            <rFont val="Tahoma"/>
            <family val="2"/>
          </rPr>
          <t>ZERO("0") is allcated for TITLES row.</t>
        </r>
      </text>
    </comment>
    <comment ref="E4" authorId="0">
      <text>
        <r>
          <rPr>
            <b/>
            <sz val="9"/>
            <color indexed="81"/>
            <rFont val="Tahoma"/>
            <family val="2"/>
          </rPr>
          <t>ZERO("0") is allcated for TITLES row.</t>
        </r>
      </text>
    </comment>
    <comment ref="F4" authorId="0">
      <text>
        <r>
          <rPr>
            <b/>
            <sz val="9"/>
            <color indexed="81"/>
            <rFont val="Tahoma"/>
            <family val="2"/>
          </rPr>
          <t xml:space="preserve">ZERO("0") is allcated for TITLES row.
</t>
        </r>
      </text>
    </comment>
  </commentList>
</comments>
</file>

<file path=xl/comments2.xml><?xml version="1.0" encoding="utf-8"?>
<comments xmlns="http://schemas.openxmlformats.org/spreadsheetml/2006/main">
  <authors>
    <author>National Grid</author>
  </authors>
  <commentList>
    <comment ref="A9" authorId="0">
      <text>
        <r>
          <rPr>
            <b/>
            <sz val="9"/>
            <color indexed="81"/>
            <rFont val="Tahoma"/>
            <family val="2"/>
          </rPr>
          <t xml:space="preserve">ID - Task Number
</t>
        </r>
        <r>
          <rPr>
            <sz val="9"/>
            <color indexed="81"/>
            <rFont val="Tahoma"/>
            <family val="2"/>
          </rPr>
          <t>Level 1: 1, 2, 3, ...
Level 2: 1.1, 1.2, 1.3, ...
Level 3: 1.1.1, 1.1.2, 1.1.3, …
The WBS uses a formula to control the numbering, but the formulas are different for different levels. When you add rows, you need to use th etemaplte located at the bottom of this document.</t>
        </r>
      </text>
    </comment>
    <comment ref="B9" authorId="0">
      <text>
        <r>
          <rPr>
            <b/>
            <sz val="9"/>
            <color indexed="81"/>
            <rFont val="Tahoma"/>
            <family val="2"/>
          </rPr>
          <t xml:space="preserve">Work stream - Task Name
</t>
        </r>
        <r>
          <rPr>
            <sz val="9"/>
            <color indexed="81"/>
            <rFont val="Tahoma"/>
            <family val="2"/>
          </rPr>
          <t xml:space="preserve">
Enter the name of each task and sub-task. Use indents for sub-tasks.</t>
        </r>
      </text>
    </comment>
    <comment ref="C9" authorId="0">
      <text>
        <r>
          <rPr>
            <b/>
            <sz val="9"/>
            <color indexed="81"/>
            <rFont val="Tahoma"/>
            <family val="2"/>
          </rPr>
          <t>Task Lead</t>
        </r>
        <r>
          <rPr>
            <sz val="9"/>
            <color indexed="81"/>
            <rFont val="Tahoma"/>
            <family val="2"/>
          </rPr>
          <t xml:space="preserve">
Enter the name of the Task Lead in this column.
Preferbly with the percetage allocation
</t>
        </r>
      </text>
    </comment>
    <comment ref="E9" authorId="0">
      <text>
        <r>
          <rPr>
            <b/>
            <sz val="9"/>
            <color indexed="81"/>
            <rFont val="Tahoma"/>
            <family val="2"/>
          </rPr>
          <t xml:space="preserve">Dependencies
</t>
        </r>
        <r>
          <rPr>
            <sz val="9"/>
            <color indexed="81"/>
            <rFont val="Tahoma"/>
            <family val="2"/>
          </rPr>
          <t xml:space="preserve">Insert Task ID number which has dependencies against.
</t>
        </r>
      </text>
    </comment>
    <comment ref="F9" authorId="0">
      <text>
        <r>
          <rPr>
            <b/>
            <sz val="9"/>
            <color indexed="81"/>
            <rFont val="Tahoma"/>
            <family val="2"/>
          </rPr>
          <t>Articles:</t>
        </r>
        <r>
          <rPr>
            <sz val="9"/>
            <color indexed="81"/>
            <rFont val="Tahoma"/>
            <family val="2"/>
          </rPr>
          <t xml:space="preserve"> Articles against the document. 
Article Number(section)
XX(Y) ie. 12(3)
</t>
        </r>
      </text>
    </comment>
    <comment ref="H9" authorId="0">
      <text>
        <r>
          <rPr>
            <b/>
            <sz val="9"/>
            <color indexed="81"/>
            <rFont val="Tahoma"/>
            <family val="2"/>
          </rPr>
          <t>Task Start Date</t>
        </r>
      </text>
    </comment>
    <comment ref="I9" authorId="0">
      <text>
        <r>
          <rPr>
            <b/>
            <sz val="9"/>
            <color indexed="81"/>
            <rFont val="Tahoma"/>
            <family val="2"/>
          </rPr>
          <t>Task End Date</t>
        </r>
      </text>
    </comment>
    <comment ref="J9" authorId="0">
      <text>
        <r>
          <rPr>
            <b/>
            <sz val="9"/>
            <color indexed="81"/>
            <rFont val="Tahoma"/>
            <family val="2"/>
          </rPr>
          <t xml:space="preserve">Manual Input - </t>
        </r>
        <r>
          <rPr>
            <sz val="9"/>
            <color indexed="81"/>
            <rFont val="Tahoma"/>
            <family val="2"/>
          </rPr>
          <t>How Many days(including weekends). This will determin the END DATE.</t>
        </r>
      </text>
    </comment>
    <comment ref="K9" authorId="0">
      <text>
        <r>
          <rPr>
            <b/>
            <sz val="9"/>
            <color indexed="81"/>
            <rFont val="Tahoma"/>
            <family val="2"/>
          </rPr>
          <t xml:space="preserve">% Completed
</t>
        </r>
        <r>
          <rPr>
            <sz val="9"/>
            <color indexed="81"/>
            <rFont val="Tahoma"/>
            <family val="2"/>
          </rPr>
          <t xml:space="preserve">This is a manual input. Once you enter the percentage progressed/completed, the GREY bar will appear. 
</t>
        </r>
      </text>
    </comment>
    <comment ref="L9" authorId="0">
      <text>
        <r>
          <rPr>
            <b/>
            <sz val="9"/>
            <color indexed="81"/>
            <rFont val="Tahoma"/>
            <family val="2"/>
          </rPr>
          <t>Calculation</t>
        </r>
        <r>
          <rPr>
            <sz val="9"/>
            <color indexed="81"/>
            <rFont val="Tahoma"/>
            <family val="2"/>
          </rPr>
          <t xml:space="preserve"> for number of Working Weeks from "Cal.Days"
</t>
        </r>
      </text>
    </comment>
    <comment ref="M9" authorId="0">
      <text>
        <r>
          <rPr>
            <b/>
            <sz val="9"/>
            <color indexed="81"/>
            <rFont val="Tahoma"/>
            <family val="2"/>
          </rPr>
          <t>Calculation</t>
        </r>
        <r>
          <rPr>
            <sz val="9"/>
            <color indexed="81"/>
            <rFont val="Tahoma"/>
            <family val="2"/>
          </rPr>
          <t xml:space="preserve"> for number of Working Days from "Cal.Days".
(Excluding Weekends)
</t>
        </r>
      </text>
    </comment>
  </commentList>
</comments>
</file>

<file path=xl/sharedStrings.xml><?xml version="1.0" encoding="utf-8"?>
<sst xmlns="http://schemas.openxmlformats.org/spreadsheetml/2006/main" count="2550" uniqueCount="889">
  <si>
    <t>Dependencies</t>
  </si>
  <si>
    <t>Start</t>
  </si>
  <si>
    <t>End</t>
  </si>
  <si>
    <t>Cal. Days</t>
  </si>
  <si>
    <t>%
Done</t>
  </si>
  <si>
    <t>Work Weeks</t>
  </si>
  <si>
    <t>Work Days</t>
  </si>
  <si>
    <t>Balancing</t>
  </si>
  <si>
    <t>[ID #]</t>
  </si>
  <si>
    <t>NRA Approval</t>
  </si>
  <si>
    <t>TBC</t>
  </si>
  <si>
    <t>John Young</t>
  </si>
  <si>
    <t>1st Half</t>
  </si>
  <si>
    <t>2nd Half</t>
  </si>
  <si>
    <t>Proposal Development</t>
  </si>
  <si>
    <t>Implementation</t>
  </si>
  <si>
    <t>Consultation</t>
  </si>
  <si>
    <t>-</t>
  </si>
  <si>
    <t>TSOs develop first report</t>
  </si>
  <si>
    <t>Work stream</t>
  </si>
  <si>
    <t>GENERAL PROVISIONS</t>
  </si>
  <si>
    <t>Data Exchange</t>
  </si>
  <si>
    <t>Reserve Providers</t>
  </si>
  <si>
    <t>Planning &amp; Scheduling</t>
  </si>
  <si>
    <t>LFCR</t>
  </si>
  <si>
    <t>Modification Approval</t>
  </si>
  <si>
    <t>Operational Security</t>
  </si>
  <si>
    <t>LFCR TITLE 2 - Frequency Quality Parameters</t>
  </si>
  <si>
    <t>Ref Art 72 - Exchange data with all other TSOs to the extent that it is necessary for carrying out the operational security analysis</t>
  </si>
  <si>
    <t>EIF</t>
  </si>
  <si>
    <t>Current Month</t>
  </si>
  <si>
    <t>Task Schedule</t>
  </si>
  <si>
    <t>EIF Dates</t>
  </si>
  <si>
    <t>Key:</t>
  </si>
  <si>
    <t>Operational Practices (TBC)</t>
  </si>
  <si>
    <t>Monitoring</t>
  </si>
  <si>
    <t>Emergency Restoration(TBC)</t>
  </si>
  <si>
    <t>Training Plan</t>
  </si>
  <si>
    <t>Resource Identification</t>
  </si>
  <si>
    <t>Communication</t>
  </si>
  <si>
    <t>Compliance Testing</t>
  </si>
  <si>
    <t>System Operation
(TSOG &amp; ER)</t>
  </si>
  <si>
    <t>Common Grid Model
(CGM)</t>
  </si>
  <si>
    <t>Lead &amp; Resource</t>
  </si>
  <si>
    <t>Work Stream</t>
  </si>
  <si>
    <t>Officaly confirmed?</t>
  </si>
  <si>
    <t>When was it confirmed?</t>
  </si>
  <si>
    <t>Tools and Communication [EIF+60]</t>
  </si>
  <si>
    <t>Capacity Calculation
(CACM)</t>
  </si>
  <si>
    <t>Capacity Calculation
(FCA)</t>
  </si>
  <si>
    <t>System Operation
(TSOG)</t>
  </si>
  <si>
    <t>System Operation
(ER)</t>
  </si>
  <si>
    <t>Yes</t>
  </si>
  <si>
    <t>Grid Connection Code
(RfG)</t>
  </si>
  <si>
    <t>Grid Connection Code
(HVDC)</t>
  </si>
  <si>
    <t>No</t>
  </si>
  <si>
    <t>(Modification Approval)</t>
  </si>
  <si>
    <t>Other Tasks</t>
  </si>
  <si>
    <t>SUB Task Schedule</t>
  </si>
  <si>
    <t>SUB SUB Task Schedule</t>
  </si>
  <si>
    <t>Proposal Development/
Consultation</t>
  </si>
  <si>
    <t>Completed Task</t>
  </si>
  <si>
    <t>NRA Approval/Approval</t>
  </si>
  <si>
    <t>OS TITLE 1 - Operational Security Requirements</t>
  </si>
  <si>
    <t>OS TITLE 3 - Compliance</t>
  </si>
  <si>
    <t>OP TITLE 3 - Procedure for handling forced outages</t>
  </si>
  <si>
    <t>OP TITLE 5 - Ancillary Services</t>
  </si>
  <si>
    <t>OP TITLE 6 - Scheduling</t>
  </si>
  <si>
    <t>4.1.1</t>
  </si>
  <si>
    <t>CONFIRMED EIF Dates</t>
  </si>
  <si>
    <t>CODE MODs</t>
  </si>
  <si>
    <t>Mod assessment</t>
  </si>
  <si>
    <t>Raise Mod</t>
  </si>
  <si>
    <t>Mod Approval</t>
  </si>
  <si>
    <t>Mod Assessment</t>
  </si>
  <si>
    <t xml:space="preserve"> </t>
  </si>
  <si>
    <t>("Rreport to Authority" folloby "Modification Approval", Then "All TSOs shall define a harmonised data format for data exchange")</t>
  </si>
  <si>
    <t>("Rreport to Authority" folloby "Modification Approval")</t>
  </si>
  <si>
    <t>Updates of year-ahead individual and comgrid models [EIF+18m]</t>
  </si>
  <si>
    <t>Modification Approval (GB code)</t>
  </si>
  <si>
    <t>4.2.1/4.2.2/4.2.3/4.2.4/4.2.5</t>
  </si>
  <si>
    <t>4.3.1/4.3.2</t>
  </si>
  <si>
    <t>all</t>
  </si>
  <si>
    <t>Operational security analysis [EIF+12m]</t>
  </si>
  <si>
    <t>Availability Plans [EIF+12m]</t>
  </si>
  <si>
    <t>Com Grid Model building [EIF+21m]</t>
  </si>
  <si>
    <t>Agree on key organisational requirements, roles and responsibilities in relation to data exchange [EIF+6m]</t>
  </si>
  <si>
    <t>(Modification change &amp; approval)</t>
  </si>
  <si>
    <t>IMP</t>
  </si>
  <si>
    <t>Implementation &amp; Testing</t>
  </si>
  <si>
    <t>(IMP)</t>
  </si>
  <si>
    <t>Articles</t>
  </si>
  <si>
    <t>Regional design of long-term transmission rights</t>
  </si>
  <si>
    <t>Nomination procedures for physical transmission rights</t>
  </si>
  <si>
    <t xml:space="preserve">Fallback </t>
  </si>
  <si>
    <t>SAP requirements</t>
  </si>
  <si>
    <t>SAP costs</t>
  </si>
  <si>
    <t>TSOs Dev</t>
  </si>
  <si>
    <t>TSO</t>
  </si>
  <si>
    <t>TSOs develop - Timing unclear in FCA</t>
  </si>
  <si>
    <t>TSOs Develop</t>
  </si>
  <si>
    <t>SAP estabilshment (Single Allocation Platform)</t>
  </si>
  <si>
    <t>Hermonised Allocation Rules(HAR)</t>
  </si>
  <si>
    <t>3.6.5</t>
  </si>
  <si>
    <t>Define Data Exchange Scope [EIF+18m]</t>
  </si>
  <si>
    <t>Scheduled &amp; Structural Data Exchange [EIF+18m]</t>
  </si>
  <si>
    <t>Real time Data Exchange [EIF+18m]</t>
  </si>
  <si>
    <t>Define reserve technical requirements [EIF+12m]</t>
  </si>
  <si>
    <t>Pre-Qualification of Reserves Process (JY??) [EIF+12m]</t>
  </si>
  <si>
    <t>OP Contingency analysis and handling (=6months NRA Approval) [EIF+12m]</t>
  </si>
  <si>
    <t>Methodology for assessing relevance of assets. [EIF+12m]</t>
  </si>
  <si>
    <t>Regional Security Coordination(NRA Approval 75 +3months) [EIF+19m]</t>
  </si>
  <si>
    <t>Proposal for Regional Operational Security Coordination [EIF+21]</t>
  </si>
  <si>
    <t>Lists of relevant generating modules and relevant facilities [EIF+21]</t>
  </si>
  <si>
    <t>Lists of relevant grid elements [EIF+21]</t>
  </si>
  <si>
    <t>Year Ahead Availability plans [EIF+24m]</t>
  </si>
  <si>
    <t>Procedure for handling forced outages [EIF+24m]</t>
  </si>
  <si>
    <t>Adequacy Analysis [EIF+24m]</t>
  </si>
  <si>
    <t>ENTSO-E Operational Planning Data Environment [EIF+24m]</t>
  </si>
  <si>
    <t>Process Structure [EIF+4m] (Check with JY Code Mapping)</t>
  </si>
  <si>
    <t>LFCR - Opearational Agreement [EIF+12m]</t>
  </si>
  <si>
    <t>Automatic and manual frequency restoration process implementation [EIF+24m]</t>
  </si>
  <si>
    <t>OS - Business continuity plan [EIF+18m]</t>
  </si>
  <si>
    <t>Training plan [EIF+18m]</t>
  </si>
  <si>
    <t>Dynamic stability study [EIF+24m]</t>
  </si>
  <si>
    <t>Define minimum required inertia by 6months following study in Art 39a [EIF+30m]</t>
  </si>
  <si>
    <t>Emergency Restoration [EIF+12]</t>
  </si>
  <si>
    <t>Restoration Plan [EIF+12]</t>
  </si>
  <si>
    <t>System Defence Plan [EIF+12]</t>
  </si>
  <si>
    <t>Defence System Implementation [EIF+24]</t>
  </si>
  <si>
    <t>Automatic under-frequency control scheme [EIF+60]</t>
  </si>
  <si>
    <t>Project EU Elec - Work Stream Plan</t>
  </si>
  <si>
    <t>Title</t>
  </si>
  <si>
    <t>Chapter</t>
  </si>
  <si>
    <t>Article</t>
  </si>
  <si>
    <t>X</t>
  </si>
  <si>
    <t>1. The exchange and provision of data and information pursuant to this Title shall reflect, to the extent possible, the real and forecasted situation of the transmission system.</t>
  </si>
  <si>
    <t>2.                       Each TSO shall be responsible for providing and using high quality data and information.</t>
  </si>
  <si>
    <t>3. Each TSO shall gather the following information about its observability area and shall exchange this data with all other TSOs to the extent that it is necessary for carrying out the operational security analysis in accordance with Article 72:</t>
  </si>
  <si>
    <t>(a)          generation;</t>
  </si>
  <si>
    <t>(b)          consumption;</t>
  </si>
  <si>
    <t>(c)          schedules;</t>
  </si>
  <si>
    <t>(d)         balance positions;</t>
  </si>
  <si>
    <t>(e)          planned outages and substation topologies; and</t>
  </si>
  <si>
    <t>(f)           forecasts.</t>
  </si>
  <si>
    <t>5.                       In coordination with the DSOs and SGUs, each TSO shall determine the applicability and scope of the data exchange based on the following categories:</t>
  </si>
  <si>
    <t>(a)          structural data in accordance with Article 48;</t>
  </si>
  <si>
    <t>(b)          scheduling and forecast data in accordance with Article 49;</t>
  </si>
  <si>
    <t>(d)         provisions in accordance with Article 47, 51, Article 52 and Article 53.</t>
  </si>
  <si>
    <t xml:space="preserve">6. By 6 months after entry into force of this Regulation, all TSOs shall jointly agree on key organisational requirements, roles and responsibilities in relation to data exchange. Those organisational requirements, roles and responsibilities shall take into account and complement where necessary the operational conditions of the generation and load data methodology developed in accordance with Article 16 of Regulation (EU) No 2015/1222. They shall apply to all data exchange provisions in this Title and shall include organisational requirements, roles and responsibilities for the following elements: </t>
  </si>
  <si>
    <t>(a)          obligations for TSOs to communicate without delay to all neighbouring TSOs any changes in the protection settings, thermal limits and technical capacities at the interconnectors between their control areas;</t>
  </si>
  <si>
    <t>(f) the time stamping and frequency of delivery of the data and information to be provided by DSOs and SGUs, to be used by TSOs in the different timescales. The frequency of information exchanges for real-time data, scheduled data and update of structural data shall be defined; and</t>
  </si>
  <si>
    <t>The organisational requirements, roles and responsibilities shall be published by ENTSO for Electricity.</t>
  </si>
  <si>
    <t>7. By 18 months after entry into force of this Regulation, each TSO shall agree with the relevant DSOs on effective, efficient and proportional processes for providing and managing data exchanges between them, including, where required for efficient network operation, the provision of data related to distribution systems and SGUs. Without prejudice to the provisions of paragraph 6(g), each TSO shall agree with the relevant DSOs on the format for the data exchange.</t>
  </si>
  <si>
    <t>9. Each TSO shall agree with the transmission-connected DSOs on the scope of additional information to be exchanged between them concerning commissioned network installations.</t>
  </si>
  <si>
    <t>10. DSOs with a connection point to a transmission system shall be entitled to receive the relevant structural, scheduled and real-time information from the relevant TSOs and to gather the relevant structural, scheduled and real-time information from the neighbouring DSOs. Neighbouring DSOs shall determine, in a coordinated manner, the scope of information that may be exchanged.</t>
  </si>
  <si>
    <t>1.                       Neighbouring TSOs shall exchange at least the following structural information related to the observability area:</t>
  </si>
  <si>
    <t>(a) the regular topology of substations and other relevant data, by voltage level;</t>
  </si>
  <si>
    <t>(b)          technical data on transmission lines;</t>
  </si>
  <si>
    <t>(c)          technical data on transformers connecting the DSOs, SGUs which are demand facilities and generators’ block-transformers of SGUs which are power generating facilities;</t>
  </si>
  <si>
    <t>(d)         the maximum and minimum active and reactive power of SGUs which are power generating modules;</t>
  </si>
  <si>
    <t>(e)          technical data on phase-shifting transformers;</t>
  </si>
  <si>
    <t>(f)           technical data on HVDC systems;</t>
  </si>
  <si>
    <t>(h)          operational security limits defined by each TSO according to Article 25.</t>
  </si>
  <si>
    <t>3.                       To coordinate their operational security analysis and to establish the common grid model in accordance with Article 67, Article 68, Article 69 and Article 70, each TSO shall exchange, with at least all other TSOs from the same synchronous area, at least the following data:</t>
  </si>
  <si>
    <t xml:space="preserve">(b) a model or an equivalent of the transmission system with voltage below 220 kV with significant impact on its own transmission system; </t>
  </si>
  <si>
    <t>(c)          the thermal limits of the transmission system elements; and</t>
  </si>
  <si>
    <t>4.                       To coordinate the dynamic stability assessments pursuant to Article 38(2) and (4), and to carry them out, each TSO shall exchange with the other TSOs of the same synchronous area or of its relevant part the following data:</t>
  </si>
  <si>
    <t xml:space="preserve">(a)          data concerning SGUs which are power generating modules relating to, but not limited to: </t>
  </si>
  <si>
    <t>(i) electrical parameters of the alternator suitable for the dynamic stability assessment, including total inertia;</t>
  </si>
  <si>
    <t>(ii) protection models;</t>
  </si>
  <si>
    <t xml:space="preserve">(iii) alternator and prime mover; </t>
  </si>
  <si>
    <t>(iv) step-up transformer description;</t>
  </si>
  <si>
    <t>(v) minimum and maximum reactive power;</t>
  </si>
  <si>
    <t xml:space="preserve">(c) the data concerning HVDC systems and FACTS devices on the dynamic models of the system or the device and its associated regulation suitable for large disturbances. </t>
  </si>
  <si>
    <t xml:space="preserve">1.                       In accordance with Articles 18 and 19, each TSO shall exchange with the other TSOs of the same synchronous area the following data on the system state of its transmission system using the IT tool for real-time data exchange at pan-European level as provided by ENTSO for Electricity: </t>
  </si>
  <si>
    <t>(a)          frequency;</t>
  </si>
  <si>
    <t>(b)          frequency restoration control error;</t>
  </si>
  <si>
    <t>(d)         aggregated generation infeed;</t>
  </si>
  <si>
    <t>(e)          system state in accordance with Article 18;</t>
  </si>
  <si>
    <t>(f) setpoint of the load-frequency controller; and</t>
  </si>
  <si>
    <t xml:space="preserve">(a)          actual substation topology; </t>
  </si>
  <si>
    <t>(b)          active and reactive power in line bay, including transmission, distribution and lines connecting SGUs;</t>
  </si>
  <si>
    <t>(d)         active and reactive power in power generating facility bay;</t>
  </si>
  <si>
    <t>(e)          regulating positions of transformers, including phase-shifting transformers;</t>
  </si>
  <si>
    <t>(f)           measured or estimated busbar voltage;</t>
  </si>
  <si>
    <t>(g)          reactive power in reactor and capacitor bay or from a static VAR compensator; and</t>
  </si>
  <si>
    <t>(h)          restrictions on active and reactive power supply capabilities with respect to the observability area.</t>
  </si>
  <si>
    <t>3.                       Each TSO shall have the right to request the TSOs from its observability area to provide real-time snapshots of state estimated data from that TSO’s control area if that is relevant for the operational security of the transmission system of the requesting TSO.</t>
  </si>
  <si>
    <t>2. If a TSO considers that a non-transmission-connected distribution system has a significant influence in terms of voltage, power flows or other electrical parameters for the representation of the transmission system's behaviour, such distribution system shall be defined by the TSO as being part of the observability area in accordance with Article 75.</t>
  </si>
  <si>
    <t>3.                       The structural information related to the observability area referred to in paragraphs 1 and 2 provided by each DSO to the TSO shall include at least:</t>
  </si>
  <si>
    <t>(a)          substations by voltage;</t>
  </si>
  <si>
    <t>(b)          lines that connect the substations referred to in point (a);</t>
  </si>
  <si>
    <t>(c)          transformers from the substations referred to in point (a);</t>
  </si>
  <si>
    <t>(d)         SGUs; and</t>
  </si>
  <si>
    <t>4.                       Each transmission-connected DSO shall provide the TSO with an update of the structural information in accordance with paragraph 3 at least every six months.</t>
  </si>
  <si>
    <t xml:space="preserve">Unless otherwise provided by the TSO, each DSO shall provide its TSO, in real-time, the information related to the observability area of the TSO as referred to in Article 43(1) and (2), including: </t>
  </si>
  <si>
    <t>(a)          the actual substation topology;</t>
  </si>
  <si>
    <t>(b)          the active and reactive power in line bay;</t>
  </si>
  <si>
    <t>(c)          the active and reactive power in transformer bay;</t>
  </si>
  <si>
    <t>(d)         the active and reactive power injection in power generating facility bay;</t>
  </si>
  <si>
    <t>(e) the tap positions of transformers connected to the transmission system;</t>
  </si>
  <si>
    <t>(f)           the busbar voltages;</t>
  </si>
  <si>
    <t>(g)          the reactive power in reactor and capacitor bay;</t>
  </si>
  <si>
    <t>(h)          the best available data for aggregated generation per primary energy source in the DSO area; and</t>
  </si>
  <si>
    <t>(i)            the best available data for aggregated consumption in the DSO area.</t>
  </si>
  <si>
    <t>1.                       Each SGU which is a power generating facility owner of a type D power generating module connected to the transmission system shall provide the TSO with at least the following data:</t>
  </si>
  <si>
    <t>(a)          general data of the power generating module, including installed capacity and primary energy source;</t>
  </si>
  <si>
    <t>(b)          turbine and power generating facility data including time for cold and warm start;</t>
  </si>
  <si>
    <t>(d)         power generating facility transformer data;</t>
  </si>
  <si>
    <t>(e)          FCR data of power generating modules offering or providing that service, in accordance with Article 154;</t>
  </si>
  <si>
    <t>(f)           FRR data of power generating modules offering or providing that service, in accordance with Article 158;</t>
  </si>
  <si>
    <t>(i)            data and models necessary for performing dynamic simulation;</t>
  </si>
  <si>
    <t xml:space="preserve">(j)            protection data; </t>
  </si>
  <si>
    <t>(k) data necessary for determining the costs of remedial actions in accordance with Article 78(1)(b); where a TSO makes use of market based mechanisms in line with Article 4(2)(d), the provision of prices to be paid by the TSO shall be considered sufficient;</t>
  </si>
  <si>
    <t>(l)            voltage and reactive power control capability.</t>
  </si>
  <si>
    <t>2.                       Each SGU which is a power generating facility owner of a type B or a type C power generating module connected to the transmission system shall provide the TSO with at least the following data:</t>
  </si>
  <si>
    <t>(c)          FCR data according to the definition and requirements of the Article 173 for power generating modules offering or providing that service;</t>
  </si>
  <si>
    <t>(d)         FRR data for power generating modules that offer or provide that service;</t>
  </si>
  <si>
    <t>(e)          RR data for power generating modules that offer or provide that service;</t>
  </si>
  <si>
    <t>(f)           protection data;</t>
  </si>
  <si>
    <t xml:space="preserve">(g)          reactive power control capability; </t>
  </si>
  <si>
    <t>(h) data necessary for determining the costs of remedial actions in accordance with Article 78(1)(b); where a TSO makes use of market based mechanisms in line with Article 4 (2) d), the provision of prices to be paid by the TSO shall be considered sufficient;</t>
  </si>
  <si>
    <t>(i)            data necessary for performing dynamic stability assessment according to Article 38.</t>
  </si>
  <si>
    <t>3.                       A TSO may request the power generating facility owner of a power generating module connected to the transmission system to provide further data where appropriate for operational security analysis in accordance with Title 2 of Part III.</t>
  </si>
  <si>
    <t>4.                       Each HVDC system owner or interconnector owner shall provide the TSO with the following data regarding the HVDC system or interconnector:</t>
  </si>
  <si>
    <t>(a)          nameplate data of the installation;</t>
  </si>
  <si>
    <t>(b)          transformers data;</t>
  </si>
  <si>
    <t>(c)          data on filters and filter banks;</t>
  </si>
  <si>
    <t>(e)          active power control capability;</t>
  </si>
  <si>
    <t>(f)           reactive power and voltage control capability;</t>
  </si>
  <si>
    <t>(g) active or reactive operational mode prioritization, if existing;</t>
  </si>
  <si>
    <t>(h)          frequency response capability;</t>
  </si>
  <si>
    <t>(i)            dynamic models for dynamic simulation;</t>
  </si>
  <si>
    <t>(j)            protection data; and</t>
  </si>
  <si>
    <t>(k)          fault-ride-through capability.</t>
  </si>
  <si>
    <t>5.                       Each AC interconnector owner shall provide the TSO with at least the following data:</t>
  </si>
  <si>
    <t xml:space="preserve">(b)          electrical parameters; </t>
  </si>
  <si>
    <t>(c)          associated protections.</t>
  </si>
  <si>
    <t xml:space="preserve">1.                       Each SGU which is a power generating facility owner of a type B, C or D power generating module connected to the transmission system shall provide the TSO with at least the following data: </t>
  </si>
  <si>
    <t xml:space="preserve">(a)          active power output and active power reserves amount and availability, on a day-ahead and intra-day basis; </t>
  </si>
  <si>
    <t>(c) any forecasted restriction in the reactive power control capability; and</t>
  </si>
  <si>
    <t>(d)         as an exception to points (a) and (b), in regions with a central dispatch system, data requested by the TSO for the preparation of its active power output schedule.</t>
  </si>
  <si>
    <t>2.                       Each HVDC system operator shall provide the TSOs with at least the following data:</t>
  </si>
  <si>
    <t>(a)          active power schedule and availability on a day-ahead and intra-day basis;</t>
  </si>
  <si>
    <t>(b)          without delay its scheduled unavailability or active power restriction; and</t>
  </si>
  <si>
    <t>(c)          any forecast restriction in the reactive power or voltage control capability.</t>
  </si>
  <si>
    <t>3.                       Each AC interconnector or line operator shall provide its scheduled unavailability or active power restriction data to the TSOs.</t>
  </si>
  <si>
    <t>1.                       Unless otherwise provided by the TSO, each significant grid user which is a power generating facility owner of type B, C or D power generating module shall provide the TSO, in real-time, at least the following data:</t>
  </si>
  <si>
    <t>(a)          position of the circuit breakers at the connection point or another point of interaction agreed with the TSO;</t>
  </si>
  <si>
    <t>(b)          active and reactive power at the connection point or another point of interaction agreed with the TSO; and</t>
  </si>
  <si>
    <t>(c)          in the case of power generating facility with consumption other than auxiliary consumption net active and reactive power.</t>
  </si>
  <si>
    <t>2.                       Each HVDC system or AC interconnector owner shall provide, in real-time, at least the following data regarding the connection point of the HVDC system or AC interconnector to the TSOs:</t>
  </si>
  <si>
    <t>(a)          position of the circuit breakers;</t>
  </si>
  <si>
    <t>(b)          operational status; and</t>
  </si>
  <si>
    <t>(c)          active and reactive power.</t>
  </si>
  <si>
    <t>1. Unless otherwise provided by the TSO, each power generating facility owner of a power generating module which is a SGU pursuant to Article 2(1)(a) and by aggregation of the SGUs pursuant to Article 2(1)(e) connected to the distribution system shall provide at least the following data to the TSO and to the DSO to which it has a connection point:</t>
  </si>
  <si>
    <t>(a)          general data of the power generating module, including installed capacity and primary energy source or fuel type;</t>
  </si>
  <si>
    <t>(b) FCR data according to the definition and requirements of Article 173 for power generating facilities offering or providing the FCR service;</t>
  </si>
  <si>
    <t>(c)          FRR data for power generating facilities offering or providing the FRR service;</t>
  </si>
  <si>
    <t>(e)          protection data;</t>
  </si>
  <si>
    <t>(f)           reactive power control capability;</t>
  </si>
  <si>
    <t>(g)          capability of remote access to the circuit breaker;</t>
  </si>
  <si>
    <t>(i)            voltage level and location of each power generating module.</t>
  </si>
  <si>
    <t xml:space="preserve">2. Each power generating facility owner of a power generating module which is a SGU in accordance with Article 2(1)(a) and 2(1)(e)  shall inform the TSO and the DSO to which it has a connection point, within the agreed time and not later than the first commissioning or any changes to the existing installation, about any change in the scope and the contents of the data listed in paragraph 1. </t>
  </si>
  <si>
    <t xml:space="preserve">Unless otherwise provided by the TSO, each power generating facility owner of a power generating module which is a SGU in accordance with Article 2(1)(a) and 2(1)(e) connected to the distribution system shall provide the TSO and the DSO to which it has the connection point, with at least the following data: </t>
  </si>
  <si>
    <t>(b)          any forecasted restriction in the reactive power control capability; and</t>
  </si>
  <si>
    <t>(c)          as an exception to paragraphs (a) and (b), in regions with a central dispatch system, data requested by the TSO for the preparation of its active power output schedule.</t>
  </si>
  <si>
    <t>1. Unless otherwise provided by the TSO, each power generating facility owner of a power generating module which is a SGU in accordance with Article 2(1)(a) and 2(1)(e) connected to the distribution system shall provide the TSO and the DSO to which it has the connection point, in real-time, at least the following data:</t>
  </si>
  <si>
    <t>(a)          status of the switching devices and circuit breakers at the connection point; and</t>
  </si>
  <si>
    <t>(b)          active and reactive power flows, current, and voltage at the connection point.</t>
  </si>
  <si>
    <t>2.                       Each TSO shall define in coordination with the responsible DSOs which SGUs may be exempted from providing the real-time data listed in paragraph 1 directly to the TSO. In such cases, the responsible TSOs and DSOs shall agree on the aggregated real-time data of the SGUs concerned to be delivered to the TSO.</t>
  </si>
  <si>
    <t>1.                       Unless otherwise provided by the TSO, each DSO shall provide to its TSO the information specified in Articles 48, 49 and 50 with the frequency and level of detail requested by the TSO.</t>
  </si>
  <si>
    <t>2.                       Each TSO shall make available to the DSO, to whose distribution system SGUs are connected, the information specified in Articles 48, 49 and 50 as requested by the DSO.</t>
  </si>
  <si>
    <t>3. A TSO may request further data from a power generating facility owner of a power generating module which is a SGU in accordance with Article 2(1)(a) and 2(1)(e)  connected to the distribution system, if it is necessary for the operational security analysis and for the validation of models.</t>
  </si>
  <si>
    <t>(a)          electrical data of the transformers connected to the transmission system;</t>
  </si>
  <si>
    <t>(b)          characteristics of the load of the demand facility; and</t>
  </si>
  <si>
    <t>(c)          characteristics of the reactive power control.</t>
  </si>
  <si>
    <t>(a) scheduled active and forecasted reactive power consumption on a day-ahead and intraday basis, including any changes of those schedules or forecast;</t>
  </si>
  <si>
    <t xml:space="preserve">(b)          any forecasted restriction in the reactive power control capability; </t>
  </si>
  <si>
    <t>(d)         by exception to point (a), in regions with a central dispatch system, the data requested by the TSO for the preparation of its active power output schedule.</t>
  </si>
  <si>
    <t>(a)          active and reactive power at the connection point; and</t>
  </si>
  <si>
    <t>(b)          the minimum and maximum power range to be curtailed.</t>
  </si>
  <si>
    <t>1.                       Unless otherwise provided by the TSO, each SGU which is a distribution-connected demand facility and which participates in demand response other than through a third party shall provide the following scheduled and real-time data to the TSO  and to the DSO:</t>
  </si>
  <si>
    <t xml:space="preserve">(a)          structural minimum and maximum active power available for demand response and the maximum and minimum duration of any potential usage of this power for demand response; </t>
  </si>
  <si>
    <t>(b)          a forecast of unrestricted active power available for demand response and any planned demand response;</t>
  </si>
  <si>
    <t>(c)          real-time active and reactive power at the connection point; and</t>
  </si>
  <si>
    <t xml:space="preserve">(d)         a confirmation that the estimations of the actual values of demand response are applied. </t>
  </si>
  <si>
    <t>(a)          structural minimum and maximum active power available for demand response and the maximum and minimum duration of any potential activation of demand response in a specific geographical area defined by the TSO and DSO;</t>
  </si>
  <si>
    <t xml:space="preserve">(b) a forecast of unrestricted active power available for the demand response and any planned level of demand response in a specific geographical area defined by the TSO and DSO; </t>
  </si>
  <si>
    <t>(c)          real-time active and reactive power; and</t>
  </si>
  <si>
    <t xml:space="preserve">Article 57
Performing operational tests and analysis </t>
  </si>
  <si>
    <t>Row Order #</t>
  </si>
  <si>
    <t>Article 40 - Organisation, roles, responsibilities and quality of data exchange</t>
  </si>
  <si>
    <t>Article 41 - Structural and forecast data exchange</t>
  </si>
  <si>
    <t>Article 42 - Real-time data exchange</t>
  </si>
  <si>
    <t>Article 43 - Structural data exchange</t>
  </si>
  <si>
    <t>Article 44 - Real-time data exchange</t>
  </si>
  <si>
    <t>Article 45 - Structural data exchange</t>
  </si>
  <si>
    <t>Article 46 - Scheduled data exchange</t>
  </si>
  <si>
    <t>Article 47 - Real-time data exchange</t>
  </si>
  <si>
    <t>Article 48 - Structural data exchange</t>
  </si>
  <si>
    <t>Article 49 - Scheduled data exchange</t>
  </si>
  <si>
    <t>Article 50 - Real-time data exchange</t>
  </si>
  <si>
    <t>Article 51 - Data exchange between TSOs and DSOs concerning significant power generating modules</t>
  </si>
  <si>
    <t>Article 52 - Data exchange between TSOs and transmission-connected demand facilities</t>
  </si>
  <si>
    <t>Article 53 - Data exchange between TSOs and distribution-connected demand facilities or third parties participating in demand response</t>
  </si>
  <si>
    <t xml:space="preserve">Article 57 - Performing operational tests and analysis </t>
  </si>
  <si>
    <t>IS Lead</t>
  </si>
  <si>
    <t>Paragraph</t>
  </si>
  <si>
    <t>Section</t>
  </si>
  <si>
    <t>1(a)</t>
  </si>
  <si>
    <t>1(b)</t>
  </si>
  <si>
    <t>1(d)</t>
  </si>
  <si>
    <t>2(a)</t>
  </si>
  <si>
    <t>2(b)</t>
  </si>
  <si>
    <t>1(c )</t>
  </si>
  <si>
    <t>4(a)</t>
  </si>
  <si>
    <t>4(b)</t>
  </si>
  <si>
    <t>4(c )</t>
  </si>
  <si>
    <t>5(a)</t>
  </si>
  <si>
    <t>5(b)</t>
  </si>
  <si>
    <t>3(a)</t>
  </si>
  <si>
    <t>3(b)</t>
  </si>
  <si>
    <t>3(c )</t>
  </si>
  <si>
    <t>3(d)</t>
  </si>
  <si>
    <t>3(f)</t>
  </si>
  <si>
    <t>3(e )</t>
  </si>
  <si>
    <t>(a)</t>
  </si>
  <si>
    <t>1(e )</t>
  </si>
  <si>
    <t>1(f)</t>
  </si>
  <si>
    <t>2(c )</t>
  </si>
  <si>
    <t>2(d)</t>
  </si>
  <si>
    <t>2(e )</t>
  </si>
  <si>
    <t>4(d)</t>
  </si>
  <si>
    <t>2(f)</t>
  </si>
  <si>
    <t>4(e )</t>
  </si>
  <si>
    <t>2(g)</t>
  </si>
  <si>
    <t>2(h)</t>
  </si>
  <si>
    <t>2(h)(i)</t>
  </si>
  <si>
    <t>6(a)</t>
  </si>
  <si>
    <t>6(b)</t>
  </si>
  <si>
    <t>6(d)</t>
  </si>
  <si>
    <t>6(e )</t>
  </si>
  <si>
    <t>(b)</t>
  </si>
  <si>
    <t>5(c )</t>
  </si>
  <si>
    <t>5(d)</t>
  </si>
  <si>
    <t>(c )</t>
  </si>
  <si>
    <t>GROUP</t>
  </si>
  <si>
    <t>to be confirmed by WS leads</t>
  </si>
  <si>
    <t>FCA CONFIRMED EIF Dates</t>
  </si>
  <si>
    <t>ID Tasks #</t>
  </si>
  <si>
    <t>6(f)</t>
  </si>
  <si>
    <t>1(g)</t>
  </si>
  <si>
    <t>1(h)</t>
  </si>
  <si>
    <t>4(f)</t>
  </si>
  <si>
    <t>4(g)</t>
  </si>
  <si>
    <t>4(h)</t>
  </si>
  <si>
    <t>4(h)(i)</t>
  </si>
  <si>
    <t>6(g)</t>
  </si>
  <si>
    <t>4(a)(i)</t>
  </si>
  <si>
    <t>4(a)(ii)</t>
  </si>
  <si>
    <t>4(a)(iii)</t>
  </si>
  <si>
    <t>4(a)(iv)</t>
  </si>
  <si>
    <t>4(a)(v)</t>
  </si>
  <si>
    <t>4(a)(vi)</t>
  </si>
  <si>
    <t>4(a)(vii)</t>
  </si>
  <si>
    <t>(d)</t>
  </si>
  <si>
    <t>(e )</t>
  </si>
  <si>
    <t>(f)</t>
  </si>
  <si>
    <t>(g)</t>
  </si>
  <si>
    <t>(h)</t>
  </si>
  <si>
    <t>(h)(i)</t>
  </si>
  <si>
    <t>1(h)(i)</t>
  </si>
  <si>
    <t>1(k)</t>
  </si>
  <si>
    <t>1(l)</t>
  </si>
  <si>
    <t>4(k)</t>
  </si>
  <si>
    <t>AUTOMATED fill - please do not edit</t>
  </si>
  <si>
    <t>Sub Sub Tasks</t>
  </si>
  <si>
    <t>BOLDED</t>
  </si>
  <si>
    <t>[Articles]</t>
  </si>
  <si>
    <t>NOT BOLDED</t>
  </si>
  <si>
    <t>Information needs to be entered  manually</t>
  </si>
  <si>
    <t>Mandated manually filled cells</t>
  </si>
  <si>
    <t>FCA 31(2)</t>
  </si>
  <si>
    <t>FCA 36(2)</t>
  </si>
  <si>
    <t>FCA 42(2)</t>
  </si>
  <si>
    <t>FCA 48(2)</t>
  </si>
  <si>
    <t>FCA 49(1)</t>
  </si>
  <si>
    <t>FCA 51(1)</t>
  </si>
  <si>
    <t>FCA 59</t>
  </si>
  <si>
    <t>Grid Connection Code
(DCC)</t>
  </si>
  <si>
    <t>Stefan D'alessandro
(IS PM)</t>
  </si>
  <si>
    <t>Generation 800w and above</t>
  </si>
  <si>
    <t>Success Criteria</t>
  </si>
  <si>
    <t>Complete proposal</t>
  </si>
  <si>
    <t>NOTE</t>
  </si>
  <si>
    <t>Complete Implementation</t>
  </si>
  <si>
    <t>Obligation On</t>
  </si>
  <si>
    <t>SO</t>
  </si>
  <si>
    <t>TO</t>
  </si>
  <si>
    <t>I/C</t>
  </si>
  <si>
    <t>ü</t>
  </si>
  <si>
    <t>EIF+12months</t>
  </si>
  <si>
    <t>EIF+18months</t>
  </si>
  <si>
    <t>EIF+6months</t>
  </si>
  <si>
    <t>N/A in GB</t>
  </si>
  <si>
    <t>4. Each TSO shall represent the information in paragraph (3) as injections and withdrawals at each node of the TSO’s individual grid model referred to in Article 64.</t>
  </si>
  <si>
    <t>(c) real-time data in accordance with Article 44, Article 47 and Article 50; and</t>
  </si>
  <si>
    <t>(b) obligations for DSOs directly connected to the transmission system to inform the TSOs they are connected to, within the agreed timescales, of any changes in the data and information pursuant to this Title;</t>
  </si>
  <si>
    <t>(c) obligations for the adjacent DSOs and/or between the downstream DSO and upstream DSO to inform each other within agreed timescales of any changes in the data and information pursuant to this Title;</t>
  </si>
  <si>
    <t>(d) obligations for SGUs to inform their TSO or DSO, within agreed timescales, about any relevant changes in the data and information established pursuant to this Title;</t>
  </si>
  <si>
    <t>(e) detailed contents of the data and information established pursuant to this Title, including main principles, type of data, communication means, format and standards to be applied, timing and responsibilities;</t>
  </si>
  <si>
    <t>(g) the format for the reporting of the data and information established pursuant to this Title.</t>
  </si>
  <si>
    <t>8. Transmission-connected SGUs shall have access to the data related to their commissioned network installations at the connection point.</t>
  </si>
  <si>
    <t>(g) technical data on reactors, capacitors and static volt-ampere reactive (VAR) compensators; and</t>
  </si>
  <si>
    <t>2. To coordinate the protection of their transmission systems, neighbouring TSOs shall exchange the protection setpoints of the lines for which the contingencies are included as external contingencies in their contingency lists.</t>
  </si>
  <si>
    <t>(a) the topology of the 220 kV and higher voltage transmission systems within its control area;</t>
  </si>
  <si>
    <t>(d) a realistic and accurate forecasted aggregate amount of injection and withdrawal, per primary energy source, at each node of the transmission system, for different time-frames.</t>
  </si>
  <si>
    <t>(vi) voltage models and speed controller models; and</t>
  </si>
  <si>
    <t>(vii) prime movers models and excitation system models suitable for large disturbances;</t>
  </si>
  <si>
    <t>(b) the data on type of regulation and voltage regulation range concerning tap changers, including the description of existing on-load tap changers, and the data on type of regulation and voltage regulation range concerning step-up and network transformers; and</t>
  </si>
  <si>
    <t>(c) measured active power interchanges between LFC areas;</t>
  </si>
  <si>
    <t>(g)          power exchange (interexchange?) via virtual tie-lines.</t>
  </si>
  <si>
    <t>2. Each TSO shall exchange with the other TSOs in its observability area the following data about its transmission system using real-time data exchanges between the TSOs' supervisory control and data acquisition (SCADA) systems and energy management systems:</t>
  </si>
  <si>
    <t>(c) active and reactive power in transformer bay, including transmission, distribution and SGUs connecting transformers;</t>
  </si>
  <si>
    <t>1. Each TSO shall determine the observability area of the transmission-connected distribution systems which is needed for the TSO to determine the system state accurately and efficiently, based on the methodology developed in accordance with Article 75.</t>
  </si>
  <si>
    <t>(e)          reactors and capacitors connected to the substations referred to in point (a).</t>
  </si>
  <si>
    <t>5. At least once a year, each transmission-connected DSO shall provide the TSO, per primary energy sources, the total aggregated generating capacity of the type A power generating modules subject to requirements of Commission Regulation No (EU) 2016/631 and the best possible estimates of generating capacity of type A power generating modules not subject to or derogated from Commission Regulation No (EU) 2016/631, connected to its distribution system, and the related information concerning their frequency behaviour.</t>
  </si>
  <si>
    <t>(c) data for short-circuit current calculation;</t>
  </si>
  <si>
    <t>(g) RR data of power generating modules that offer or provide that service in accordance with Article 161;</t>
  </si>
  <si>
    <t>(h) data necessary for restoration of the transmission system;</t>
  </si>
  <si>
    <t>(b) data for short-circuit current calculation;</t>
  </si>
  <si>
    <t>(d) reactive power compensation data;</t>
  </si>
  <si>
    <t>(b) without any delay, any scheduled unavailability or active power restriction;</t>
  </si>
  <si>
    <t>(d) RR data for power generating modules offering or providing the RR service;</t>
  </si>
  <si>
    <t>(h) data necessary for performing dynamic simulation according to the provisions in Commission Regulation No (EU) 2016/631; and</t>
  </si>
  <si>
    <t>(a) its scheduled unavailability, scheduled active power restriction and its forecasted scheduled active power output at the connection point;</t>
  </si>
  <si>
    <t>1. Unless otherwise provided by the TSO, each transmission-connected demand facility owner shall provide the following structural data to the TSO:</t>
  </si>
  <si>
    <t>2. Unless otherwise provided by the TSO, each transmission-connected demand facility owner shall provide the following data to the TSO:</t>
  </si>
  <si>
    <t>(c) in case of participation in demand response, a schedule of its structural minimum and maximum power range to be curtailed; and</t>
  </si>
  <si>
    <t>3. Unless otherwise provided by the TSO, each transmission-connected demand facility owner shall provide the following data to the TSO in real-time:</t>
  </si>
  <si>
    <t>4. Each transmission-connected demand facility owner shall describe to its TSO its behaviour at the voltage ranges referred to in Article 27.</t>
  </si>
  <si>
    <t>2. Unless otherwise provided by the TSO, each SGU which is a third party participating in demand response as defined in Article 27 of Commission Regulation No (EU) 2016/1388, shall provide the TSO and the DSO at the day-ahead and close to real-time and on behalf of all of its distribution-connected demand facilities, with the following data:</t>
  </si>
  <si>
    <t>(d) a confirmation that the estimations of the actual values of demand response are applied.</t>
  </si>
  <si>
    <t>NGET Workstream</t>
  </si>
  <si>
    <t>OFTO</t>
  </si>
  <si>
    <t>DBEIS</t>
  </si>
  <si>
    <t>Ofgem</t>
  </si>
  <si>
    <t>All TSOs</t>
  </si>
  <si>
    <t>ENTSO-E</t>
  </si>
  <si>
    <t>DSOs</t>
  </si>
  <si>
    <t>BSPs</t>
  </si>
  <si>
    <t>BRPs</t>
  </si>
  <si>
    <t>Elexon</t>
  </si>
  <si>
    <t>Operational Practices</t>
  </si>
  <si>
    <t>Planning and RSC</t>
  </si>
  <si>
    <t>Operational Agreements</t>
  </si>
  <si>
    <t>Common Grid Model</t>
  </si>
  <si>
    <t>General Compliance</t>
  </si>
  <si>
    <t>RSC</t>
  </si>
  <si>
    <t>EIF offset in code</t>
  </si>
  <si>
    <t>EIF offset in months</t>
  </si>
  <si>
    <t>Applicable date</t>
  </si>
  <si>
    <t>Article Text</t>
  </si>
  <si>
    <t>S  O  G  L</t>
  </si>
  <si>
    <t>SOGL EIF date :</t>
  </si>
  <si>
    <t>information transparency</t>
  </si>
  <si>
    <t>WG Comments relative to GB regulation and code modifications if necessary</t>
  </si>
  <si>
    <t xml:space="preserve">Is a mod required? </t>
  </si>
  <si>
    <t>Grid Code Reference</t>
  </si>
  <si>
    <t>D Code Reference</t>
  </si>
  <si>
    <t>Context setting requirement - does not need to be literally transposed</t>
  </si>
  <si>
    <t xml:space="preserve">Just GB - don't have observability areas for other EU countries (based on what we currently have). Uncertain how extensive EU observability areas will be on GB. Will have to see when we get the methodology. KORRR - exchange should be TSO to TSO. </t>
  </si>
  <si>
    <t>Grid Code OC1,2 BC1</t>
  </si>
  <si>
    <t>Grid Code OC1,2 BC2</t>
  </si>
  <si>
    <t>Context setting requirement - does not need to be literally transposed (DOC1,2)</t>
  </si>
  <si>
    <t>Grid Code OC1,2 BC3</t>
  </si>
  <si>
    <t>Grid Code OC1,2 BC4</t>
  </si>
  <si>
    <t>Grid Code OC1,2 BC5</t>
  </si>
  <si>
    <t>Grid Code OC1,2 BC6</t>
  </si>
  <si>
    <t>Grid Code OC1,2 BC7</t>
  </si>
  <si>
    <t>To be determined in GB via normal governance</t>
  </si>
  <si>
    <t>All TSO obligation to agree on KORRR methodology</t>
  </si>
  <si>
    <t>TSO obligation</t>
  </si>
  <si>
    <t>Obligation only on SO</t>
  </si>
  <si>
    <t>CUSC Obligations, Grid Code PCA.1.2b</t>
  </si>
  <si>
    <t>CUSC obligation
DRC5.3</t>
  </si>
  <si>
    <t>CUSC Obligations, Grid Code PC</t>
  </si>
  <si>
    <t>DPC8.2.2</t>
  </si>
  <si>
    <t xml:space="preserve"> PCA.1.2, OC2</t>
  </si>
  <si>
    <t>Context setting requirement - does not need to be literally transposed - but effected through GB governance</t>
  </si>
  <si>
    <t>TSO to TSO format as per OPDE and TSO to DSO/SGU as per existing national formats</t>
  </si>
  <si>
    <t>As of today, TSO gets all data that is officially needed hence we are currently compliant. If that changes, TSO will need to raise a mod to change the GC to force DNOs/SGUs to provide different data which will be actioned through existing code governance</t>
  </si>
  <si>
    <t>GG - what is the procedure and format of the data? - this needs to be set out through GC0106.
TJ - 1.PCA8 in GC (parties that do modelling) 2. OC2 outage information 3. DRC schedule 9 pg. 54 - data NG has to provide to end parties</t>
  </si>
  <si>
    <t>Grid Code PCA8, OC2 , DRC schedule 9</t>
  </si>
  <si>
    <t>Similar to above point - GG, need to have the format methodoloy about how SGUs access that data - this should be covered in KORRR amendments (each TSO should decide on the format). If already an existing format as specified in the GC, this will be used.
Is the realtime data allowed between TSOs/DSOs? We supply network data to TOs under the STC, with confidential bit stripped out (costs etc.).
Also see PC88 of Grid Code.</t>
  </si>
  <si>
    <t>Grid Code PCA8 (Data provided by NG to user), PCA6 (Data required from NG for more detail transmission modelling studies)</t>
  </si>
  <si>
    <t>Data exchanged via NG's existing processes</t>
  </si>
  <si>
    <t>Context setting requirement - does not need to be literally transposed - but confirm exchange of third party data. Obligation on SO, TO, OFTO and I/C</t>
  </si>
  <si>
    <t xml:space="preserve"> STCP22-1</t>
  </si>
  <si>
    <t>STCP22-1</t>
  </si>
  <si>
    <t xml:space="preserve"> PCA3.2.2.f(i)- Synchronous generating units, PCA3.2.2.f(ii)- Power park modules</t>
  </si>
  <si>
    <t>SQSS</t>
  </si>
  <si>
    <t>STCP12-1</t>
  </si>
  <si>
    <t>TSO data provided through Individual Grid Model for all GB synchronous area</t>
  </si>
  <si>
    <t>TSO data provided through Individual Grid Model</t>
  </si>
  <si>
    <t>NG to think about should it be codified (as it's other people's data) somewhere - if answer is no because it's national TSO agreement, how does National Grid prove compliance? OPDE? - 2. is this sufficient to prove compliance Action: feedback next time (Ofgem will want to know compliance before we get revised observability area)</t>
  </si>
  <si>
    <t>Grid Code CC.6.5.6 (Operation metering)</t>
  </si>
  <si>
    <t>OPDE is the IT tool for real-time and storage. Do TOs need to use the IT tool or another one? (Graeme Vincent) currently exchanged through STC.</t>
  </si>
  <si>
    <t>Only applies for SO, GB data already exchanged through OPDE.</t>
  </si>
  <si>
    <t>STCP4</t>
  </si>
  <si>
    <t>State estimator already in place for SO, no relevance for TOs</t>
  </si>
  <si>
    <t xml:space="preserve">Grid Code Planning Code; Week24 covered in PC.A.2, PC.A.3, PC.A.4 and OC.6
</t>
  </si>
  <si>
    <t>TSO obligation - For Grid Code implementation</t>
  </si>
  <si>
    <t>Significant IDNO etc networks would be visible if connected at subtransmission level through normal WK24 data exchange - and probably through JPTL. If there is generation &gt;SoW threshold on the IDNO development this should trigger SoW.</t>
  </si>
  <si>
    <t>Grid Code PCA2.2, DRC Schedule 5</t>
  </si>
  <si>
    <t>Grid Code PCA2.3,PCA2.4, DRC Schedule 5</t>
  </si>
  <si>
    <t>New requirement - this absolutely justifies GC0106 change</t>
  </si>
  <si>
    <r>
      <t xml:space="preserve">Alan Creighton/Mike Kay have a different take: Grid Code and SOGL are the same here but Alan doesn't think that NG are asking for domestic PV for example as only asking for 1MW or above for 24weeks. Mike Kay thinks the Grid Code does ask for it though. Joaquin is confident that guidance note asks for it. </t>
    </r>
    <r>
      <rPr>
        <b/>
        <sz val="9"/>
        <color theme="1"/>
        <rFont val="Calibri"/>
        <family val="2"/>
        <scheme val="minor"/>
      </rPr>
      <t xml:space="preserve">Action: to make sure all DNOs have the same understanding, if all in agreement with JJ (down to 1MW site by site, below that agregated) JJ to send info to Mike Kay to circulate to DNOs. For the DNOs that don't agree, put in touch with SM/JJ. </t>
    </r>
    <r>
      <rPr>
        <sz val="9"/>
        <color theme="1"/>
        <rFont val="Calibri"/>
        <family val="2"/>
        <scheme val="minor"/>
      </rPr>
      <t xml:space="preserve">
(PCA3E14 in Grid Code - less that what's already in the Grid Code - also look at schedule 11 of data registration code to see what's provided).</t>
    </r>
    <r>
      <rPr>
        <b/>
        <sz val="9"/>
        <color theme="1"/>
        <rFont val="Calibri"/>
        <family val="2"/>
        <scheme val="minor"/>
      </rPr>
      <t xml:space="preserve"> Should a change be that NG should collect it from us - check whether a mod needs to be raised 1MW plus??</t>
    </r>
    <r>
      <rPr>
        <sz val="9"/>
        <color theme="1"/>
        <rFont val="Calibri"/>
        <family val="2"/>
        <scheme val="minor"/>
      </rPr>
      <t xml:space="preserve"> (estimated to best of our ability - check wording with lawyers "best endeavours/reasonable endeavors)</t>
    </r>
  </si>
  <si>
    <t xml:space="preserve">NEW TBC?:::PCA.3.1.4 </t>
  </si>
  <si>
    <t>DPC7.3 and DDRC 5b
EREC G83 5.1.1 and appendix A3</t>
  </si>
  <si>
    <t>The Grid Code, Connection Conditions, 
CC.6.5.6, Operational Metering</t>
  </si>
  <si>
    <t>Flexible as per Article 40.5- Maintain existing data exchange as per Grid Code framework. Future mods will be raised based on changes to system operational requirements.</t>
  </si>
  <si>
    <t>TSO obligation - For Grid Code implementation - NG are NOT going to ask for this data in G Code (ie using flexibility)</t>
  </si>
  <si>
    <t>Grid Code PC.A.2</t>
  </si>
  <si>
    <t>Grid Code PC.A.3.2.2(a)</t>
  </si>
  <si>
    <t>Grid Code - Planning Code, PC.A.2 , Data Registration Code DRC.6.1.2</t>
  </si>
  <si>
    <t>Grid Code - Planning Code, PC.A.2, Data Registration Code</t>
  </si>
  <si>
    <t>Grid Code - Planning Code, PART 1 - STANDARD PLANNING DATA,
PC.A.2 , Data Registration Code</t>
  </si>
  <si>
    <t xml:space="preserve">Not in grid code but whenever we have a contract, it's already exchanged through existing contract until pre-qual process is confirmed (defined through C16). 
Article 154 - NG interpretation - current arrangements for freq response will remain as mandatory.  Alastair thinks current interpretaton doesn't work. Project TERRE consultation mentions Art 154 aswell. </t>
  </si>
  <si>
    <t>Maintain existing data exchange through contracts subject to changes from SOGL Article 154</t>
  </si>
  <si>
    <t>See above</t>
  </si>
  <si>
    <t>Maintain existing data exchange through contracts subject to changes from Article 158</t>
  </si>
  <si>
    <t>Maintain existing data exchange through contracts subject to changes from Article 161</t>
  </si>
  <si>
    <t xml:space="preserve">Grid Code, Operating Codes, OC9 Contingency Planning, 
OC10, OC10.1 - OC10.4, OC12, OC12.1 - OC12.4 </t>
  </si>
  <si>
    <t>Grid Code, PC.A.2, PC.A.3, PC.A.4, PC.A.5, PC.A.5.7, DRC.6.1.16</t>
  </si>
  <si>
    <t xml:space="preserve">Grid Code, PC.A.6.6, DRC.6 </t>
  </si>
  <si>
    <r>
      <t xml:space="preserve">Isn't covered in GC. But covered in scenario where don't use a market based mechanism. If use a market based mechanism then need it. </t>
    </r>
    <r>
      <rPr>
        <b/>
        <sz val="9"/>
        <color theme="1"/>
        <rFont val="Calibri"/>
        <family val="2"/>
        <scheme val="minor"/>
      </rPr>
      <t>SM to research and provide clarity on (Tim Truscott, BSC perspective)</t>
    </r>
  </si>
  <si>
    <t>Grid Code CC6.3, CC.6.3.2, CC.6.3.8, APPENDIX 6, 7, BC2 PC.A.2.4</t>
  </si>
  <si>
    <t xml:space="preserve">CC.6.3.2, CC6.3, CC.6.3.8, APPENDIX 6 , 7 , BC2 </t>
  </si>
  <si>
    <t xml:space="preserve">Grid Code CC6.3, CC.6.3.2, CC.6.3.8, APPENDIX 6 , 7 , BC2 </t>
  </si>
  <si>
    <t>Grid Code CC6.3, CC.6.3.2, CC.6.3.8,  APPENDIX 6 ,7 , BC2 , DRC.6.1.13</t>
  </si>
  <si>
    <t xml:space="preserve"> CC6.3, CC.6.3.2, CC6.3, CC.6.3.8, APPENDIX 6, 7 , BC2, </t>
  </si>
  <si>
    <t xml:space="preserve">PC.A.6.1.3, PC.A.7 </t>
  </si>
  <si>
    <t xml:space="preserve">Grid Code PC.A.5.4.3 </t>
  </si>
  <si>
    <t>Same as we are now - covered in PN submissions</t>
  </si>
  <si>
    <t xml:space="preserve">Grid Code BC1.A.1.1, OC.1,2
</t>
  </si>
  <si>
    <t xml:space="preserve">TSO obligation - For Grid Code implementation
</t>
  </si>
  <si>
    <t xml:space="preserve"> static generation data in PCA5.4.3,  running regime PCA.3.2.2, Data submission done under BC1 (BM)</t>
  </si>
  <si>
    <t>Flexible as per Article 40.5- Maintain existing data exchange as per Grid Code framework. Future mods will be raised based on changes to system operational requirements (CC)</t>
  </si>
  <si>
    <t>Flexible as per Article 40.5- Maintain existing data exchange as per Grid Code framework. Future mods will be raised based on changes to system operational requirements. (CC6.3)</t>
  </si>
  <si>
    <t xml:space="preserve">Does this depend on where it's metered? Based on GC0106, not going to change anything that's not in the Grid Code so not proposing any change. GG big problem with this - Type A 800watts - pre-text was because 800watt generator could have an impact but from a data point of view they are being ignored. NG get it anyway in the baseline, not asking for anything more. </t>
  </si>
  <si>
    <t>Flexible as per Article 40.5- Maintain existing data exchange as per Distribution and Grid Code framework. Future mods will be raised based on changes to system operational requirements.</t>
  </si>
  <si>
    <t>Flexible as per Article 40.5- Maintain existing data exchange as per Distribution and Grid Code framework. Future mods will be raised based on changes to system operational requirements (CC).</t>
  </si>
  <si>
    <t>DDRC 5b and 5c</t>
  </si>
  <si>
    <t>To be determined by NG what this actually means - but is flexible so may not be required</t>
  </si>
  <si>
    <t>DCP7.4.3 and DDRC 5b &amp; 5c</t>
  </si>
  <si>
    <t>Probably better if NG do not want this.  DPC 6.7.4 sort of applies - but this data is not codified.  It will be obvious/available from DNOs' control systems</t>
  </si>
  <si>
    <t>DDRC 5b and 5c.  G99 Annexes B4 and C7</t>
  </si>
  <si>
    <t>Check D Code matches G Code - Mike Kay to check</t>
  </si>
  <si>
    <t>DDCR 5a</t>
  </si>
  <si>
    <t>Included in connexion agreements as well as D Code
DPC 8.2.2 and DDRC 5.3</t>
  </si>
  <si>
    <t>Flexible as per Article 40.5- Maintain existing data exchange as per Distribution and Grid Code framework. Future mods will be raised based on changes to system operational requirements (OC1,OC2).</t>
  </si>
  <si>
    <t>DOC2 for unavailability and DOC1 for sheduled output.  DDRC Schedule 7</t>
  </si>
  <si>
    <t>DOC1.4.2  and DDRC Schedule 7 - although these probably should be rewritten to be more precise</t>
  </si>
  <si>
    <t>Flexible as per Article 40.5- Maintain existing data exchange as per Distribution and Grid Code framework. Future mods will be raised based on changes to system operational requirements (OC1,OC2, BC1).</t>
  </si>
  <si>
    <t>Not a current G Code requirement - NG will, under the flexibility of Art 40-5 not currently ask for it for small power stations.</t>
  </si>
  <si>
    <t>Not a current G Code requirement - NG will, under the flexibility of Art 40-5 not currently ask for it for small power stations
DPC6.7.4</t>
  </si>
  <si>
    <t>Not a current G Code requirement - NG will, under the flexibility of Art 40-5 not currently ask for it for small power stations
DPC6.7.3</t>
  </si>
  <si>
    <t>Not a current G Code requirement - NG will, under the flexibility of Art 40-5 not currently ask for it for small power stations.  But NG can always ask for more data under current Grid Code provisions</t>
  </si>
  <si>
    <t>Aligned to Demand Connection Code</t>
  </si>
  <si>
    <t>DRC.6.2</t>
  </si>
  <si>
    <r>
      <t>Uncertainty - how do customers know they are compliant?</t>
    </r>
    <r>
      <rPr>
        <b/>
        <sz val="9"/>
        <color theme="1"/>
        <rFont val="Calibri"/>
        <family val="2"/>
        <scheme val="minor"/>
      </rPr>
      <t xml:space="preserve"> NG should be able to say on behalf of all our customers that they are compliant</t>
    </r>
  </si>
  <si>
    <t>Schedule 7 of DRC, PCA.4.7</t>
  </si>
  <si>
    <t xml:space="preserve">Demand response isn't covered in Grid Code at the moment, it's done through commercial contract arrangements, but any party connected to transmission should provide appropriate data. As long as contracts are compliant with this, there's no problem. Tony: issue needs to be raised with Adam Simms. Can GC0104 be used as the vehicle to cover this off? Premature to resolve 53 without prior discussion with GC0104 (23/01/18) </t>
  </si>
  <si>
    <t>Flexible as per Article 40.5- Maintain existing data exchange through contract framework. Future mods will be raised based on changes to system operational requirements.</t>
  </si>
  <si>
    <t>Needs further discussion - but suggest that we use the flexibility to not codify this and deal with it contractually</t>
  </si>
  <si>
    <t>Grid Code Planning Code; Observability is defined by NG through the Grid Code, subject to changes in Art 75)</t>
  </si>
  <si>
    <t>BSC Section 4</t>
  </si>
  <si>
    <t>NEW (PC.A.1.2(A) (iii)</t>
  </si>
  <si>
    <t xml:space="preserve">Flexible but also handled in collaboration with GC0104 and new Demand Side addition to Grid Code </t>
  </si>
  <si>
    <t>Whereas</t>
  </si>
  <si>
    <t>This document is a common proposal developed by all Transmission System Operators (hereinafter
referred to as “TSOs”) regarding the key organisational requirements, roles and responsibilities
relating to data exchange (hereinafter referred to as "KORRR").</t>
  </si>
  <si>
    <t>The KORRR takes into account the general principles and goals set in Commission Regulation (EU)
2017/1485 establishing a guideline on electricity transmission system operation (hereinafter
referred to as “SO GL”), Commission Regulation (EU) 2015/1222 establishing a guideline on capacity
allocation and congestion management, (hereinafter referred to as “CACM”), as well as,
Commission Regulation (EU) 2017/2195 establishing a guideline on electricity balancing
(hereinafter referred to as “EB GL” ). The purpose of the SO GL is to safeguard operational security,
frequency quality and the efficient use of the interconnected system and resources. To achieve
these goals, it is necessary that each party of the electric system has the necessary observability of
the network elements and services that impact their activities. Especially relevant is the global
demand-generation balance through the procurement of balancing services and activation of
balancing energy bids, where EG BL assigns the responsibility to the TSO in the EB GL. The KORRR
addresses in particular the key roles, requirements and responsibilities of the TSOs, the distribution
system operators (hereinafter referred to as “DSOs”), the closed distribution system operators
(hereinafter referred to as “CDSOs”) and the significant grid users (hereinafter referred to as
“SGUs”) in relation to the data exchange necessary to ensure that observability.</t>
  </si>
  <si>
    <t>The KORRR takes into account and complements where necessary the operational conditions and
requirements set out in the generation and load data provision methodology (hereinafter referred
to as “GLDPM”) developed in accordance with article 16 of CACM. While the GLDPM establishes
which data has to be provided by whom and when to prepare the common grid model, the KORRR
addresses who must exchange data as well as, how and when to perform the tasks defined in the
SO GL. Furthermore, the GLDPM only refers to data exchange up to the day ahead, while KORRR
also includes data exchange up to real time.</t>
  </si>
  <si>
    <t>Article 40(6) of the SO GL establishes the legal basis for the KORRR and lists the elements to be
covered by the KORRR: By 6 months after entry into force of this Regulation, all TSOs shall jointly agree on key organisational
requirements, roles and responsibilities in relation to data exchange. Those organisational
requirements, roles and responsibilities shall take into account and complement where necessary
the operational conditions of the generation and load data methodology developed in accordance
with Article 16 of Regulation (EU) No 2015/1222. They shall apply to all data exchange provisions in
this Title and shall include organisational requirements, roles and responsibilities for the following
elements:</t>
  </si>
  <si>
    <t>obligations for TSOs to communicate without delay to all neighbouring TSOs any changes in the
protection settings, thermal limits and technical capacities at the interconnectors between their
control areas;</t>
  </si>
  <si>
    <t>obligations for DSOs directly connected to the transmission system to inform their TSOs, within
the agreed timescales, of any changes in the data and information pursuant to this Title;</t>
  </si>
  <si>
    <t>obligations for the adjacent DSOs and/or between the downstream DSO and upstream DSO to
inform each other within agreed timescales of any change in the data and information established
in accordance with this Title;</t>
  </si>
  <si>
    <t>obligations for SGUs to inform their TSO or DSO, within agreed timescales, about any relevant
change in the data and information established in accordance with this Title;</t>
  </si>
  <si>
    <t>detailed contents of the data and information established in accordance with this Title, including
main principles, type of data, communication means, format and standards to be applied, timing
and responsibilities;</t>
  </si>
  <si>
    <t>the time stamping and frequency of delivery of the data and information to be provided by DSOs
and SGUs, to be used by TSOs in the different timescales. The frequency of information exchanges for real-time data, scheduled data and update of
structural data shall be defined; and</t>
  </si>
  <si>
    <t>the format for the reporting of the data and information established in accordance with this Title.
The organizational requirements, roles and responsibilities shall be published by ENTSO for
Electricity.</t>
  </si>
  <si>
    <t>Article 40(5) of the SO GL specifies that TSO shall determine, in coordination with DSOs and SGUs,
data exchange applicability and scope based on the a) to d) categories in article 40(5) referring to
specific articles in Title II of the SO GL. Applicability is therefore to be determined at national level
and is subject to approval by the competent authority (National Regulatory Authority or another
entity designated by the Member State).</t>
  </si>
  <si>
    <t>Article 40(7) of the SO GL specifies the TSOs’ obligation to agree with relevant DSOs on the process
for exchanging information between them, including the format of data exchanges.</t>
  </si>
  <si>
    <t>The KORRR shall ensure the provision of data necessary to perform the security analysis in
accordance with article 75 of the SO GL which specifies the obligation of TSOs to develop a
methodology for coordinating operational security analysis.</t>
  </si>
  <si>
    <t>Article 40(10) of the SO GL entitles DSOs with a connection point to a transmission system to receive
relevant structural, scheduled and real-time information from relevant TSOs and to gather relevant
structural, scheduled and real-time information from neighbouring DSOs. It also specifies the
obligation of neighbouring DSOs to determine in a coordinated manner the scope of information
exchanged between them and with the relevant TSO.</t>
  </si>
  <si>
    <t>Article 6(6) of the SO GL requires a proposed implementation time scale and a description of the
expected impact of the KORRR on the objectives of the SO GL.</t>
  </si>
  <si>
    <t>The KORRR further establishes a common framework for data exchange for all TSOs in the
interconnected system, in line with the requirement of article 4(1) (a) of the SO GL.</t>
  </si>
  <si>
    <t>With the aim of determining common operational planning principles as required in article 4(1) (b)
of the SO GL, the KORRR allows for the receipt of data required to prepare scenarios to perform
operational security analysis in the planning stage.</t>
  </si>
  <si>
    <t>The KORRR includes the organisation to exchange, among other, real time data, and the provision
of services to determine common load-frequency control processes and control structures as
required in article 4(1) (c) of the SO GL.</t>
  </si>
  <si>
    <t>To ensure the conditions for maintaining operational security throughout the Union as specified in
article 4(1) (d) of the SO GL, TSOs need to have good observability of the system in order to perform
reliable security analysis. The KORRR aims to set the framework for the TSOs to access necessary
data for their respective observability area and prepare accurate scenarios.</t>
  </si>
  <si>
    <t>Data exchanges on capabilities and active power production are necessary for TSOs to follow
processes to maintain a frequency quality level for all synchronous areas throughout the Union as
defined in article 4(1) (e) of the SO GL.</t>
  </si>
  <si>
    <t>The KORRR takes into account the exchange of structural and scheduled data between TSOs and
DSOs to perform security analysis before and in real time to promote the coordination of system
operation and operational planning as defined in article 4(1) (f) of the SO GL.</t>
  </si>
  <si>
    <t>Article 4(1) (g) of the SO GL aims at ensuring and enhancing the transparency and reliability of
information about transmission system operation. The KORRR establishes the framework to
regulate necessary information among different parties in the electric system to ensure operational
security.</t>
  </si>
  <si>
    <t>The KORRR will contribute to the efficient operation and development of the electricity
transmission system and the electricity sector in the Union while having good observability of the
system to perform reliable security analysis which help to identify improvements in the
transmission system.</t>
  </si>
  <si>
    <t>The KORRR contributes to the general objectives of the SO GL to the benefit of all TSOs, DSOs, SGUs,
consumers, market participants, the Agency and regulatory authorities.</t>
  </si>
  <si>
    <t>4 (a)</t>
  </si>
  <si>
    <t>4 (b)</t>
  </si>
  <si>
    <t>4 (c  )</t>
  </si>
  <si>
    <t>4 (d)</t>
  </si>
  <si>
    <t>4 ( e  )</t>
  </si>
  <si>
    <t>4 (f)</t>
  </si>
  <si>
    <t>4 (g)</t>
  </si>
  <si>
    <t>The KORRR as defined in the present document shall be considered the common proposal of all
TSOs in accordance with article 40(6) of the SO GL and shall include organisational requirements,
roles and responsibilities for data exchange according to Title II of this regulation.</t>
  </si>
  <si>
    <t>Subject matter and scope</t>
  </si>
  <si>
    <t>The KORRR shall apply to all transmission systems, distribution systems and interconnections in the
Union, in the area referred to in article 2(2) of the SO GL.</t>
  </si>
  <si>
    <t>The KORRR shall apply to SGUs as referred to in Article 2(1) of the SO GL. SGUs that provide services
to the system individually or through an aggregator shall comply with prequalification rules defined
at a national level. The roles and responsibilities of an aggregator shall be defined in the respective
service provision agreements in observance of national prequalification rules.</t>
  </si>
  <si>
    <t>The KORRR shall apply to:</t>
  </si>
  <si>
    <t>CDSOs in their roles as relevant system operators. For the purposes of KORRR, CDSOs shall
be considered as DSOs, as stated in article 3 (1) of the Commission Regulation (EC)
1388/2016 establishing a Network Code on Demand Connection (hereinafter referred to as
“NC DCC”), and the requirements and responsibilities described shall apply accordingly.</t>
  </si>
  <si>
    <t>Transmission-connected CDSOs in their roles as SGUs in accordance with article 2(1) of the
SO GL and, if determined at a national level within the applicability and scope of data
exchanges subject to KORRR.</t>
  </si>
  <si>
    <t>When applying the KORRR, system operators shall:</t>
  </si>
  <si>
    <t>apply the principles of proportionality and non-discrimination;</t>
  </si>
  <si>
    <t>5 (a)</t>
  </si>
  <si>
    <t>5 (b)</t>
  </si>
  <si>
    <t>ensure transparency;</t>
  </si>
  <si>
    <t>apply the principle of optimisation between the highest overall efficiency and lowest total
costs for all parties involved;</t>
  </si>
  <si>
    <t>5 (c  )</t>
  </si>
  <si>
    <t>5 (d)</t>
  </si>
  <si>
    <t>respect the responsibility assigned to the relevant TSO to ensure system security, as
required by national legislation;</t>
  </si>
  <si>
    <t>5 (e  )</t>
  </si>
  <si>
    <t>consult with relevant DSOs and take account of potential impacts on their system; and</t>
  </si>
  <si>
    <t>follow take into consideration agreed European standards and technical specifications.</t>
  </si>
  <si>
    <t>5 (f)</t>
  </si>
  <si>
    <t>TSOs from jurisdictions outside the area referred to in article 2(2) of the SO GL may adopt the KORRR
on a voluntary basis, provided that</t>
  </si>
  <si>
    <t>6 (a)</t>
  </si>
  <si>
    <t>For them to do so is technically feasible and compatible with the requirements of SO GL;</t>
  </si>
  <si>
    <t>They agree that they shall have the same rights and responsibilities with respect to the data
exchange process as the TSOs referred to in paragraph 2, in particular, they shall accept that
the KORRR applies to the relevant parties in their control area as well;</t>
  </si>
  <si>
    <t>6 (b)</t>
  </si>
  <si>
    <t>6 (c  )</t>
  </si>
  <si>
    <t>They accept any other legally feasible conditions related to the voluntary nature of their
participation in the data exchange process that the TSOs may set;</t>
  </si>
  <si>
    <t>6 (d)</t>
  </si>
  <si>
    <t>The TSOs referred to in paragraph 2 have concluded an agreement governing the terms of
the voluntary participation with the TSOs referred to in this paragraph;</t>
  </si>
  <si>
    <t>6 (e  )</t>
  </si>
  <si>
    <t>Once TSOs participating in the data exchange process on a voluntary basis have
demonstrated objective compliance with the requirements set out in (a), (b), (c) and (d), of
this paragraph, the TSOs referred to in paragraph 1, after checking that the criteria in (a),
(b), (c) and (d) are met, have approved an application from the TSO wishing to join the
KORRR process in accordance with the procedure set out in Article 5(3) of the SO GL.</t>
  </si>
  <si>
    <t>The TSOs referred to in paragraph 2 shall monitor whether those TSOs participating in the data</t>
  </si>
  <si>
    <t>exchange process on a voluntary basis pursuant to paragraph 6 respect their obligations. If a TSO</t>
  </si>
  <si>
    <t>participating in the data exchange process pursuant to paragraph 6 neglects its essential obligations</t>
  </si>
  <si>
    <t>in a way that significantly endangers the implementation and operation of the SO GL, the TSOs</t>
  </si>
  <si>
    <t>referred to in paragraph 2 shall terminate that TSO’s voluntary participation in the data exchange</t>
  </si>
  <si>
    <t>process in accordance with the procedure set out in Article 5(3) of the SO GL.</t>
  </si>
  <si>
    <t>Definitions</t>
  </si>
  <si>
    <t>For the purposes of the KORRR, terms used in this document shall have the meaning of the
definitions included in article 3 of the SO GL , article 2 of CACM, article 2 of the EB GL, article 2 of
Regulation (EC) 714/2009 on conditions for access to the network for cross-border exchanges in
electricity, article 2 of Commission Regulation (EU) 543/2013 on submission and publication of data
in electricity markets, article 2 of Commission Regulation (EC) 631/2016 establishing a network code
on requirements for grid connection of generators (hereinafter referred to as “NC RfG”), article 2
of NC DCC, article 2 of the Commission Regulation (EC) 1447/2016 establishing a network code on
requirements for grid connection of high voltage direct current systems and direct currentconnected
power park modules (hereinafter referred to as “NC HVDC”), as well as article 2 of the
Directive 2009/72/EC of the European Parliament and of the Council concerning common rules for
the internal market in electricity and the other items of legislation referenced therein.</t>
  </si>
  <si>
    <t>In the KORRR, unless the context requires otherwise:</t>
  </si>
  <si>
    <t>The KORRR shall be binding upon all TSOs, their permitted successors and assigns- and irrespective
of any change in the TSOs’ names- as well as upon any other entities covered by the SO GL including
DSOs and SGUs.</t>
  </si>
  <si>
    <t>3 (a)</t>
  </si>
  <si>
    <t>The singular indicates the plural and vice versa;</t>
  </si>
  <si>
    <t>The table of contents, headings and examples are inserted for convenience only and do not
affect the interpretation of the KORRR;</t>
  </si>
  <si>
    <t>3 (b)</t>
  </si>
  <si>
    <t>Any reference to legislation, regulations, directive, order, instrument, network code or any
other enactment shall include any modification, extension or re-enactment of it then in
force.</t>
  </si>
  <si>
    <t>A modification in a network element, power generating module or demand facility is considered
significant for the purpose of the KORRR when it is also considered significant in the NC RfG, the NC
DCC or the NC HVDC. In this context, national specificities in the implementation process concerning
the definition of the term “significant” need to be taken into account.</t>
  </si>
  <si>
    <t>3 (c   )</t>
  </si>
  <si>
    <t>For the purpose of the KORRR, real time data means a representation of the actual state of the
power generating modules, demand facilities or network elements when the data is measured.</t>
  </si>
  <si>
    <t>General responsibilities</t>
  </si>
  <si>
    <t>Each TSO, DSO or SGU shall be responsible for the quality of the information they provide regarding
their power generating modules, demand facilities or services to other parties.</t>
  </si>
  <si>
    <t>On the basis of articles 48 to 50 and 53 of the SO GL, the KORRR renders the provision of data both
to TSOs and DSOs as the default option. Pursuant to article 40 (5) of the SO GL, this approach can
be revised at a national level in order to allow SGUs the provision of data only to the TSO or to the
DSO to which they are connected unless otherwise required to provide services to the system. In
those cases where an SGU only provides data to a TSO or to a DSO to which they are connected, the
TSO and the DSO shall exchange between them the data related to that SGU according to the
processes agreed according to the article 40(7) of the SO GL.</t>
  </si>
  <si>
    <t>Subject to approval by the competent regulatory authority or by the entity designated by the
Member State, in line with article 40 (5) of the SO GL each TSO, in coordination with the DSOs in its
control area, shall define whether distribution connected SGUs in its control area shall provide the
structural, scheduled and real-time data to the TSO directly or through its connecting DSO or to
both. The decision for each type of information and SGU may be independent. When the data is
provided directly to the TSO, after request of the DSO to whose network the SGU is connected, the
TSO shall make it available to the DSO. When the data is provided to the DSO, the DSO shall provide
the data to the TSO. The quality and granularity of the data shall be maintained or improved.</t>
  </si>
  <si>
    <t>When the TSO or the DSO receives the data directly from the SGU, the TSO or DSO shall check that
the data complies with the quality requirements specified by TSOs or when applicable by DSOs
according to the KORRR before sharing it with another entity.</t>
  </si>
  <si>
    <t>Adjacent DSOs and/or between the downstream DSO and upstream DSO shall inform each other
on the processes and formats of any change in the data and information between them according
to article 40(6) of the SO GL</t>
  </si>
  <si>
    <t>DSOs shall be responsible for the installation, configuration, security and maintenance of
communication links for data exchange with the TSO up to the communication interface point
agreed with the TSO.</t>
  </si>
  <si>
    <t>SGUs providing scheduled data to the TSO and SGUs providing real time data according to article
6(5) of KORRR shall be responsible for the installation, configuration, security and maintenance of
the communication links to exchange data up to the communication interface point with the TSO
or with the DSO when the data is provided to the DSO, unless explicitly otherwise agreed with the
TSO or DSO.</t>
  </si>
  <si>
    <t>The TSO, or the DSO when data is directly provided to the DSO according to article 3(3) of KORRR,
shall define the communication interface point for the exchange of scheduled data and real-time
data with SGUs.</t>
  </si>
  <si>
    <t>Subject to the agreement of the TSO or the DSO in case of SGUs providing directly data to a DSO,
parties required to provide data under the KORRR shall be allowed to delegate all tasks or parts
hereof assigned to it under the SO GL to one or more third parties, in case the third party can carry
out the respective function at least as effectively as the delegating entity. The delegating entity shall
remain responsible for ensuring compliance with the obligations under the SO GL, including
ensuring access to information necessary for monitoring by the regulatory authority.</t>
  </si>
  <si>
    <t>Confidentiality</t>
  </si>
  <si>
    <t>Unless otherwise explicitly stated, all data affected by the KORRR shall be confidential. In
accordance with article 12 of the SO GL, each party receiving data according to the KORRR shall
implement appropriate technical and organizational measures to ensure that data is not disclosed
to any other person or authority, without prejudice to cases covered by national law, other
provisions of the SO GL or other relevant Union legislation.</t>
  </si>
  <si>
    <t>Subject to the confidentiality obligations set out in article 12 of the SO GL, TSOs may share the data
obtained with all other TSOs that have fully implemented the requirements set out in the KORRR.</t>
  </si>
  <si>
    <t>Access to information</t>
  </si>
  <si>
    <t>Each power generating module, demand facility or CDSO considered as a SGU according to article
2(1) of the SO GL shall have access to the structural information referring to its facilities stored by
the TSO or DSO.</t>
  </si>
  <si>
    <t>Each DSO shall have access to the structural, scheduled and real-time information of the SGUs
connected to its distribution network.</t>
  </si>
  <si>
    <t>According to article 40(10) of the SO GL, DSOs shall have access to the structural, scheduled and
real-time information of the commissioned network elements of the transmission network in their
connection point. Upon justification of the need for information for operational security reasons,
reliable dynamic simulations of their grids, they may request further structural or real-time
information from commissioned network elements of the transmission system of the control area
they are connected. When the request of information comes from a CDSO, it shall not include the
connection point of other CDSOs or SGUs. TSOs may give positive or justified negative answers to
such requests.</t>
  </si>
  <si>
    <t>SGUs shall have access to the structural, scheduled and real-time information of the commissioned
facilities of the transmission system or distribution system in their connection point. It shall not
include the connection point of other SGUs.</t>
  </si>
  <si>
    <t>Competent national regulatory authorities shall have access to all information exchanged subject
to the KORRR upon request.</t>
  </si>
  <si>
    <t>The TSOs may share structural information of DSOs or SGU with a third party to comply with the
responsibilities defined in the SO GL, subject to the formalization of confidentiality and a limitation
of use agreement.</t>
  </si>
  <si>
    <t>General Provisions</t>
  </si>
  <si>
    <t>Key Organisational Requirements, Roles and Responsibilities</t>
  </si>
  <si>
    <t>Responsibilities of TSOs</t>
  </si>
  <si>
    <t>General Responsibilities</t>
  </si>
  <si>
    <t>Each TSO shall communicate to the relevant TSOs, the elements of their transmission system identified
as part of its observability area according to the methodology of article 75 of the SO GL.</t>
  </si>
  <si>
    <t>Each TSO shall communicate to the relevant DSOs of its control area, the elements of their distribution
network identified as part of its observability area according to the methodology of article 75 of the SO
GL.</t>
  </si>
  <si>
    <t>Each TSO shall provide updated information of the network elements in its transmission system that is
part of the observability area of other TSO to those TSOs in accordance with article 41 and 42 (2) of the
SO GL.</t>
  </si>
  <si>
    <t>Each TSO shall exchange real-time data with the other TSOs of the same synchronous area in accordance
with article 42 (1) of the SOGL.</t>
  </si>
  <si>
    <t>Subject to approval of the competent regulatory authority or approval of the entity designated by the
Member State in accordance with article 40 (5) of SO GL, each TSO, in coordination with the DSOs and
SGUs, shall define the SGUs in its control area which shall provide real time data.</t>
  </si>
  <si>
    <t>Each TSO shall provide updated information of DSO network of its control area that is part of the
observability area of other TSO to those TSOs.</t>
  </si>
  <si>
    <t>Each TSO may provide updated information of the neighbouring TSO networks which have an impact
on the distribution networks of its own control area to the DSOs operating those distribution networks.</t>
  </si>
  <si>
    <t>All transmission and distribution data to be exchanged between TSO control areas shall be exchanged
only through TSOs unless otherwise required by national legislation or specific agreements.</t>
  </si>
  <si>
    <t>TSOs shall use the operational planning data environment platform for the exchange of structural and
scheduled information with other TSOs for data required in accordance with articles 114, 115, 116 and
117 of the SO GL. All TSOs shall use the harmonized data format for data exchange among them in
accordance with article 114 (2) of the SO GL.</t>
  </si>
  <si>
    <t>Each TSO shall electronically store the information needed for its processes for the duration defined by
national legislation.</t>
  </si>
  <si>
    <t>Structural data used by TSOs</t>
  </si>
  <si>
    <t>In agreement with relevant DSOs, each TSO shall specify the format and may publish templates for the
structural data that DSOs shall provide. The format or template has to include the detailed content of
the structural data that have to be provided</t>
  </si>
  <si>
    <t>Each TSO shall specify the format and may publish templates for the structural data that transmission
connected SGUs and distribution connected SGUs that exchanges data directly with the TSO shall
provide. The format or template has to include the detailed content of the structural data that have to
be provided.</t>
  </si>
  <si>
    <t>Notification of changes</t>
  </si>
  <si>
    <t>Each TSO shall review the structural information it shares with other TSOs at least every 6 months and
provide updated information of the observability area to the neighbouring TSO in the following
situations:</t>
  </si>
  <si>
    <t>At least 6 months before the planned commissioning of a new network element, power
generating module or demand facility;</t>
  </si>
  <si>
    <t>1 (a)</t>
  </si>
  <si>
    <t>1 (b)</t>
  </si>
  <si>
    <t>At least 6 months before the planned final removal from service of the network element, power
generating module or demand facility;</t>
  </si>
  <si>
    <t>1 (c  )</t>
  </si>
  <si>
    <t>At least 6 months before the planned significant modifications in the network element, power
generating module or demand facility;</t>
  </si>
  <si>
    <t>As soon as possible in case there is a change in the observability area;</t>
  </si>
  <si>
    <t>1 (d)</t>
  </si>
  <si>
    <t>1 (e  )</t>
  </si>
  <si>
    <t>As soon as an error in the data set transmitted earlier is detected.</t>
  </si>
  <si>
    <t>According to articles 5(3) and 5(4), DSOs and SGUs may request an update of the structural data from
its TSO.</t>
  </si>
  <si>
    <t>Scheduled data, Responsibilities of TSOs</t>
  </si>
  <si>
    <t>Each TSO shall define and publish the technical requirements, including time stamping, for the exchange
of scheduled data with SGUs, DSOs or third parties with in its control area. The technical requirements
should where possible, be in accordance with an international standard recommended by all TSOs and
with current technologies to guarantee the security, confidentiality and redundancy of the
communications.</t>
  </si>
  <si>
    <t>Each TSO shall communicate to the DSOs connected to the transmission system their planned and
unplanned unavailability of network elements in their connection point. For planned unavailability, they
shall agree on the necessary level of coordination and communication between them. For unplanned
unavailability, the TSO shall communicate to them as soon as possible.</t>
  </si>
  <si>
    <t>Format of Real Time Information</t>
  </si>
  <si>
    <t>Each TSO, in agreement with the DSOs in its control area, shall specify the detailed content of and
publish the format for real-time data exchange between them related to the distribution network
observability area within its control area.</t>
  </si>
  <si>
    <t>Each TSO, in coordination with SGUs and DSOs, shall specify the detailed content of and publish the
format for real time data exchange related to SGUs within its control area.</t>
  </si>
  <si>
    <t>Each TSO shall specify the technical requirements, including time stamping, for real time data exchange
related to the distribution network observability area and to the SGUs with in its control area. The
technical requirements should where possible, be in accordance with an international standard
recommended by all TSOs and with current technologies to guarantee security, confidentiality and
redundancy of the communications.</t>
  </si>
  <si>
    <t>Each TSO, when exchanging real time information with other TSOs, shall follow and fulfil all the rules
and obligations according to the current all TSOs practices in terms of:</t>
  </si>
  <si>
    <t>Logical connections between parties and protocols used;</t>
  </si>
  <si>
    <t>Network architecture including redundancy;</t>
  </si>
  <si>
    <t>Network security rules;</t>
  </si>
  <si>
    <t>Identification code (ID) and/or naming convention and data quality;</t>
  </si>
  <si>
    <t>Data transmission parameters and performance;</t>
  </si>
  <si>
    <t>4 (e  )</t>
  </si>
  <si>
    <t>Rules of conduct in the case of planned outages and disturbances of communication equipment.</t>
  </si>
  <si>
    <t>Each TSO shall define the refresh rate for the real-time data exchanges in its control area. It shall not be
longer than 1 minute.</t>
  </si>
  <si>
    <t>Responsibilities of DSOs</t>
  </si>
  <si>
    <t>Each DSO shall review the structural information of network elements in the observability area and
power generating modules and demand facilities in the control area it shares with the TSOs at least
every 6 months and, in agreement with the TSO, provide updated information to the TSO in the
following situations:</t>
  </si>
  <si>
    <t>At least 6 months before the planned commissioning of a new network element, power generating
module or demand facility.</t>
  </si>
  <si>
    <t>At least 6 months before the planned final removal from service of the network element, power
generating module or demand facility.</t>
  </si>
  <si>
    <t>At least 6 months before the planned significant modifications in the network element, power
generating module or demand facility.</t>
  </si>
  <si>
    <t>As soon as possible in case there is a change in the Observability Area;</t>
  </si>
  <si>
    <t>Each DSO, in coordination with its TSO, shall specify the format and may publish templates for the
structural data that distribution connected SGUs that exchanges directly data with the DSO shall
provide. The format or template has to include the detailed content of the structural data to be
provided.</t>
  </si>
  <si>
    <t>According to article 5(4), SGUs connected at the distribution level may request the update of the
structural data from its DSO.</t>
  </si>
  <si>
    <t>Scheduled data, Rights and responsibilities of DSOs</t>
  </si>
  <si>
    <t>All DSOs within the observability area of the relevant TSO shall provide their planned unavailability of
network elements to the TSO, at least in D-2 and D-1 and their unplanned unavailability as soon as
possible. For planned unavailability, they shall agree on the necessary level of coordination and communication between them. Transmission connected DSOs shall provide data directly to the TSO.
Non-transmission connected DSOs may provide data directly to the TSO or through its connecting DSO
or to both, as defined in article 3(3). The frequency of delivery of scheduled data shall be defined at a
national level.</t>
  </si>
  <si>
    <t>Each DSO shall have access to the scheduled data of SGUs connected to its network. DSOs shall comply
with the requirements defined by the relevant TSO to exchange scheduled data</t>
  </si>
  <si>
    <t>Real Time Data provided by DSOs</t>
  </si>
  <si>
    <t>Each DSO shall provide to its TSO real time data from the observability area defined by the TSO
according to article 44 of SO GL.</t>
  </si>
  <si>
    <t>Each DSO shall fulfil the requirements defined by the TSO in terms of:</t>
  </si>
  <si>
    <t>2 (a)</t>
  </si>
  <si>
    <t>2 (b)</t>
  </si>
  <si>
    <t>2 (c   )</t>
  </si>
  <si>
    <t>2 (d)</t>
  </si>
  <si>
    <t>2 (e   )</t>
  </si>
  <si>
    <t>2 (f)</t>
  </si>
  <si>
    <t>Network Architecture including redundancy;</t>
  </si>
  <si>
    <t>Each DSO, in coordination with its TSO and SGUs, shall specify the detailed content of and the
requirements for real-time data exchange related to distribution connected SGUs that exchanges data
directly with the DSO. The technical requirements should where possible, be in accordance with an
international standard recommended by all TSOs and with current technologies to guarantee security,
confidentiality and redundancy of the communications. Each DSO shall provide the templates and
formats to the SGUs for real time data exchange.</t>
  </si>
  <si>
    <t>Responsibilities of SGUs</t>
  </si>
  <si>
    <t>Structural Data provided by SGUs</t>
  </si>
  <si>
    <t>Each SGU connected to the transmission system shall provide to its TSO the structural data according
to articles 45 and 52(1) of SO GL in the format specified by its TSO.</t>
  </si>
  <si>
    <t>Each SGU connected to the distribution system shall provide directly to the TSO or through its
connecting DSO or to both, as defined in article 3(3), the structural data according to articles 48 and 53
of the SO GL in the format specified by its TSO or DSO.</t>
  </si>
  <si>
    <t>Each SGU shall review the structural information it shares with the DSOs or TSOs of the control area of
SGU belongs to, at least every 6 months and provide updated information to the TSO and DSO in the
following situations:</t>
  </si>
  <si>
    <t>At least 6 months, before the planned commissioning of a new network element, power generating
module or demand facility.</t>
  </si>
  <si>
    <t>In case of an unforeseeable modification within the period of 6 months before the date of entry
into force of the new situation described in points a, b and c, the SGU shall inform the TSO without
delay.</t>
  </si>
  <si>
    <t>Scheduled Data provided by SGUs</t>
  </si>
  <si>
    <t>All SGUs within the control area of the TSO shall provide scheduled data to the TSO. Transmission
connected SGUs shall provide data directly to the TSO. Distribution connected SGUs shall provide data
directly to the TSO or through its connecting DSO or to both, as defined in article 3(3).</t>
  </si>
  <si>
    <t>SGUs shall comply with the requirements defined by the relevant TSO or by the DSO when the data is
exchanged trough the DSO, to exchange scheduled data. The frequency of delivery of scheduled data
shall be defined at a national level.</t>
  </si>
  <si>
    <t>Real Time Data provided by SGUs</t>
  </si>
  <si>
    <t>Subject to article 6(5) of KORRR, all concerned SGUs connected to the transmission system shall provide
the real-time data directly to the TSO. Subject to article 6(5) of KORRR, all concerned distribution connected SGUs shall provide the real-time data to the TSO directly or through its connecting DSO or to
both, as defined in article 3(3). All SGUs which are power generating modules not subject to the NC RfG,
or which are HVDC systems not subject to the NC HVDC, or which are demand facilities not subject to
the NC DCC, shall inform to the TSO about their technical capabilities for real time data provision. The
evaluation process to exempt particular SGUs, in case of non-compliance with the requirement to
provide real time data, shall be defined at national level.</t>
  </si>
  <si>
    <t>Each SGU providing data directly to the TSO or the DSO when the data is directly provided to the DSO
shall fulfil the requirements defined by the TSO in terms of:</t>
  </si>
  <si>
    <t>2 (c  )</t>
  </si>
  <si>
    <t>Final provisions</t>
  </si>
  <si>
    <t>Implementation date of the KORRR</t>
  </si>
  <si>
    <t>Upon approval of the KORRR each TSO shall publish it on the internet in accordance with article 8(1) of
the SO GL.</t>
  </si>
  <si>
    <t>By 18 months after entry into force of the SO GL, and in accordance with article 192 of the SO GL, TSOs
shall apply the KORRR as described in Title 2 as soon as all regulatory authorities have approved the
KORRR or a decision has been taken by the Agency in accordance with article 6(8) and 7(3) of the SO
GL.</t>
  </si>
  <si>
    <t>Language</t>
  </si>
  <si>
    <t>The reference language for the KORRR shall be English. For the avoidance of doubt, where TSOs need to
translate the KORRR into their national language(s), in the event of inconsistencies between the English
version published by TSOs in accordance with article 8 (1) of the SO GL and any version in another language,
the relevant TSOs shall, in accordance with national legislation, provide the relevant national regulatory
authorities with an updated translation of the KORRR.</t>
  </si>
  <si>
    <t>Generators</t>
  </si>
  <si>
    <t>Demand Faclities</t>
  </si>
  <si>
    <t>Context setting - no GB documentation required</t>
  </si>
  <si>
    <t>CDSOs, IDNOs and DNOs all treated equally in the GB D Code.</t>
  </si>
  <si>
    <t>LC21.4</t>
  </si>
  <si>
    <t>LC21</t>
  </si>
  <si>
    <t>LC20.1</t>
  </si>
  <si>
    <t>DGC4.5</t>
  </si>
  <si>
    <t>DPC4.4</t>
  </si>
  <si>
    <t>Not relevant</t>
  </si>
  <si>
    <t>Context setting - not for direct implementation in GB documentation</t>
  </si>
  <si>
    <t>Existing D Code obligation to provide data; DDRC5.4.1 specifies responsibility for quality; DPC1.6 envisages that data may need to be improved over time.</t>
  </si>
  <si>
    <t>The default position in GB is that data is provided to the SO with whom there is the connexion agreement.  The exceptions to this are for Large Embedded parties who provide it direct to NG.  This is well established practice, within the scope of the KORRR, so needs no further attention.</t>
  </si>
  <si>
    <t>As above</t>
  </si>
  <si>
    <t>Quality requirements, if any, to be specified by NG.</t>
  </si>
  <si>
    <t>DOC1, DOC2 and DDRC all apply to downstream DNOs.</t>
  </si>
  <si>
    <t>Grid Code, not D Code requirement</t>
  </si>
  <si>
    <t>DNOs generally provide the SCADA - so no need to specify this detail to Users.</t>
  </si>
  <si>
    <t>LC31.B and UA(2000) 105</t>
  </si>
  <si>
    <t>As 5.1 above.</t>
  </si>
  <si>
    <t>Ofgem already have this right in the licences</t>
  </si>
  <si>
    <t>G Code requirement to implement SOGL requirement for six monthly structural data.</t>
  </si>
  <si>
    <t>As per Art 5(4)</t>
  </si>
  <si>
    <t>Grid Code obligation.  If there are IDNOs in the observability area, existing DOC provisions should be sufficient.</t>
  </si>
  <si>
    <t>For NG to specify - assumed that most data from FMS will be sufficient.</t>
  </si>
  <si>
    <t>As 13.1</t>
  </si>
  <si>
    <t>Generally real time data is sourced from the DNO's own SCADA</t>
  </si>
  <si>
    <t>G Code</t>
  </si>
  <si>
    <t>DDRC5.3 requires this continuously -which is better than every six months.  No change proposed.</t>
  </si>
  <si>
    <t>DDRC 5.3</t>
  </si>
  <si>
    <t>DDCR 5.3</t>
  </si>
  <si>
    <t>NG to specify</t>
  </si>
  <si>
    <t>NG responsibility</t>
  </si>
  <si>
    <t>Context setting, but sets a compliance date too.</t>
  </si>
  <si>
    <t>N/A</t>
  </si>
  <si>
    <t xml:space="preserve">The Grid Code, Connection Conditions, CC.6.5.6 (Operational metering) 
CUSC bilateral connection agreement </t>
  </si>
  <si>
    <t>Statement of the obvious. No need to replicate this in GB documentation.</t>
  </si>
  <si>
    <t>6 (c )</t>
  </si>
  <si>
    <t xml:space="preserve">Grid Code planning code week 42 process </t>
  </si>
  <si>
    <t>The default position in GB is that data is provided to the SO with whom there is the connection agreement.  The exceptions to this are for Large Embedded parties who provide it direct to NG.  This is well established practice, within the scope of the KORRR, so needs no further attention.</t>
  </si>
  <si>
    <t xml:space="preserve">DSO obligation </t>
  </si>
  <si>
    <t>In agreement with DSOs within the TSOs’ control area, each TSO shall specify the format and may
publish templates to exchange the scheduled data between them.</t>
  </si>
  <si>
    <t>In coordination with SGUs or third parties within TSOs´ control area, each TSO shall define and publish
the format of the information for the exchange of scheduled data.</t>
  </si>
  <si>
    <t>DSO obligation</t>
  </si>
  <si>
    <t xml:space="preserve">NGET to comply with SO GL </t>
  </si>
  <si>
    <r>
      <rPr>
        <sz val="10"/>
        <rFont val="Calibri"/>
        <family val="2"/>
        <scheme val="minor"/>
      </rPr>
      <t>STCP 12-1 Data Exchange Mechanism</t>
    </r>
    <r>
      <rPr>
        <sz val="10"/>
        <color theme="1"/>
        <rFont val="Calibri"/>
        <family val="2"/>
        <scheme val="minor"/>
      </rPr>
      <t xml:space="preserve">
The Grid Code, Data Registration Code, DRC Schedule 8 - Data Supplied by BM 
The Grid Code, Connection Codes, CC.6.5.8 Electronic Data Communication Facilities</t>
    </r>
  </si>
  <si>
    <t xml:space="preserve">General GB code governance </t>
  </si>
  <si>
    <t>Data Registration code. Grid code sets requirements to be followed</t>
  </si>
  <si>
    <t>Requirements as defined in Grid Code schedules and DRC.</t>
  </si>
  <si>
    <t>SO GL obligation in force from Mar-19</t>
  </si>
  <si>
    <t xml:space="preserve">PCA.8
</t>
  </si>
  <si>
    <t>PCA.8</t>
  </si>
  <si>
    <t xml:space="preserve">Currently 12 months in GC Planning Code notifications are sent well before 6 months, GC0106 proposes to have a 6month update in week 50 for any substantial changes following week 24 submission. Network elements and SGU data will be updated through this process for structural information in TSOs observability area.
</t>
  </si>
  <si>
    <t xml:space="preserve">Currently 12 months in GC Planning Code notifications are sent well before 6 months, GC0106 proposes to have a 6month update in week 50 for any substantial changes following week 24 submission. Network elements and SGU data will be updated through this process for structural information in TSOs observability area. Maintain same data as existing week 24 schedule requirements.
</t>
  </si>
  <si>
    <t>Existing Grid Code practice</t>
  </si>
  <si>
    <t xml:space="preserve">Grid Code CC6.5.6
SOGL flexibility allows for TSO to determine real time data exchange scope and applicability. NGET is not requesting new real time connections as part of GC0106. Future modification may be raised when system needs change. </t>
  </si>
  <si>
    <r>
      <t xml:space="preserve">Real time data: The Grid Code, Connection Conditions, CC.6.5.6 (Operational metering) 
</t>
    </r>
    <r>
      <rPr>
        <sz val="10"/>
        <rFont val="Calibri"/>
        <family val="2"/>
        <scheme val="minor"/>
      </rPr>
      <t>CUSC bilateral connection agreement
Static data: Grid Code - Data Registration Code (various schedules)
STCP 12-1 Data Exchange Mechanism</t>
    </r>
  </si>
  <si>
    <t>Real time data: The Grid Code, Connection Conditions, CC.6.5.6 (Operational metering) 
CUSC bilateral connection agreement
Static data: Grid Code - Data Registration Code (various schedules)
STCP 12-1 Data Exchange Mechanism</t>
  </si>
  <si>
    <t>Main purpose of DDRC and DPC8; DPC6.7 for real time data</t>
  </si>
  <si>
    <t xml:space="preserve"> Grid Code PCA.1.2, OC2</t>
  </si>
  <si>
    <t>National rules to store data for 7 years are in place.</t>
  </si>
  <si>
    <t>The Grid Code, Connection Conditions, CC.6.5.6 (Operational metering) / Bilateral agreement
The Grid Code, Connection Conditions, CC6.4.4  (Operational metering)  / Bilateral agreement for LEEMPS</t>
  </si>
  <si>
    <t>Gap in D code - a new para in DPC8 has been drafted to discharge this.</t>
  </si>
  <si>
    <t>For Generation the SoW procoess picks this up.  For generation and demand DNOs already have the necessary details from DNO system users - to be forwarded to NG in line with G Code requirements.</t>
  </si>
  <si>
    <t>To be passed on to NG as soon as a DNO is aware</t>
  </si>
  <si>
    <t>No D Code wording needed - to be done upon NG's notification of Observability Area change</t>
  </si>
  <si>
    <t>DDRC 5.3 and 5.4</t>
  </si>
  <si>
    <t xml:space="preserve">DOC2 </t>
  </si>
  <si>
    <t>Existing GB arrangements to apply - ie real time data from DNO connected customers is provided by the DNO from the DNO's own telemetry</t>
  </si>
  <si>
    <t>DDRC Schedule 5</t>
  </si>
  <si>
    <t>DDRC 5.3 expects this data to be submitted as soon as it is known - not six months in advance</t>
  </si>
  <si>
    <t>DDRC shedule 5</t>
  </si>
  <si>
    <t>For Generation the SoW process picks this up.  For generation and demand DNOs already have the necessary details from DNO system users - to be forwarded to NG in line with G Code requirements.</t>
  </si>
  <si>
    <t>Existing Grid Code practice PC.A.1.2</t>
  </si>
  <si>
    <t>Grid Code - Data Registration Code Schedule 5
Demand response providers submitted through DRSC which links back to ancillary services agreement and standard contract terms</t>
  </si>
  <si>
    <t xml:space="preserve">Grid Code OC2.4.1.2.4 Only those elements with significant influence on the transmission system are to be included.  D-2 and D-1 time requirements are in line with Capacity Allocation Congestion Management Regulation.  </t>
  </si>
  <si>
    <t xml:space="preserve">CC.6.5.6, </t>
  </si>
  <si>
    <t>Grid Code - Planning Code, PC.A.2, PC.A.3.2.2(a), PC.A.5.4.3 , PC.A.6.1.3, PC.A.7 
Data Registration Code DRC.6.1.2, DRC.6.1.13, DRC.6.2, DRC Schedule 1
CC6.3, CC.6.3.2, CC.6.3.8,  APPENDIX 6 ,7 , BC2 , 
BSC Section 4</t>
  </si>
  <si>
    <t xml:space="preserve">Currently 12 months in GC Planning Code PC.A.1.2 and DRC Schedule 5 - notifications are sent well before 6 months, GC0106 proposes to have a 6month update in week 50 for any substantial changes following week 24 submission. Network elements and SGU data will be updated through this process for structural information in TSOs observability area.
</t>
  </si>
  <si>
    <t>Grid Code planning code  PC.4.2.5, PC.4.3.2, PCA.1.3, PC.A.1.4, PC.A.8</t>
  </si>
  <si>
    <r>
      <t xml:space="preserve">Existing Grid Code practice PC.A.2.1.4, PC.A.6.  TSO in agreement with DSOs can propose changes to the observability areas </t>
    </r>
    <r>
      <rPr>
        <sz val="10"/>
        <rFont val="Arial"/>
        <family val="2"/>
      </rPr>
      <t>at any time. Any change to observability areas in accordance with Article 75 will go through existing code governance process</t>
    </r>
  </si>
  <si>
    <r>
      <t xml:space="preserve">Grid Code CC6.5.6. 
SOGL flexibility allows for TSO to determine real time data exchange scope and applicability. NGET </t>
    </r>
    <r>
      <rPr>
        <sz val="10"/>
        <rFont val="Arial"/>
        <family val="2"/>
      </rPr>
      <t>has already specified data exchange requirements for relevant embedded generators in CC6.5.6. Future modification may be raised when system needs change</t>
    </r>
  </si>
  <si>
    <t xml:space="preserve">Flexible as per Article 40.5- Maintain existing data exchange as per Distribution and Grid Code framework. Future mods will be raised based on changes to system operational requirements. </t>
  </si>
  <si>
    <t>SO Obligation; NGET is sole System Operator for GB. No shared control area with other TSOs.</t>
  </si>
  <si>
    <t>As of today, TSO gets all data that is officially needed hence we are currently compliant. If that changes, TSO will need to raise a mod to change the GC to request DNOs/SGUs to provide different data which will be actioned through existing code governance</t>
  </si>
  <si>
    <t xml:space="preserve">Article 75 is being developed separately, no changes to existing observability areas are expected. </t>
  </si>
  <si>
    <t>Grid Code planning code week 42 process; PC.4.2.5, PC.4.3.2, PC.A.1.3, PC.A.8</t>
  </si>
  <si>
    <r>
      <t>Significant will be as defined for substantial modification in RfG, DCC and HVDC.</t>
    </r>
    <r>
      <rPr>
        <sz val="11"/>
        <color theme="1"/>
        <rFont val="Calibri"/>
        <family val="2"/>
        <scheme val="minor"/>
      </rPr>
      <t xml:space="preserve"> </t>
    </r>
  </si>
  <si>
    <t>Each TSO shall be capable of exchanging scheduled data with TSOs and with SGUs, DSOs or third parties within its control area to whom the exchange of scheduled information may have been delegated. Scheduled data shall at least include generation and consumption schedules between two days ahead
and close to real time, unavailability or limitations to active power production or consumption of SGUs
and unavailability of network elements in the TSO’s observability area.</t>
  </si>
  <si>
    <t>Grid Code planning code week 42 process; PC.4.2.5, PC.4.3.2, PC1.3</t>
  </si>
  <si>
    <t>PC.4.2.5, PC.4.3.2, PC.1.3, PC.A.8</t>
  </si>
  <si>
    <t xml:space="preserve">No requirements to exchange data with other Transmission SO's. Exchange with GB TO's is through ETYS. Data exchange with DNOs as per PC.A.2.1 to PC.A.2.5, DRC Schedule 5 </t>
  </si>
  <si>
    <t xml:space="preserve">There's no requirement as GB observability is not shared with other Transmission SOs.
</t>
  </si>
  <si>
    <t>There's no requirement as GB observability is not shared with other Transmission SOs.
Grid Code Operating Code OC2.3, OC2.4.1, OC2.4.2 for exchange with SGUs and DSOs</t>
  </si>
  <si>
    <t xml:space="preserve">There's no requirement for TSO exchange as GB observability is not shared with other Transmission SOs.
Grid Code - PC.A.4, Data Registration Code schedules 10A, 10B,10C, 11, 11C for DSO
</t>
  </si>
  <si>
    <t>There's no requirement for TSO exchange as GB observability is not shared with other Transmission SOs.
Grid Code BC1.A.1.1, BC1.4.2 for SGUs</t>
  </si>
  <si>
    <t xml:space="preserve">TSO not proposing changes to existing real time data provided by SGUs. Maintain flexibility and  existing rules for real time data according CUSC agreements: Data provision from large and medium power stations excluding small.
The Grid Code, Connection Conditions, CC.6.5.6 (Operational metering) / Bilateral agreement
The Grid Code, Connection Conditions, CC6.4.4  (Operational metering)  / Bilateral agreement for LEEMPS
</t>
  </si>
  <si>
    <t xml:space="preserve">Grid Code BC1.A.1.1, OC.1,2 and DRC shedule 5
</t>
  </si>
  <si>
    <t xml:space="preserve">The Grid Code, Connection Conditions, CC.6.5.6, Operational Metering
Currently in GB real time data is obtained from NG’s own systems and there is no proposal to change the existing practice. NG does not have to specify real time data exchange requirements until future mods are raised.
</t>
  </si>
  <si>
    <t xml:space="preserve">The GB SO is responsible for following the all TSO practices for data exchange with other Transmission System Operators in the EU. There's no requirement to exchange the data with other Transmission Sos in EU. </t>
  </si>
  <si>
    <t>There's no requirement for GB to exchange this data with other TSOs.</t>
  </si>
  <si>
    <t>There's no requirement for GB to exchange this data with other Transmission SOs. Exchange with GB TO as per STC and with DSO/SGU as per existing GB formats</t>
  </si>
  <si>
    <t>There is no requirement to share real time data with neighbouring EU TSOs. Currently in GB real time data is obtained from NG’s own systems, so NG does not have to specify any real time data exchange requirements with SGUs until future mods are raised based on system requirements.</t>
  </si>
  <si>
    <t>Grid Code - Planning Code PC.4, DRC Schedule 5</t>
  </si>
  <si>
    <t>CC.6.5, CC.7.7</t>
  </si>
  <si>
    <t>No requirment to replicate this in GB documentation.</t>
  </si>
  <si>
    <t>No requirement to share with neigbouring EU TSOs. For GB this is covered in  STCP22-1</t>
  </si>
  <si>
    <t xml:space="preserve">No requirement for GB SO to share with neigbouring EU TSOs. </t>
  </si>
  <si>
    <t xml:space="preserve">No proposed changes to Real time data exchange. Maintain GC and CUSC bilateral connection agreement 
</t>
  </si>
  <si>
    <t xml:space="preserve">No requirement to share with neigbouring EU TSOs.
STCP22-1, STCP12-1 , CC.6.5.6 , PCA3.2.2.f(i) </t>
  </si>
  <si>
    <t xml:space="preserve">Currently not applicable in GB as obserbaility areas are not shared with neighbouring countries. </t>
  </si>
  <si>
    <t xml:space="preserve">TSO to TSO format already in use as per Operational Planning Data Environmen (OPDE) </t>
  </si>
  <si>
    <t xml:space="preserve">Currently not applicable in GB as obserbaility areas are not shared with neighbouring countries. 
</t>
  </si>
  <si>
    <t>No requirements to exchange data with other Transmission SO's. Exchange with GB TO's is through ETYS.
Grid Code - DRC Schedules 1,13, 18</t>
  </si>
  <si>
    <t>PC.A.4, DRC Schedule 10, 11  
Grid Code applies to all users irrespective of transmission area they're in</t>
  </si>
  <si>
    <t>There's no requirement for GB to exchange this data with other TSOs. 
Exchange with DSOs are covered in OC2.4</t>
  </si>
  <si>
    <t xml:space="preserve">There's no requirement for GB to exchange this data with other TSOs.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</si>
</sst>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 dd/mm/yyyy"/>
    <numFmt numFmtId="165" formatCode="mmm\-yyyy"/>
    <numFmt numFmtId="166" formatCode="dd/mm/yyyy;@"/>
  </numFmts>
  <fonts count="89">
    <font>
      <sz val="11"/>
      <color theme="1"/>
      <name val="Calibri"/>
      <family val="2"/>
      <scheme val="minor"/>
    </font>
    <font>
      <sz val="10"/>
      <name val="Arial"/>
      <family val="2"/>
    </font>
    <font>
      <u/>
      <sz val="10"/>
      <color indexed="12"/>
      <name val="Arial"/>
      <family val="2"/>
    </font>
    <font>
      <b/>
      <sz val="9"/>
      <color indexed="81"/>
      <name val="Tahoma"/>
      <family val="2"/>
    </font>
    <font>
      <sz val="9"/>
      <color indexed="81"/>
      <name val="Tahoma"/>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1"/>
      <color rgb="FFFF0000"/>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20"/>
      <color theme="0"/>
      <name val="HelveticaNeueLT Std"/>
      <family val="2"/>
    </font>
    <font>
      <b/>
      <sz val="11"/>
      <color theme="1"/>
      <name val="HelveticaNeueLT Std"/>
      <family val="2"/>
    </font>
    <font>
      <sz val="8"/>
      <color theme="1"/>
      <name val="HelveticaNeueLT Std"/>
      <family val="2"/>
    </font>
    <font>
      <sz val="11"/>
      <color theme="1"/>
      <name val="HelveticaNeueLT Std"/>
      <family val="2"/>
    </font>
    <font>
      <sz val="9"/>
      <color theme="1"/>
      <name val="HelveticaNeueLT Std"/>
      <family val="2"/>
    </font>
    <font>
      <u/>
      <sz val="11"/>
      <color theme="10"/>
      <name val="Calibri"/>
      <family val="2"/>
      <scheme val="minor"/>
    </font>
    <font>
      <sz val="10"/>
      <color theme="1"/>
      <name val="Verdana"/>
      <family val="2"/>
    </font>
    <font>
      <sz val="10"/>
      <name val="HelveticaNeueLT Std"/>
      <family val="2"/>
    </font>
    <font>
      <b/>
      <sz val="14"/>
      <color theme="0"/>
      <name val="HelveticaNeueLT Std"/>
      <family val="2"/>
    </font>
    <font>
      <b/>
      <sz val="16"/>
      <color theme="0"/>
      <name val="HelveticaNeueLT Std"/>
      <family val="2"/>
    </font>
    <font>
      <b/>
      <u/>
      <sz val="9"/>
      <color indexed="81"/>
      <name val="Tahoma"/>
      <family val="2"/>
    </font>
    <font>
      <b/>
      <sz val="9"/>
      <name val="HelveticaNeueLT Std"/>
      <family val="2"/>
    </font>
    <font>
      <sz val="9"/>
      <color rgb="FFFF0000"/>
      <name val="HelveticaNeueLT Std"/>
      <family val="2"/>
    </font>
    <font>
      <sz val="10"/>
      <color theme="0"/>
      <name val="HelveticaNeueLT Std"/>
      <family val="2"/>
    </font>
    <font>
      <b/>
      <sz val="9"/>
      <color indexed="56"/>
      <name val="HelveticaNeueLT Std"/>
      <family val="2"/>
    </font>
    <font>
      <b/>
      <sz val="14"/>
      <color indexed="56"/>
      <name val="HelveticaNeueLT Std"/>
      <family val="2"/>
    </font>
    <font>
      <b/>
      <sz val="10"/>
      <name val="HelveticaNeueLT Std"/>
      <family val="2"/>
    </font>
    <font>
      <sz val="9"/>
      <name val="HelveticaNeueLT Std"/>
      <family val="2"/>
    </font>
    <font>
      <b/>
      <sz val="6"/>
      <color theme="1"/>
      <name val="HelveticaNeueLT Std"/>
      <family val="2"/>
    </font>
    <font>
      <sz val="7"/>
      <name val="HelveticaNeueLT Std"/>
      <family val="2"/>
    </font>
    <font>
      <b/>
      <sz val="8"/>
      <name val="HelveticaNeueLT Std"/>
      <family val="2"/>
    </font>
    <font>
      <sz val="6"/>
      <name val="HelveticaNeueLT Std"/>
      <family val="2"/>
    </font>
    <font>
      <b/>
      <sz val="8"/>
      <color theme="0"/>
      <name val="HelveticaNeueLT Std"/>
      <family val="2"/>
    </font>
    <font>
      <sz val="8"/>
      <name val="HelveticaNeueLT Std"/>
      <family val="2"/>
    </font>
    <font>
      <b/>
      <sz val="8"/>
      <color theme="1"/>
      <name val="HelveticaNeueLT Std"/>
      <family val="2"/>
    </font>
    <font>
      <b/>
      <sz val="10"/>
      <color theme="0"/>
      <name val="HelveticaNeueLT Std"/>
      <family val="2"/>
    </font>
    <font>
      <b/>
      <sz val="11"/>
      <color theme="0"/>
      <name val="HelveticaNeueLT Std"/>
      <family val="2"/>
    </font>
    <font>
      <sz val="8"/>
      <color theme="0"/>
      <name val="HelveticaNeueLT Std"/>
      <family val="2"/>
    </font>
    <font>
      <sz val="5"/>
      <color theme="1"/>
      <name val="HelveticaNeueLT Std"/>
      <family val="2"/>
    </font>
    <font>
      <sz val="6"/>
      <color theme="1"/>
      <name val="HelveticaNeueLT Std"/>
      <family val="2"/>
    </font>
    <font>
      <sz val="6"/>
      <color theme="0"/>
      <name val="HelveticaNeueLT Std"/>
      <family val="2"/>
    </font>
    <font>
      <b/>
      <sz val="9"/>
      <color rgb="FF000000"/>
      <name val="HelveticaNeueLT Std"/>
      <family val="2"/>
    </font>
    <font>
      <sz val="9"/>
      <color rgb="FF000000"/>
      <name val="HelveticaNeueLT Std"/>
      <family val="2"/>
    </font>
    <font>
      <sz val="16"/>
      <color theme="0"/>
      <name val="HelveticaNeueLT Std"/>
      <family val="2"/>
    </font>
    <font>
      <sz val="12"/>
      <color theme="0"/>
      <name val="HelveticaNeueLT Std"/>
      <family val="2"/>
    </font>
    <font>
      <sz val="14"/>
      <color theme="0"/>
      <name val="HelveticaNeueLT Std"/>
      <family val="2"/>
    </font>
    <font>
      <sz val="14"/>
      <color theme="1"/>
      <name val="HelveticaNeueLT Std"/>
      <family val="2"/>
    </font>
    <font>
      <b/>
      <u/>
      <sz val="11"/>
      <color theme="10"/>
      <name val="HelveticaNeueLT Std"/>
      <family val="2"/>
    </font>
    <font>
      <b/>
      <sz val="9"/>
      <color rgb="FFFF0000"/>
      <name val="HelveticaNeueLT Std"/>
      <family val="2"/>
    </font>
    <font>
      <sz val="11"/>
      <color theme="0"/>
      <name val="HelveticaNeueLT Std"/>
      <family val="2"/>
    </font>
    <font>
      <sz val="14"/>
      <color indexed="56"/>
      <name val="HelveticaNeueLT Std"/>
      <family val="2"/>
    </font>
    <font>
      <sz val="11"/>
      <color rgb="FFFF0000"/>
      <name val="HelveticaNeueLT Std"/>
      <family val="2"/>
    </font>
    <font>
      <sz val="9"/>
      <color theme="1"/>
      <name val="Calibri"/>
      <family val="2"/>
      <scheme val="minor"/>
    </font>
    <font>
      <b/>
      <sz val="9"/>
      <color theme="1"/>
      <name val="Calibri"/>
      <family val="2"/>
      <scheme val="minor"/>
    </font>
    <font>
      <b/>
      <sz val="9"/>
      <color theme="0"/>
      <name val="Calibri"/>
      <family val="2"/>
      <scheme val="minor"/>
    </font>
    <font>
      <b/>
      <sz val="9"/>
      <name val="Calibri"/>
      <family val="2"/>
      <scheme val="minor"/>
    </font>
    <font>
      <sz val="18"/>
      <color theme="1"/>
      <name val="Times New Roman"/>
      <family val="1"/>
    </font>
    <font>
      <sz val="18"/>
      <color theme="1"/>
      <name val="Wingdings"/>
      <charset val="2"/>
    </font>
    <font>
      <sz val="18"/>
      <name val="Wingdings"/>
      <charset val="2"/>
    </font>
    <font>
      <sz val="18"/>
      <name val="Times New Roman"/>
      <family val="1"/>
    </font>
    <font>
      <sz val="11"/>
      <name val="Calibri"/>
      <family val="2"/>
      <scheme val="minor"/>
    </font>
    <font>
      <sz val="9"/>
      <name val="Calibri"/>
      <family val="2"/>
      <scheme val="minor"/>
    </font>
    <font>
      <sz val="10"/>
      <name val="Arial"/>
      <family val="2"/>
    </font>
    <font>
      <sz val="8"/>
      <name val="Arial"/>
      <family val="2"/>
    </font>
    <font>
      <sz val="8"/>
      <name val="Calibri"/>
      <family val="2"/>
      <scheme val="minor"/>
    </font>
    <font>
      <b/>
      <sz val="8"/>
      <name val="Calibri"/>
      <family val="2"/>
      <scheme val="minor"/>
    </font>
    <font>
      <sz val="12"/>
      <color theme="0"/>
      <name val="Calibri"/>
      <family val="2"/>
      <scheme val="minor"/>
    </font>
    <font>
      <b/>
      <i/>
      <u/>
      <sz val="36"/>
      <color theme="1"/>
      <name val="Calibri"/>
      <family val="2"/>
      <scheme val="minor"/>
    </font>
    <font>
      <sz val="8"/>
      <color theme="1"/>
      <name val="Calibri"/>
      <family val="2"/>
      <scheme val="minor"/>
    </font>
    <font>
      <sz val="10"/>
      <name val="Calibri"/>
      <family val="2"/>
      <scheme val="minor"/>
    </font>
    <font>
      <sz val="10"/>
      <color theme="1"/>
      <name val="Calibri"/>
      <family val="2"/>
      <scheme val="minor"/>
    </font>
    <font>
      <b/>
      <sz val="10"/>
      <color theme="1"/>
      <name val="Calibri"/>
      <family val="2"/>
      <scheme val="minor"/>
    </font>
    <font>
      <b/>
      <sz val="10"/>
      <name val="Calibri"/>
      <family val="2"/>
      <scheme val="minor"/>
    </font>
  </fonts>
  <fills count="56">
    <fill>
      <patternFill patternType="none"/>
    </fill>
    <fill>
      <patternFill patternType="gray125"/>
    </fill>
    <fill>
      <patternFill patternType="solid">
        <fgColor theme="0"/>
        <bgColor indexed="64"/>
      </patternFill>
    </fill>
    <fill>
      <patternFill patternType="solid">
        <fgColor theme="3" tint="0.79998168889431442"/>
        <bgColor rgb="FFD6F4D9"/>
      </patternFill>
    </fill>
    <fill>
      <patternFill patternType="solid">
        <fgColor theme="3" tint="0.79998168889431442"/>
        <bgColor indexed="64"/>
      </patternFill>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rgb="FFFFFFFF"/>
        <bgColor indexed="64"/>
      </patternFill>
    </fill>
    <fill>
      <patternFill patternType="solid">
        <fgColor theme="7" tint="0.79998168889431442"/>
        <bgColor indexed="64"/>
      </patternFill>
    </fill>
    <fill>
      <patternFill patternType="solid">
        <fgColor rgb="FFFF0000"/>
        <bgColor indexed="64"/>
      </patternFill>
    </fill>
    <fill>
      <patternFill patternType="solid">
        <fgColor rgb="FFC00000"/>
        <bgColor indexed="64"/>
      </patternFill>
    </fill>
    <fill>
      <patternFill patternType="solid">
        <fgColor rgb="FFFFFF00"/>
        <bgColor indexed="64"/>
      </patternFill>
    </fill>
    <fill>
      <gradientFill degree="90">
        <stop position="0">
          <color theme="4" tint="0.59999389629810485"/>
        </stop>
        <stop position="0.5">
          <color theme="3" tint="0.40000610370189521"/>
        </stop>
        <stop position="1">
          <color theme="4" tint="0.59999389629810485"/>
        </stop>
      </gradientFill>
    </fill>
    <fill>
      <gradientFill degree="90">
        <stop position="0">
          <color rgb="FF1D1160"/>
        </stop>
        <stop position="0.5">
          <color theme="3" tint="0.40000610370189521"/>
        </stop>
        <stop position="1">
          <color rgb="FF1D1160"/>
        </stop>
      </gradientFill>
    </fill>
    <fill>
      <gradientFill degree="270">
        <stop position="0">
          <color theme="0"/>
        </stop>
        <stop position="1">
          <color theme="3" tint="0.40000610370189521"/>
        </stop>
      </gradientFill>
    </fill>
    <fill>
      <gradientFill degree="270">
        <stop position="0">
          <color theme="0"/>
        </stop>
        <stop position="1">
          <color theme="4" tint="0.80001220740379042"/>
        </stop>
      </gradientFill>
    </fill>
    <fill>
      <gradientFill degree="90">
        <stop position="0">
          <color rgb="FF00B0F0"/>
        </stop>
        <stop position="0.5">
          <color theme="0"/>
        </stop>
        <stop position="1">
          <color rgb="FF00B0F0"/>
        </stop>
      </gradientFill>
    </fill>
    <fill>
      <gradientFill degree="90">
        <stop position="0">
          <color rgb="FF1D1160"/>
        </stop>
        <stop position="0.5">
          <color theme="4" tint="-0.25098422193060094"/>
        </stop>
        <stop position="1">
          <color rgb="FF1D1160"/>
        </stop>
      </gradientFill>
    </fill>
    <fill>
      <gradientFill degree="270">
        <stop position="0">
          <color theme="0"/>
        </stop>
        <stop position="1">
          <color theme="7" tint="-0.25098422193060094"/>
        </stop>
      </gradientFill>
    </fill>
    <fill>
      <gradientFill degree="90">
        <stop position="0">
          <color theme="0"/>
        </stop>
        <stop position="1">
          <color theme="1"/>
        </stop>
      </gradientFill>
    </fill>
    <fill>
      <gradientFill degree="270">
        <stop position="0">
          <color theme="0"/>
        </stop>
        <stop position="1">
          <color rgb="FF92D050"/>
        </stop>
      </gradientFill>
    </fill>
    <fill>
      <patternFill patternType="solid">
        <fgColor theme="1" tint="0.499984740745262"/>
        <bgColor indexed="64"/>
      </patternFill>
    </fill>
    <fill>
      <patternFill patternType="solid">
        <fgColor theme="7" tint="0.59999389629810485"/>
        <bgColor indexed="64"/>
      </patternFill>
    </fill>
    <fill>
      <gradientFill degree="90">
        <stop position="0">
          <color rgb="FF002060"/>
        </stop>
        <stop position="0.5">
          <color rgb="FF00B0F0"/>
        </stop>
        <stop position="1">
          <color rgb="FF002060"/>
        </stop>
      </gradientFill>
    </fill>
    <fill>
      <gradientFill degree="90">
        <stop position="0">
          <color theme="0"/>
        </stop>
        <stop position="0.5">
          <color theme="8" tint="-0.25098422193060094"/>
        </stop>
        <stop position="1">
          <color theme="0"/>
        </stop>
      </gradientFill>
    </fill>
    <fill>
      <patternFill patternType="solid">
        <fgColor rgb="FFFF9797"/>
        <bgColor indexed="64"/>
      </patternFill>
    </fill>
    <fill>
      <gradientFill degree="270">
        <stop position="0">
          <color theme="0"/>
        </stop>
        <stop position="1">
          <color rgb="FFFFFF00"/>
        </stop>
      </gradientFill>
    </fill>
    <fill>
      <patternFill patternType="solid">
        <fgColor theme="7" tint="0.79998168889431442"/>
        <bgColor rgb="FFD6F4D9"/>
      </patternFill>
    </fill>
    <fill>
      <patternFill patternType="solid">
        <fgColor theme="3" tint="0.59999389629810485"/>
        <bgColor indexed="64"/>
      </patternFill>
    </fill>
    <fill>
      <patternFill patternType="solid">
        <fgColor theme="3" tint="0.59999389629810485"/>
        <bgColor rgb="FFD6F4D9"/>
      </patternFill>
    </fill>
    <fill>
      <patternFill patternType="solid">
        <fgColor rgb="FF9781B5"/>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rgb="FFFF99CC"/>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9" tint="0.39997558519241921"/>
        <bgColor indexed="64"/>
      </patternFill>
    </fill>
  </fills>
  <borders count="98">
    <border>
      <left/>
      <right/>
      <top/>
      <bottom/>
      <diagonal/>
    </border>
    <border>
      <left/>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left>
      <right style="thin">
        <color theme="0"/>
      </right>
      <top style="thin">
        <color theme="0"/>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right style="thin">
        <color theme="0" tint="-0.34998626667073579"/>
      </right>
      <top/>
      <bottom style="thin">
        <color theme="1" tint="0.499984740745262"/>
      </bottom>
      <diagonal/>
    </border>
    <border>
      <left/>
      <right style="thin">
        <color theme="0" tint="-0.34998626667073579"/>
      </right>
      <top style="thin">
        <color theme="1" tint="0.499984740745262"/>
      </top>
      <bottom style="thin">
        <color theme="1" tint="0.499984740745262"/>
      </bottom>
      <diagonal/>
    </border>
    <border>
      <left/>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style="thin">
        <color theme="0" tint="-0.14999847407452621"/>
      </left>
      <right/>
      <top style="thin">
        <color theme="1" tint="0.499984740745262"/>
      </top>
      <bottom style="thin">
        <color theme="1" tint="0.499984740745262"/>
      </bottom>
      <diagonal/>
    </border>
    <border>
      <left style="thin">
        <color theme="0" tint="-0.14999847407452621"/>
      </left>
      <right/>
      <top/>
      <bottom style="thin">
        <color theme="1" tint="0.499984740745262"/>
      </bottom>
      <diagonal/>
    </border>
    <border>
      <left style="thin">
        <color rgb="FFB1BBCC"/>
      </left>
      <right/>
      <top/>
      <bottom style="thin">
        <color theme="1" tint="0.499984740745262"/>
      </bottom>
      <diagonal/>
    </border>
    <border>
      <left style="thin">
        <color theme="0" tint="-0.14999847407452621"/>
      </left>
      <right style="thin">
        <color theme="0" tint="-0.14999847407452621"/>
      </right>
      <top style="thin">
        <color theme="1" tint="0.499984740745262"/>
      </top>
      <bottom style="thin">
        <color theme="1" tint="0.499984740745262"/>
      </bottom>
      <diagonal/>
    </border>
    <border>
      <left style="thin">
        <color rgb="FFB1BBCC"/>
      </left>
      <right/>
      <top style="thin">
        <color theme="1" tint="0.499984740745262"/>
      </top>
      <bottom style="thin">
        <color theme="1" tint="0.499984740745262"/>
      </bottom>
      <diagonal/>
    </border>
    <border>
      <left style="thin">
        <color theme="0" tint="-0.14999847407452621"/>
      </left>
      <right style="thin">
        <color theme="0" tint="-0.14999847407452621"/>
      </right>
      <top/>
      <bottom style="thin">
        <color theme="1" tint="0.499984740745262"/>
      </bottom>
      <diagonal/>
    </border>
    <border>
      <left style="thin">
        <color theme="0" tint="-0.14999847407452621"/>
      </left>
      <right/>
      <top/>
      <bottom/>
      <diagonal/>
    </border>
    <border>
      <left/>
      <right style="thin">
        <color theme="0" tint="-0.14999847407452621"/>
      </right>
      <top style="thin">
        <color theme="1" tint="0.499984740745262"/>
      </top>
      <bottom style="thin">
        <color theme="1" tint="0.499984740745262"/>
      </bottom>
      <diagonal/>
    </border>
    <border>
      <left/>
      <right style="thin">
        <color theme="0" tint="-0.14999847407452621"/>
      </right>
      <top/>
      <bottom style="thin">
        <color theme="1" tint="0.499984740745262"/>
      </bottom>
      <diagonal/>
    </border>
    <border>
      <left/>
      <right style="thin">
        <color theme="0" tint="-0.14999847407452621"/>
      </right>
      <top/>
      <bottom/>
      <diagonal/>
    </border>
    <border>
      <left style="thin">
        <color indexed="64"/>
      </left>
      <right style="thin">
        <color indexed="64"/>
      </right>
      <top style="thin">
        <color indexed="64"/>
      </top>
      <bottom style="thin">
        <color indexed="64"/>
      </bottom>
      <diagonal/>
    </border>
    <border>
      <left style="thin">
        <color rgb="FFB1BBCC"/>
      </left>
      <right style="thin">
        <color rgb="FFB1BBCC"/>
      </right>
      <top style="thin">
        <color rgb="FFB1BBCC"/>
      </top>
      <bottom style="thin">
        <color rgb="FFB1BBCC"/>
      </bottom>
      <diagonal/>
    </border>
    <border>
      <left style="mediumDashed">
        <color rgb="FFFF0000"/>
      </left>
      <right/>
      <top style="thin">
        <color theme="1" tint="0.499984740745262"/>
      </top>
      <bottom style="thin">
        <color theme="1" tint="0.499984740745262"/>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right/>
      <top style="medium">
        <color indexed="64"/>
      </top>
      <bottom/>
      <diagonal/>
    </border>
    <border>
      <left style="thin">
        <color auto="1"/>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auto="1"/>
      </right>
      <top style="thin">
        <color indexed="64"/>
      </top>
      <bottom style="thin">
        <color indexed="64"/>
      </bottom>
      <diagonal/>
    </border>
    <border>
      <left/>
      <right/>
      <top style="medium">
        <color indexed="64"/>
      </top>
      <bottom style="medium">
        <color indexed="64"/>
      </bottom>
      <diagonal/>
    </border>
    <border>
      <left style="thin">
        <color auto="1"/>
      </left>
      <right style="thin">
        <color auto="1"/>
      </right>
      <top style="medium">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right>
      <top style="thin">
        <color theme="0" tint="-0.249977111117893"/>
      </top>
      <bottom style="thin">
        <color theme="0"/>
      </bottom>
      <diagonal/>
    </border>
    <border>
      <left style="thin">
        <color theme="0"/>
      </left>
      <right style="thin">
        <color theme="0"/>
      </right>
      <top style="thin">
        <color theme="0" tint="-0.249977111117893"/>
      </top>
      <bottom style="thin">
        <color theme="0"/>
      </bottom>
      <diagonal/>
    </border>
    <border>
      <left style="thin">
        <color theme="0"/>
      </left>
      <right style="thin">
        <color theme="0" tint="-0.249977111117893"/>
      </right>
      <top style="thin">
        <color theme="0" tint="-0.249977111117893"/>
      </top>
      <bottom style="thin">
        <color theme="0"/>
      </bottom>
      <diagonal/>
    </border>
    <border>
      <left style="thin">
        <color theme="0" tint="-0.249977111117893"/>
      </left>
      <right style="thin">
        <color theme="0"/>
      </right>
      <top style="thin">
        <color theme="0"/>
      </top>
      <bottom/>
      <diagonal/>
    </border>
    <border>
      <left style="thin">
        <color theme="0"/>
      </left>
      <right style="thin">
        <color theme="0" tint="-0.249977111117893"/>
      </right>
      <top style="thin">
        <color theme="0"/>
      </top>
      <bottom/>
      <diagonal/>
    </border>
    <border>
      <left style="thin">
        <color theme="0" tint="-0.249977111117893"/>
      </left>
      <right style="thin">
        <color theme="1" tint="0.499984740745262"/>
      </right>
      <top style="thin">
        <color theme="1" tint="0.499984740745262"/>
      </top>
      <bottom style="thin">
        <color theme="0" tint="-0.249977111117893"/>
      </bottom>
      <diagonal/>
    </border>
    <border>
      <left style="thin">
        <color theme="1" tint="0.499984740745262"/>
      </left>
      <right style="thin">
        <color theme="1" tint="0.499984740745262"/>
      </right>
      <top style="thin">
        <color theme="1" tint="0.499984740745262"/>
      </top>
      <bottom style="thin">
        <color theme="0" tint="-0.249977111117893"/>
      </bottom>
      <diagonal/>
    </border>
    <border>
      <left style="thin">
        <color theme="1" tint="0.499984740745262"/>
      </left>
      <right style="thin">
        <color theme="0" tint="-0.249977111117893"/>
      </right>
      <top style="thin">
        <color theme="1" tint="0.499984740745262"/>
      </top>
      <bottom style="thin">
        <color theme="0" tint="-0.249977111117893"/>
      </bottom>
      <diagonal/>
    </border>
    <border>
      <left style="thin">
        <color theme="0" tint="-0.14999847407452621"/>
      </left>
      <right style="thin">
        <color theme="0" tint="-0.14999847407452621"/>
      </right>
      <top style="thin">
        <color theme="0" tint="-0.499984740745262"/>
      </top>
      <bottom style="thin">
        <color theme="1" tint="0.499984740745262"/>
      </bottom>
      <diagonal/>
    </border>
    <border>
      <left/>
      <right/>
      <top style="thin">
        <color theme="0" tint="-0.499984740745262"/>
      </top>
      <bottom style="thin">
        <color theme="0" tint="-0.499984740745262"/>
      </bottom>
      <diagonal/>
    </border>
    <border>
      <left style="mediumDashed">
        <color rgb="FFFF0000"/>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Dashed">
        <color rgb="FFFF0000"/>
      </left>
      <right/>
      <top style="thin">
        <color theme="0" tint="-0.499984740745262"/>
      </top>
      <bottom style="thin">
        <color theme="0" tint="-0.499984740745262"/>
      </bottom>
      <diagonal/>
    </border>
    <border>
      <left style="mediumDashed">
        <color rgb="FFFF0000"/>
      </left>
      <right/>
      <top style="thin">
        <color theme="0" tint="-0.34998626667073579"/>
      </top>
      <bottom/>
      <diagonal/>
    </border>
    <border>
      <left style="mediumDashed">
        <color rgb="FFFF0000"/>
      </left>
      <right/>
      <top/>
      <bottom style="thin">
        <color theme="1" tint="0.499984740745262"/>
      </bottom>
      <diagonal/>
    </border>
    <border>
      <left style="mediumDashed">
        <color rgb="FFFF0000"/>
      </left>
      <right style="thin">
        <color theme="0" tint="-0.34998626667073579"/>
      </right>
      <top style="thin">
        <color theme="0" tint="-0.34998626667073579"/>
      </top>
      <bottom style="thin">
        <color theme="0" tint="-0.34998626667073579"/>
      </bottom>
      <diagonal/>
    </border>
    <border>
      <left/>
      <right style="thin">
        <color theme="0" tint="-0.499984740745262"/>
      </right>
      <top style="thin">
        <color theme="0" tint="-0.499984740745262"/>
      </top>
      <bottom style="thin">
        <color theme="0" tint="-0.499984740745262"/>
      </bottom>
      <diagonal/>
    </border>
    <border>
      <left style="mediumDashed">
        <color rgb="FFFF0000"/>
      </left>
      <right/>
      <top/>
      <bottom/>
      <diagonal/>
    </border>
    <border>
      <left/>
      <right/>
      <top style="thin">
        <color theme="0" tint="-0.499984740745262"/>
      </top>
      <bottom style="thin">
        <color theme="1" tint="0.499984740745262"/>
      </bottom>
      <diagonal/>
    </border>
    <border>
      <left/>
      <right style="thin">
        <color theme="0" tint="-0.14999847407452621"/>
      </right>
      <top/>
      <bottom style="thin">
        <color theme="0" tint="-0.499984740745262"/>
      </bottom>
      <diagonal/>
    </border>
    <border>
      <left style="thin">
        <color theme="1" tint="0.499984740745262"/>
      </left>
      <right/>
      <top style="thin">
        <color theme="0" tint="-0.499984740745262"/>
      </top>
      <bottom style="thin">
        <color theme="1" tint="0.499984740745262"/>
      </bottom>
      <diagonal/>
    </border>
    <border>
      <left/>
      <right style="thin">
        <color theme="1" tint="0.499984740745262"/>
      </right>
      <top style="thin">
        <color theme="0" tint="-0.499984740745262"/>
      </top>
      <bottom style="thin">
        <color theme="1" tint="0.499984740745262"/>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medium">
        <color indexed="64"/>
      </bottom>
      <diagonal/>
    </border>
    <border>
      <left style="thin">
        <color auto="1"/>
      </left>
      <right style="thin">
        <color auto="1"/>
      </right>
      <top style="thin">
        <color indexed="64"/>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style="thin">
        <color auto="1"/>
      </right>
      <top style="thin">
        <color auto="1"/>
      </top>
      <bottom style="thin">
        <color auto="1"/>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s>
  <cellStyleXfs count="105">
    <xf numFmtId="0" fontId="0" fillId="0" borderId="0"/>
    <xf numFmtId="0" fontId="1"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8" fillId="20" borderId="2" applyNumberFormat="0" applyAlignment="0" applyProtection="0"/>
    <xf numFmtId="0" fontId="9" fillId="21" borderId="3" applyNumberFormat="0" applyAlignment="0" applyProtection="0"/>
    <xf numFmtId="0" fontId="10" fillId="0" borderId="0" applyNumberFormat="0" applyFill="0" applyBorder="0" applyAlignment="0" applyProtection="0"/>
    <xf numFmtId="0" fontId="11" fillId="22"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14" borderId="2" applyNumberFormat="0" applyAlignment="0" applyProtection="0"/>
    <xf numFmtId="0" fontId="16" fillId="0" borderId="7" applyNumberFormat="0" applyFill="0" applyAlignment="0" applyProtection="0"/>
    <xf numFmtId="0" fontId="17" fillId="8" borderId="0" applyNumberFormat="0" applyBorder="0" applyAlignment="0" applyProtection="0"/>
    <xf numFmtId="0" fontId="1" fillId="8" borderId="8" applyNumberFormat="0" applyFont="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0" borderId="0" applyNumberFormat="0" applyFill="0" applyBorder="0" applyAlignment="0" applyProtection="0"/>
    <xf numFmtId="0" fontId="31" fillId="0" borderId="0" applyNumberFormat="0" applyFill="0" applyBorder="0" applyAlignment="0" applyProtection="0"/>
    <xf numFmtId="0" fontId="32" fillId="0" borderId="0"/>
    <xf numFmtId="0" fontId="25" fillId="0" borderId="0"/>
    <xf numFmtId="0" fontId="25" fillId="0" borderId="0"/>
    <xf numFmtId="0" fontId="25" fillId="0" borderId="0"/>
    <xf numFmtId="0" fontId="25" fillId="0" borderId="0"/>
    <xf numFmtId="0" fontId="25" fillId="0" borderId="0"/>
    <xf numFmtId="0" fontId="25" fillId="0" borderId="0"/>
    <xf numFmtId="0" fontId="78" fillId="0" borderId="0"/>
    <xf numFmtId="0" fontId="15" fillId="14" borderId="90" applyNumberFormat="0" applyAlignment="0" applyProtection="0"/>
    <xf numFmtId="0" fontId="15" fillId="14" borderId="90" applyNumberFormat="0" applyAlignment="0" applyProtection="0"/>
    <xf numFmtId="0" fontId="15" fillId="14" borderId="90" applyNumberFormat="0" applyAlignment="0" applyProtection="0"/>
    <xf numFmtId="0" fontId="15" fillId="14" borderId="90" applyNumberFormat="0" applyAlignment="0" applyProtection="0"/>
    <xf numFmtId="0" fontId="15" fillId="14" borderId="90" applyNumberFormat="0" applyAlignment="0" applyProtection="0"/>
    <xf numFmtId="0" fontId="8" fillId="20" borderId="90" applyNumberFormat="0" applyAlignment="0" applyProtection="0"/>
    <xf numFmtId="0" fontId="8" fillId="20" borderId="90" applyNumberFormat="0" applyAlignment="0" applyProtection="0"/>
    <xf numFmtId="0" fontId="8" fillId="20" borderId="90" applyNumberFormat="0" applyAlignment="0" applyProtection="0"/>
    <xf numFmtId="0" fontId="8" fillId="20" borderId="90" applyNumberFormat="0" applyAlignment="0" applyProtection="0"/>
    <xf numFmtId="0" fontId="8" fillId="20" borderId="90" applyNumberFormat="0" applyAlignment="0" applyProtection="0"/>
    <xf numFmtId="0" fontId="8" fillId="20" borderId="82" applyNumberFormat="0" applyAlignment="0" applyProtection="0"/>
    <xf numFmtId="0" fontId="8" fillId="20" borderId="82" applyNumberFormat="0" applyAlignment="0" applyProtection="0"/>
    <xf numFmtId="0" fontId="8" fillId="20" borderId="82" applyNumberFormat="0" applyAlignment="0" applyProtection="0"/>
    <xf numFmtId="0" fontId="8" fillId="20" borderId="82" applyNumberFormat="0" applyAlignment="0" applyProtection="0"/>
    <xf numFmtId="0" fontId="8" fillId="20" borderId="82" applyNumberFormat="0" applyAlignment="0" applyProtection="0"/>
    <xf numFmtId="0" fontId="15" fillId="14" borderId="82" applyNumberFormat="0" applyAlignment="0" applyProtection="0"/>
    <xf numFmtId="0" fontId="15" fillId="14" borderId="82" applyNumberFormat="0" applyAlignment="0" applyProtection="0"/>
    <xf numFmtId="0" fontId="15" fillId="14" borderId="82" applyNumberFormat="0" applyAlignment="0" applyProtection="0"/>
    <xf numFmtId="0" fontId="15" fillId="14" borderId="82" applyNumberFormat="0" applyAlignment="0" applyProtection="0"/>
    <xf numFmtId="0" fontId="15" fillId="14" borderId="82" applyNumberFormat="0" applyAlignment="0" applyProtection="0"/>
    <xf numFmtId="0" fontId="1" fillId="0" borderId="0"/>
    <xf numFmtId="0" fontId="1" fillId="8" borderId="83" applyNumberFormat="0" applyFont="0" applyAlignment="0" applyProtection="0"/>
    <xf numFmtId="0" fontId="1" fillId="8" borderId="83" applyNumberFormat="0" applyFont="0" applyAlignment="0" applyProtection="0"/>
    <xf numFmtId="0" fontId="1" fillId="8" borderId="83" applyNumberFormat="0" applyFont="0" applyAlignment="0" applyProtection="0"/>
    <xf numFmtId="0" fontId="1" fillId="8" borderId="83" applyNumberFormat="0" applyFont="0" applyAlignment="0" applyProtection="0"/>
    <xf numFmtId="0" fontId="1" fillId="8" borderId="83" applyNumberFormat="0" applyFont="0" applyAlignment="0" applyProtection="0"/>
    <xf numFmtId="0" fontId="18" fillId="20" borderId="84" applyNumberFormat="0" applyAlignment="0" applyProtection="0"/>
    <xf numFmtId="0" fontId="18" fillId="20" borderId="84" applyNumberFormat="0" applyAlignment="0" applyProtection="0"/>
    <xf numFmtId="0" fontId="18" fillId="20" borderId="84" applyNumberFormat="0" applyAlignment="0" applyProtection="0"/>
    <xf numFmtId="0" fontId="18" fillId="20" borderId="84" applyNumberFormat="0" applyAlignment="0" applyProtection="0"/>
    <xf numFmtId="0" fontId="18" fillId="20" borderId="84" applyNumberFormat="0" applyAlignment="0" applyProtection="0"/>
    <xf numFmtId="0" fontId="20" fillId="0" borderId="85" applyNumberFormat="0" applyFill="0" applyAlignment="0" applyProtection="0"/>
    <xf numFmtId="0" fontId="20" fillId="0" borderId="85" applyNumberFormat="0" applyFill="0" applyAlignment="0" applyProtection="0"/>
    <xf numFmtId="0" fontId="20" fillId="0" borderId="85" applyNumberFormat="0" applyFill="0" applyAlignment="0" applyProtection="0"/>
    <xf numFmtId="0" fontId="20" fillId="0" borderId="85" applyNumberFormat="0" applyFill="0" applyAlignment="0" applyProtection="0"/>
    <xf numFmtId="0" fontId="20" fillId="0" borderId="85" applyNumberFormat="0" applyFill="0" applyAlignment="0" applyProtection="0"/>
    <xf numFmtId="0" fontId="1" fillId="8" borderId="91" applyNumberFormat="0" applyFont="0" applyAlignment="0" applyProtection="0"/>
    <xf numFmtId="0" fontId="1" fillId="8" borderId="91" applyNumberFormat="0" applyFont="0" applyAlignment="0" applyProtection="0"/>
    <xf numFmtId="0" fontId="1" fillId="8" borderId="91" applyNumberFormat="0" applyFont="0" applyAlignment="0" applyProtection="0"/>
    <xf numFmtId="0" fontId="1" fillId="8" borderId="91" applyNumberFormat="0" applyFont="0" applyAlignment="0" applyProtection="0"/>
    <xf numFmtId="0" fontId="1" fillId="8" borderId="91" applyNumberFormat="0" applyFont="0" applyAlignment="0" applyProtection="0"/>
    <xf numFmtId="0" fontId="18" fillId="20" borderId="92" applyNumberFormat="0" applyAlignment="0" applyProtection="0"/>
    <xf numFmtId="0" fontId="18" fillId="20" borderId="92" applyNumberFormat="0" applyAlignment="0" applyProtection="0"/>
    <xf numFmtId="0" fontId="18" fillId="20" borderId="92" applyNumberFormat="0" applyAlignment="0" applyProtection="0"/>
    <xf numFmtId="0" fontId="18" fillId="20" borderId="92" applyNumberFormat="0" applyAlignment="0" applyProtection="0"/>
    <xf numFmtId="0" fontId="18" fillId="20" borderId="92" applyNumberFormat="0" applyAlignment="0" applyProtection="0"/>
    <xf numFmtId="0" fontId="20" fillId="0" borderId="93" applyNumberFormat="0" applyFill="0" applyAlignment="0" applyProtection="0"/>
    <xf numFmtId="0" fontId="20" fillId="0" borderId="93" applyNumberFormat="0" applyFill="0" applyAlignment="0" applyProtection="0"/>
    <xf numFmtId="0" fontId="20" fillId="0" borderId="93" applyNumberFormat="0" applyFill="0" applyAlignment="0" applyProtection="0"/>
    <xf numFmtId="0" fontId="20" fillId="0" borderId="93" applyNumberFormat="0" applyFill="0" applyAlignment="0" applyProtection="0"/>
    <xf numFmtId="0" fontId="20" fillId="0" borderId="93" applyNumberFormat="0" applyFill="0" applyAlignment="0" applyProtection="0"/>
  </cellStyleXfs>
  <cellXfs count="423">
    <xf numFmtId="0" fontId="0" fillId="0" borderId="0" xfId="0"/>
    <xf numFmtId="0" fontId="23" fillId="0" borderId="0" xfId="0" applyFont="1" applyAlignment="1">
      <alignment horizontal="center" vertical="center"/>
    </xf>
    <xf numFmtId="0" fontId="23" fillId="0" borderId="38" xfId="0" applyFont="1" applyBorder="1" applyAlignment="1">
      <alignment horizontal="center" vertical="center"/>
    </xf>
    <xf numFmtId="0" fontId="0" fillId="0" borderId="38" xfId="0" applyBorder="1" applyAlignment="1">
      <alignment vertical="center"/>
    </xf>
    <xf numFmtId="0" fontId="0" fillId="0" borderId="38" xfId="0" applyBorder="1" applyAlignment="1">
      <alignment vertical="center" wrapText="1"/>
    </xf>
    <xf numFmtId="14" fontId="0" fillId="0" borderId="38" xfId="0" applyNumberFormat="1" applyBorder="1" applyAlignment="1">
      <alignment horizontal="center" vertical="center"/>
    </xf>
    <xf numFmtId="14" fontId="23" fillId="0" borderId="38" xfId="0" applyNumberFormat="1" applyFont="1" applyBorder="1" applyAlignment="1">
      <alignment horizontal="center" vertical="center"/>
    </xf>
    <xf numFmtId="14" fontId="0" fillId="0" borderId="0" xfId="0" applyNumberFormat="1"/>
    <xf numFmtId="0" fontId="22" fillId="0" borderId="38" xfId="0" applyFont="1" applyBorder="1" applyAlignment="1">
      <alignment horizontal="center" vertical="center"/>
    </xf>
    <xf numFmtId="0" fontId="24" fillId="37" borderId="38" xfId="0" applyFont="1" applyFill="1" applyBorder="1" applyAlignment="1">
      <alignment horizontal="center" vertical="center"/>
    </xf>
    <xf numFmtId="14" fontId="24" fillId="37" borderId="38" xfId="0" applyNumberFormat="1" applyFont="1" applyFill="1" applyBorder="1" applyAlignment="1">
      <alignment horizontal="center" vertical="center"/>
    </xf>
    <xf numFmtId="0" fontId="24" fillId="37" borderId="38" xfId="0" applyFont="1" applyFill="1" applyBorder="1" applyAlignment="1">
      <alignment horizontal="center" vertical="center" wrapText="1"/>
    </xf>
    <xf numFmtId="0" fontId="26" fillId="33" borderId="0" xfId="1" applyNumberFormat="1" applyFont="1" applyFill="1" applyBorder="1" applyAlignment="1" applyProtection="1">
      <alignment horizontal="left" vertical="center"/>
    </xf>
    <xf numFmtId="0" fontId="29" fillId="0" borderId="0" xfId="0" applyFont="1"/>
    <xf numFmtId="0" fontId="29" fillId="0" borderId="0" xfId="0" applyFont="1" applyAlignment="1">
      <alignment horizontal="center" vertical="center"/>
    </xf>
    <xf numFmtId="0" fontId="27" fillId="0" borderId="0" xfId="0" applyFont="1"/>
    <xf numFmtId="0" fontId="29" fillId="2" borderId="0" xfId="0" applyFont="1" applyFill="1" applyAlignment="1">
      <alignment horizontal="center" vertical="center"/>
    </xf>
    <xf numFmtId="0" fontId="29" fillId="2" borderId="0" xfId="0" applyFont="1" applyFill="1"/>
    <xf numFmtId="0" fontId="27" fillId="2" borderId="0" xfId="0" applyFont="1" applyFill="1"/>
    <xf numFmtId="0" fontId="0" fillId="0" borderId="0" xfId="0"/>
    <xf numFmtId="0" fontId="0" fillId="0" borderId="38" xfId="0" applyFont="1" applyBorder="1" applyAlignment="1">
      <alignment vertical="center" wrapText="1"/>
    </xf>
    <xf numFmtId="0" fontId="29" fillId="2" borderId="0" xfId="0" applyFont="1" applyFill="1" applyBorder="1"/>
    <xf numFmtId="0" fontId="40" fillId="33" borderId="0" xfId="1" applyNumberFormat="1" applyFont="1" applyFill="1" applyBorder="1" applyAlignment="1" applyProtection="1">
      <alignment vertical="center" wrapText="1"/>
    </xf>
    <xf numFmtId="0" fontId="41" fillId="33" borderId="0" xfId="1" applyNumberFormat="1" applyFont="1" applyFill="1" applyBorder="1" applyAlignment="1" applyProtection="1">
      <alignment horizontal="left" vertical="center" wrapText="1"/>
    </xf>
    <xf numFmtId="0" fontId="41" fillId="33" borderId="0" xfId="1" applyNumberFormat="1" applyFont="1" applyFill="1" applyBorder="1" applyAlignment="1" applyProtection="1">
      <alignment vertical="center"/>
    </xf>
    <xf numFmtId="164" fontId="41" fillId="33" borderId="0" xfId="1" applyNumberFormat="1" applyFont="1" applyFill="1" applyBorder="1" applyAlignment="1" applyProtection="1">
      <alignment vertical="center"/>
    </xf>
    <xf numFmtId="0" fontId="42" fillId="33" borderId="0" xfId="1" applyFont="1" applyFill="1"/>
    <xf numFmtId="0" fontId="43" fillId="2" borderId="0" xfId="1" applyFont="1" applyFill="1" applyBorder="1" applyAlignment="1" applyProtection="1">
      <alignment horizontal="right" vertical="center"/>
      <protection locked="0"/>
    </xf>
    <xf numFmtId="0" fontId="37" fillId="2" borderId="0" xfId="1" applyFont="1" applyFill="1" applyBorder="1" applyAlignment="1" applyProtection="1">
      <alignment horizontal="right" vertical="center"/>
      <protection locked="0"/>
    </xf>
    <xf numFmtId="0" fontId="47" fillId="2" borderId="0" xfId="1" applyFont="1" applyFill="1" applyBorder="1" applyAlignment="1" applyProtection="1">
      <alignment vertical="center"/>
    </xf>
    <xf numFmtId="0" fontId="43" fillId="2" borderId="0" xfId="1" applyNumberFormat="1" applyFont="1" applyFill="1" applyAlignment="1" applyProtection="1">
      <alignment horizontal="center" vertical="center"/>
      <protection locked="0"/>
    </xf>
    <xf numFmtId="0" fontId="49" fillId="2" borderId="0" xfId="1" applyFont="1" applyFill="1" applyBorder="1" applyAlignment="1" applyProtection="1">
      <protection locked="0"/>
    </xf>
    <xf numFmtId="0" fontId="49" fillId="2" borderId="0" xfId="1" applyFont="1" applyFill="1" applyAlignment="1" applyProtection="1"/>
    <xf numFmtId="0" fontId="33" fillId="2" borderId="0" xfId="1" applyFont="1" applyFill="1" applyAlignment="1" applyProtection="1"/>
    <xf numFmtId="0" fontId="33" fillId="2" borderId="0" xfId="1" applyFont="1" applyFill="1" applyAlignment="1">
      <alignment horizontal="center" vertical="center"/>
    </xf>
    <xf numFmtId="0" fontId="49" fillId="2" borderId="0" xfId="1" applyFont="1" applyFill="1" applyBorder="1" applyAlignment="1" applyProtection="1">
      <alignment horizontal="left"/>
      <protection locked="0"/>
    </xf>
    <xf numFmtId="0" fontId="42" fillId="2" borderId="0" xfId="1" applyFont="1" applyFill="1" applyAlignment="1" applyProtection="1">
      <alignment horizontal="right" indent="1"/>
    </xf>
    <xf numFmtId="164" fontId="46" fillId="2" borderId="0" xfId="1" applyNumberFormat="1" applyFont="1" applyFill="1" applyBorder="1" applyAlignment="1" applyProtection="1">
      <protection locked="0"/>
    </xf>
    <xf numFmtId="164" fontId="49" fillId="2" borderId="0" xfId="1" applyNumberFormat="1" applyFont="1" applyFill="1" applyBorder="1" applyAlignment="1" applyProtection="1">
      <protection locked="0"/>
    </xf>
    <xf numFmtId="0" fontId="42" fillId="2" borderId="0" xfId="1" applyFont="1" applyFill="1" applyProtection="1"/>
    <xf numFmtId="0" fontId="33" fillId="2" borderId="0" xfId="1" applyFont="1" applyFill="1"/>
    <xf numFmtId="0" fontId="43" fillId="2" borderId="0" xfId="1" applyFont="1" applyFill="1" applyAlignment="1" applyProtection="1">
      <alignment wrapText="1"/>
    </xf>
    <xf numFmtId="0" fontId="42" fillId="2" borderId="0" xfId="1" applyFont="1" applyFill="1" applyAlignment="1" applyProtection="1">
      <alignment horizontal="left" wrapText="1"/>
    </xf>
    <xf numFmtId="0" fontId="51" fillId="2" borderId="0" xfId="1" applyFont="1" applyFill="1" applyBorder="1" applyAlignment="1" applyProtection="1">
      <alignment horizontal="right"/>
    </xf>
    <xf numFmtId="164" fontId="51" fillId="2" borderId="0" xfId="1" applyNumberFormat="1" applyFont="1" applyFill="1" applyBorder="1" applyAlignment="1" applyProtection="1">
      <alignment horizontal="center"/>
    </xf>
    <xf numFmtId="164" fontId="39" fillId="2" borderId="0" xfId="1" applyNumberFormat="1" applyFont="1" applyFill="1" applyBorder="1" applyAlignment="1" applyProtection="1">
      <alignment horizontal="center"/>
    </xf>
    <xf numFmtId="0" fontId="42" fillId="2" borderId="0" xfId="1" applyFont="1" applyFill="1"/>
    <xf numFmtId="0" fontId="42" fillId="2" borderId="0" xfId="1" applyFont="1" applyFill="1" applyAlignment="1">
      <alignment horizontal="left" wrapText="1"/>
    </xf>
    <xf numFmtId="164" fontId="42" fillId="2" borderId="0" xfId="1" applyNumberFormat="1" applyFont="1" applyFill="1"/>
    <xf numFmtId="164" fontId="33" fillId="2" borderId="0" xfId="1" applyNumberFormat="1" applyFont="1" applyFill="1"/>
    <xf numFmtId="0" fontId="37" fillId="2" borderId="51" xfId="1" applyNumberFormat="1" applyFont="1" applyFill="1" applyBorder="1" applyAlignment="1" applyProtection="1">
      <alignment horizontal="center" vertical="center" wrapText="1"/>
    </xf>
    <xf numFmtId="0" fontId="37" fillId="2" borderId="51" xfId="1" applyFont="1" applyFill="1" applyBorder="1" applyAlignment="1" applyProtection="1">
      <alignment horizontal="center" vertical="center" wrapText="1"/>
    </xf>
    <xf numFmtId="164" fontId="42" fillId="2" borderId="51" xfId="1" applyNumberFormat="1" applyFont="1" applyFill="1" applyBorder="1" applyAlignment="1" applyProtection="1">
      <alignment horizontal="center" vertical="center"/>
    </xf>
    <xf numFmtId="0" fontId="37" fillId="2" borderId="52" xfId="1" applyFont="1" applyFill="1" applyBorder="1" applyAlignment="1" applyProtection="1">
      <alignment horizontal="center" vertical="center" wrapText="1"/>
    </xf>
    <xf numFmtId="0" fontId="54" fillId="2" borderId="58" xfId="0" applyFont="1" applyFill="1" applyBorder="1" applyAlignment="1">
      <alignment horizontal="center" vertical="center"/>
    </xf>
    <xf numFmtId="0" fontId="54" fillId="2" borderId="59" xfId="0" applyFont="1" applyFill="1" applyBorder="1" applyAlignment="1">
      <alignment horizontal="center" vertical="center"/>
    </xf>
    <xf numFmtId="0" fontId="54" fillId="25" borderId="59" xfId="0" applyFont="1" applyFill="1" applyBorder="1" applyAlignment="1">
      <alignment horizontal="center" vertical="center"/>
    </xf>
    <xf numFmtId="0" fontId="54" fillId="2" borderId="60" xfId="0" applyFont="1" applyFill="1" applyBorder="1" applyAlignment="1">
      <alignment horizontal="center" vertical="center"/>
    </xf>
    <xf numFmtId="0" fontId="52" fillId="28" borderId="30" xfId="0" applyFont="1" applyFill="1" applyBorder="1" applyAlignment="1">
      <alignment vertical="center" wrapText="1"/>
    </xf>
    <xf numFmtId="0" fontId="52" fillId="28" borderId="29" xfId="1" applyFont="1" applyFill="1" applyBorder="1" applyAlignment="1" applyProtection="1">
      <alignment horizontal="left" vertical="center" wrapText="1"/>
      <protection locked="0"/>
    </xf>
    <xf numFmtId="0" fontId="52" fillId="28" borderId="33" xfId="1" applyNumberFormat="1" applyFont="1" applyFill="1" applyBorder="1" applyAlignment="1" applyProtection="1">
      <alignment horizontal="center" vertical="center"/>
      <protection locked="0"/>
    </xf>
    <xf numFmtId="0" fontId="52" fillId="28" borderId="29" xfId="1" applyNumberFormat="1" applyFont="1" applyFill="1" applyBorder="1" applyAlignment="1" applyProtection="1">
      <alignment horizontal="center" vertical="center"/>
      <protection locked="0"/>
    </xf>
    <xf numFmtId="1" fontId="52" fillId="28" borderId="20" xfId="1" applyNumberFormat="1" applyFont="1" applyFill="1" applyBorder="1" applyAlignment="1">
      <alignment horizontal="center" vertical="center"/>
    </xf>
    <xf numFmtId="0" fontId="37" fillId="44" borderId="33" xfId="1" applyNumberFormat="1" applyFont="1" applyFill="1" applyBorder="1" applyAlignment="1" applyProtection="1">
      <alignment horizontal="center" vertical="center"/>
      <protection locked="0"/>
    </xf>
    <xf numFmtId="0" fontId="52" fillId="28" borderId="18" xfId="1" applyNumberFormat="1" applyFont="1" applyFill="1" applyBorder="1" applyAlignment="1" applyProtection="1">
      <alignment horizontal="center" vertical="center"/>
    </xf>
    <xf numFmtId="0" fontId="52" fillId="28" borderId="32" xfId="0" applyFont="1" applyFill="1" applyBorder="1" applyAlignment="1">
      <alignment vertical="center" wrapText="1"/>
    </xf>
    <xf numFmtId="0" fontId="52" fillId="28" borderId="28" xfId="1" applyFont="1" applyFill="1" applyBorder="1" applyAlignment="1" applyProtection="1">
      <alignment horizontal="left" vertical="center" wrapText="1"/>
      <protection locked="0"/>
    </xf>
    <xf numFmtId="0" fontId="52" fillId="28" borderId="31" xfId="1" applyNumberFormat="1" applyFont="1" applyFill="1" applyBorder="1" applyAlignment="1" applyProtection="1">
      <alignment horizontal="center" vertical="center"/>
      <protection locked="0"/>
    </xf>
    <xf numFmtId="0" fontId="52" fillId="28" borderId="28" xfId="1" applyNumberFormat="1" applyFont="1" applyFill="1" applyBorder="1" applyAlignment="1" applyProtection="1">
      <alignment horizontal="center" vertical="center"/>
      <protection locked="0"/>
    </xf>
    <xf numFmtId="0" fontId="37" fillId="44" borderId="29" xfId="1" applyNumberFormat="1" applyFont="1" applyFill="1" applyBorder="1" applyAlignment="1" applyProtection="1">
      <alignment horizontal="center" vertical="center"/>
      <protection locked="0"/>
    </xf>
    <xf numFmtId="0" fontId="37" fillId="44" borderId="29" xfId="1" applyFont="1" applyFill="1" applyBorder="1" applyAlignment="1" applyProtection="1">
      <alignment horizontal="left" vertical="center" wrapText="1"/>
      <protection locked="0"/>
    </xf>
    <xf numFmtId="0" fontId="37" fillId="24" borderId="29" xfId="1" applyFont="1" applyFill="1" applyBorder="1" applyAlignment="1" applyProtection="1">
      <alignment horizontal="left" vertical="center" wrapText="1"/>
      <protection locked="0"/>
    </xf>
    <xf numFmtId="0" fontId="35" fillId="29" borderId="18" xfId="1" applyFont="1" applyFill="1" applyBorder="1" applyAlignment="1" applyProtection="1">
      <alignment horizontal="left" vertical="center" wrapText="1"/>
      <protection locked="0"/>
    </xf>
    <xf numFmtId="0" fontId="55" fillId="2" borderId="20" xfId="0" applyFont="1" applyFill="1" applyBorder="1" applyAlignment="1">
      <alignment horizontal="center" vertical="center"/>
    </xf>
    <xf numFmtId="0" fontId="43" fillId="0" borderId="20" xfId="1" applyNumberFormat="1" applyFont="1" applyFill="1" applyBorder="1" applyAlignment="1" applyProtection="1">
      <alignment horizontal="center" vertical="center"/>
    </xf>
    <xf numFmtId="0" fontId="43" fillId="0" borderId="20" xfId="1" applyFont="1" applyFill="1" applyBorder="1" applyAlignment="1" applyProtection="1">
      <alignment horizontal="left" vertical="center" wrapText="1"/>
      <protection locked="0"/>
    </xf>
    <xf numFmtId="0" fontId="37" fillId="0" borderId="29" xfId="1" applyFont="1" applyFill="1" applyBorder="1" applyAlignment="1" applyProtection="1">
      <alignment horizontal="left" vertical="center" wrapText="1"/>
      <protection locked="0"/>
    </xf>
    <xf numFmtId="0" fontId="37" fillId="0" borderId="33" xfId="1" applyNumberFormat="1" applyFont="1" applyFill="1" applyBorder="1" applyAlignment="1" applyProtection="1">
      <alignment horizontal="center" vertical="center"/>
      <protection locked="0"/>
    </xf>
    <xf numFmtId="0" fontId="37" fillId="0" borderId="29" xfId="1" applyNumberFormat="1" applyFont="1" applyFill="1" applyBorder="1" applyAlignment="1" applyProtection="1">
      <alignment horizontal="center" vertical="center"/>
      <protection locked="0"/>
    </xf>
    <xf numFmtId="164" fontId="57" fillId="3" borderId="29" xfId="1" applyNumberFormat="1" applyFont="1" applyFill="1" applyBorder="1" applyAlignment="1">
      <alignment horizontal="center" vertical="center"/>
    </xf>
    <xf numFmtId="164" fontId="58" fillId="0" borderId="36" xfId="1" applyNumberFormat="1" applyFont="1" applyBorder="1" applyAlignment="1">
      <alignment horizontal="center" vertical="center"/>
    </xf>
    <xf numFmtId="1" fontId="57" fillId="4" borderId="20" xfId="1" applyNumberFormat="1" applyFont="1" applyFill="1" applyBorder="1" applyAlignment="1">
      <alignment horizontal="center" vertical="center"/>
    </xf>
    <xf numFmtId="9" fontId="57" fillId="4" borderId="33" xfId="3" applyFont="1" applyFill="1" applyBorder="1" applyAlignment="1">
      <alignment horizontal="center" vertical="center"/>
    </xf>
    <xf numFmtId="1" fontId="58" fillId="2" borderId="20" xfId="3" applyNumberFormat="1" applyFont="1" applyFill="1" applyBorder="1" applyAlignment="1">
      <alignment horizontal="center" vertical="center"/>
    </xf>
    <xf numFmtId="1" fontId="58" fillId="2" borderId="21" xfId="1" applyNumberFormat="1" applyFont="1" applyFill="1" applyBorder="1" applyAlignment="1">
      <alignment horizontal="center" vertical="center"/>
    </xf>
    <xf numFmtId="0" fontId="55" fillId="2" borderId="20" xfId="0" applyFont="1" applyFill="1" applyBorder="1" applyAlignment="1">
      <alignment horizontal="left" vertical="center"/>
    </xf>
    <xf numFmtId="0" fontId="43" fillId="24" borderId="1" xfId="0" applyNumberFormat="1" applyFont="1" applyFill="1" applyBorder="1" applyAlignment="1" applyProtection="1">
      <alignment horizontal="right" vertical="center"/>
    </xf>
    <xf numFmtId="0" fontId="37" fillId="24" borderId="33" xfId="1" applyNumberFormat="1" applyFont="1" applyFill="1" applyBorder="1" applyAlignment="1" applyProtection="1">
      <alignment horizontal="center" vertical="center"/>
      <protection locked="0"/>
    </xf>
    <xf numFmtId="0" fontId="37" fillId="24" borderId="29" xfId="1" applyNumberFormat="1" applyFont="1" applyFill="1" applyBorder="1" applyAlignment="1" applyProtection="1">
      <alignment horizontal="center" vertical="center"/>
      <protection locked="0"/>
    </xf>
    <xf numFmtId="164" fontId="58" fillId="24" borderId="36" xfId="1" applyNumberFormat="1" applyFont="1" applyFill="1" applyBorder="1" applyAlignment="1">
      <alignment horizontal="center" vertical="center"/>
    </xf>
    <xf numFmtId="1" fontId="58" fillId="24" borderId="20" xfId="3" applyNumberFormat="1" applyFont="1" applyFill="1" applyBorder="1" applyAlignment="1">
      <alignment horizontal="center" vertical="center"/>
    </xf>
    <xf numFmtId="1" fontId="58" fillId="24" borderId="21" xfId="1" applyNumberFormat="1" applyFont="1" applyFill="1" applyBorder="1" applyAlignment="1">
      <alignment horizontal="center" vertical="center"/>
    </xf>
    <xf numFmtId="0" fontId="43" fillId="24" borderId="20" xfId="1" applyFont="1" applyFill="1" applyBorder="1" applyAlignment="1" applyProtection="1">
      <alignment horizontal="left" vertical="center" wrapText="1"/>
      <protection locked="0"/>
    </xf>
    <xf numFmtId="0" fontId="34" fillId="29" borderId="18" xfId="1" applyNumberFormat="1" applyFont="1" applyFill="1" applyBorder="1" applyAlignment="1" applyProtection="1">
      <alignment horizontal="center" vertical="center"/>
      <protection locked="0"/>
    </xf>
    <xf numFmtId="1" fontId="34" fillId="29" borderId="18" xfId="3" applyNumberFormat="1" applyFont="1" applyFill="1" applyBorder="1" applyAlignment="1" applyProtection="1">
      <alignment horizontal="center" vertical="center"/>
    </xf>
    <xf numFmtId="0" fontId="61" fillId="29" borderId="0" xfId="0" applyFont="1" applyFill="1" applyAlignment="1">
      <alignment horizontal="center" vertical="center"/>
    </xf>
    <xf numFmtId="0" fontId="62" fillId="2" borderId="0" xfId="0" applyFont="1" applyFill="1"/>
    <xf numFmtId="0" fontId="62" fillId="0" borderId="0" xfId="0" applyFont="1"/>
    <xf numFmtId="0" fontId="43" fillId="0" borderId="29" xfId="1" applyFont="1" applyFill="1" applyBorder="1" applyAlignment="1" applyProtection="1">
      <alignment horizontal="left" vertical="center" wrapText="1"/>
      <protection locked="0"/>
    </xf>
    <xf numFmtId="164" fontId="58" fillId="0" borderId="36" xfId="1" applyNumberFormat="1" applyFont="1" applyBorder="1" applyAlignment="1">
      <alignment horizontal="center" vertical="center"/>
    </xf>
    <xf numFmtId="0" fontId="55" fillId="2" borderId="18" xfId="0" applyFont="1" applyFill="1" applyBorder="1" applyAlignment="1">
      <alignment horizontal="center" vertical="center"/>
    </xf>
    <xf numFmtId="0" fontId="55" fillId="30" borderId="17" xfId="0" applyFont="1" applyFill="1" applyBorder="1" applyAlignment="1">
      <alignment vertical="center"/>
    </xf>
    <xf numFmtId="0" fontId="55" fillId="30" borderId="18" xfId="0" applyFont="1" applyFill="1" applyBorder="1" applyAlignment="1">
      <alignment vertical="center"/>
    </xf>
    <xf numFmtId="0" fontId="55" fillId="30" borderId="19" xfId="0" applyFont="1" applyFill="1" applyBorder="1" applyAlignment="1">
      <alignment vertical="center"/>
    </xf>
    <xf numFmtId="9" fontId="61" fillId="29" borderId="18" xfId="3" applyFont="1" applyFill="1" applyBorder="1" applyAlignment="1" applyProtection="1">
      <alignment horizontal="center" vertical="center"/>
      <protection locked="0"/>
    </xf>
    <xf numFmtId="1" fontId="61" fillId="29" borderId="18" xfId="1" applyNumberFormat="1" applyFont="1" applyFill="1" applyBorder="1" applyAlignment="1" applyProtection="1">
      <alignment horizontal="center" vertical="center"/>
      <protection locked="0"/>
    </xf>
    <xf numFmtId="0" fontId="63" fillId="28" borderId="29" xfId="45" quotePrefix="1" applyFont="1" applyFill="1" applyBorder="1" applyAlignment="1" applyProtection="1">
      <alignment horizontal="left" vertical="center" wrapText="1"/>
      <protection locked="0"/>
    </xf>
    <xf numFmtId="0" fontId="56" fillId="41" borderId="12" xfId="0" applyFont="1" applyFill="1" applyBorder="1" applyAlignment="1">
      <alignment horizontal="center" vertical="center" textRotation="90"/>
    </xf>
    <xf numFmtId="0" fontId="38" fillId="27" borderId="20" xfId="1" applyNumberFormat="1" applyFont="1" applyFill="1" applyBorder="1" applyAlignment="1" applyProtection="1">
      <alignment horizontal="center" vertical="center"/>
    </xf>
    <xf numFmtId="0" fontId="38" fillId="0" borderId="20" xfId="1" applyFont="1" applyFill="1" applyBorder="1" applyAlignment="1" applyProtection="1">
      <alignment horizontal="left" vertical="center" wrapText="1"/>
      <protection locked="0"/>
    </xf>
    <xf numFmtId="0" fontId="64" fillId="0" borderId="29" xfId="1" applyFont="1" applyFill="1" applyBorder="1" applyAlignment="1" applyProtection="1">
      <alignment horizontal="left" vertical="center" wrapText="1"/>
      <protection locked="0"/>
    </xf>
    <xf numFmtId="0" fontId="64" fillId="0" borderId="33" xfId="1" applyNumberFormat="1" applyFont="1" applyFill="1" applyBorder="1" applyAlignment="1" applyProtection="1">
      <alignment horizontal="center" vertical="center"/>
      <protection locked="0"/>
    </xf>
    <xf numFmtId="0" fontId="64" fillId="0" borderId="29" xfId="1" applyNumberFormat="1" applyFont="1" applyFill="1" applyBorder="1" applyAlignment="1" applyProtection="1">
      <alignment horizontal="center" vertical="center"/>
      <protection locked="0"/>
    </xf>
    <xf numFmtId="164" fontId="64" fillId="3" borderId="29" xfId="1" applyNumberFormat="1" applyFont="1" applyFill="1" applyBorder="1" applyAlignment="1">
      <alignment horizontal="center" vertical="center"/>
    </xf>
    <xf numFmtId="164" fontId="38" fillId="0" borderId="36" xfId="1" applyNumberFormat="1" applyFont="1" applyBorder="1" applyAlignment="1">
      <alignment horizontal="center" vertical="center"/>
    </xf>
    <xf numFmtId="1" fontId="64" fillId="4" borderId="20" xfId="1" applyNumberFormat="1" applyFont="1" applyFill="1" applyBorder="1" applyAlignment="1">
      <alignment horizontal="center" vertical="center"/>
    </xf>
    <xf numFmtId="9" fontId="64" fillId="4" borderId="33" xfId="3" applyFont="1" applyFill="1" applyBorder="1" applyAlignment="1">
      <alignment horizontal="center" vertical="center"/>
    </xf>
    <xf numFmtId="0" fontId="54" fillId="2" borderId="18" xfId="0" applyFont="1" applyFill="1" applyBorder="1" applyAlignment="1">
      <alignment vertical="center" wrapText="1"/>
    </xf>
    <xf numFmtId="0" fontId="47" fillId="30" borderId="12" xfId="0" quotePrefix="1" applyFont="1" applyFill="1" applyBorder="1" applyAlignment="1">
      <alignment horizontal="center" vertical="center"/>
    </xf>
    <xf numFmtId="0" fontId="55" fillId="36" borderId="12" xfId="0" applyFont="1" applyFill="1" applyBorder="1" applyAlignment="1">
      <alignment horizontal="center" vertical="center"/>
    </xf>
    <xf numFmtId="0" fontId="47" fillId="36" borderId="12" xfId="0" quotePrefix="1" applyFont="1" applyFill="1" applyBorder="1" applyAlignment="1">
      <alignment horizontal="center" vertical="center"/>
    </xf>
    <xf numFmtId="0" fontId="43" fillId="38" borderId="1" xfId="0" applyNumberFormat="1" applyFont="1" applyFill="1" applyBorder="1" applyAlignment="1" applyProtection="1">
      <alignment horizontal="right" vertical="center"/>
    </xf>
    <xf numFmtId="0" fontId="49" fillId="23" borderId="39" xfId="0" applyFont="1" applyFill="1" applyBorder="1" applyAlignment="1">
      <alignment vertical="center" wrapText="1"/>
    </xf>
    <xf numFmtId="0" fontId="49" fillId="34" borderId="12" xfId="0" applyFont="1" applyFill="1" applyBorder="1" applyAlignment="1">
      <alignment vertical="center"/>
    </xf>
    <xf numFmtId="0" fontId="55" fillId="2" borderId="18" xfId="0" applyFont="1" applyFill="1" applyBorder="1" applyAlignment="1">
      <alignment vertical="center"/>
    </xf>
    <xf numFmtId="0" fontId="43" fillId="2" borderId="20" xfId="1" applyFont="1" applyFill="1" applyBorder="1" applyAlignment="1" applyProtection="1">
      <alignment horizontal="left" vertical="center" wrapText="1"/>
      <protection locked="0"/>
    </xf>
    <xf numFmtId="0" fontId="30" fillId="2" borderId="0" xfId="0" applyFont="1" applyFill="1" applyAlignment="1">
      <alignment wrapText="1"/>
    </xf>
    <xf numFmtId="0" fontId="27" fillId="2" borderId="0" xfId="0" applyFont="1" applyFill="1" applyAlignment="1">
      <alignment horizontal="left" wrapText="1"/>
    </xf>
    <xf numFmtId="164" fontId="27" fillId="2" borderId="0" xfId="0" applyNumberFormat="1" applyFont="1" applyFill="1"/>
    <xf numFmtId="164" fontId="29" fillId="2" borderId="0" xfId="0" applyNumberFormat="1" applyFont="1" applyFill="1"/>
    <xf numFmtId="0" fontId="30" fillId="0" borderId="0" xfId="0" applyFont="1" applyAlignment="1">
      <alignment wrapText="1"/>
    </xf>
    <xf numFmtId="0" fontId="27" fillId="0" borderId="0" xfId="0" applyFont="1" applyAlignment="1">
      <alignment horizontal="left" wrapText="1"/>
    </xf>
    <xf numFmtId="164" fontId="27" fillId="0" borderId="0" xfId="0" applyNumberFormat="1" applyFont="1"/>
    <xf numFmtId="164" fontId="29" fillId="0" borderId="0" xfId="0" applyNumberFormat="1" applyFont="1"/>
    <xf numFmtId="164" fontId="29" fillId="0" borderId="0" xfId="0" applyNumberFormat="1" applyFont="1" applyAlignment="1">
      <alignment wrapText="1"/>
    </xf>
    <xf numFmtId="1" fontId="65" fillId="28" borderId="18" xfId="3" applyNumberFormat="1" applyFont="1" applyFill="1" applyBorder="1" applyAlignment="1">
      <alignment horizontal="center" vertical="center"/>
    </xf>
    <xf numFmtId="1" fontId="65" fillId="28" borderId="22" xfId="1" applyNumberFormat="1" applyFont="1" applyFill="1" applyBorder="1" applyAlignment="1">
      <alignment horizontal="center" vertical="center"/>
    </xf>
    <xf numFmtId="9" fontId="59" fillId="29" borderId="12" xfId="3" applyFont="1" applyFill="1" applyBorder="1" applyAlignment="1" applyProtection="1">
      <alignment horizontal="center" vertical="center"/>
      <protection locked="0"/>
    </xf>
    <xf numFmtId="0" fontId="59" fillId="29" borderId="17" xfId="1" applyFont="1" applyFill="1" applyBorder="1" applyAlignment="1" applyProtection="1">
      <alignment horizontal="center" vertical="center" wrapText="1"/>
      <protection locked="0"/>
    </xf>
    <xf numFmtId="0" fontId="60" fillId="29" borderId="18" xfId="1" applyFont="1" applyFill="1" applyBorder="1" applyAlignment="1" applyProtection="1">
      <alignment horizontal="center" vertical="center" wrapText="1"/>
      <protection locked="0"/>
    </xf>
    <xf numFmtId="1" fontId="65" fillId="28" borderId="20" xfId="3" applyNumberFormat="1" applyFont="1" applyFill="1" applyBorder="1" applyAlignment="1">
      <alignment horizontal="center" vertical="center"/>
    </xf>
    <xf numFmtId="0" fontId="29" fillId="2" borderId="20" xfId="0" applyFont="1" applyFill="1" applyBorder="1" applyAlignment="1">
      <alignment horizontal="center" vertical="center"/>
    </xf>
    <xf numFmtId="164" fontId="65" fillId="28" borderId="35" xfId="1" applyNumberFormat="1" applyFont="1" applyFill="1" applyBorder="1" applyAlignment="1">
      <alignment horizontal="center" vertical="center"/>
    </xf>
    <xf numFmtId="164" fontId="57" fillId="45" borderId="29" xfId="1" applyNumberFormat="1" applyFont="1" applyFill="1" applyBorder="1" applyAlignment="1">
      <alignment horizontal="center" vertical="center"/>
    </xf>
    <xf numFmtId="164" fontId="61" fillId="29" borderId="18" xfId="1" applyNumberFormat="1" applyFont="1" applyFill="1" applyBorder="1" applyAlignment="1" applyProtection="1">
      <alignment horizontal="center" vertical="center"/>
    </xf>
    <xf numFmtId="1" fontId="57" fillId="44" borderId="20" xfId="1" applyNumberFormat="1" applyFont="1" applyFill="1" applyBorder="1" applyAlignment="1">
      <alignment horizontal="center" vertical="center"/>
    </xf>
    <xf numFmtId="9" fontId="57" fillId="44" borderId="33" xfId="3" applyFont="1" applyFill="1" applyBorder="1" applyAlignment="1">
      <alignment horizontal="center" vertical="center"/>
    </xf>
    <xf numFmtId="0" fontId="37" fillId="44" borderId="47" xfId="1" applyFont="1" applyFill="1" applyBorder="1" applyAlignment="1" applyProtection="1">
      <alignment horizontal="left" vertical="center" wrapText="1"/>
      <protection locked="0"/>
    </xf>
    <xf numFmtId="0" fontId="45" fillId="2" borderId="47" xfId="1" applyFont="1" applyFill="1" applyBorder="1" applyAlignment="1" applyProtection="1">
      <alignment vertical="center"/>
    </xf>
    <xf numFmtId="164" fontId="47" fillId="2" borderId="47" xfId="1" applyNumberFormat="1" applyFont="1" applyFill="1" applyBorder="1" applyAlignment="1" applyProtection="1">
      <alignment vertical="center" wrapText="1"/>
    </xf>
    <xf numFmtId="0" fontId="49" fillId="2" borderId="47" xfId="1" applyFont="1" applyFill="1" applyBorder="1" applyAlignment="1" applyProtection="1">
      <alignment horizontal="center" vertical="center"/>
      <protection locked="0"/>
    </xf>
    <xf numFmtId="0" fontId="49" fillId="2" borderId="47" xfId="1" applyFont="1" applyFill="1" applyBorder="1" applyAlignment="1" applyProtection="1">
      <alignment horizontal="left"/>
      <protection locked="0"/>
    </xf>
    <xf numFmtId="0" fontId="44" fillId="39" borderId="47" xfId="0" applyFont="1" applyFill="1" applyBorder="1" applyAlignment="1">
      <alignment vertical="center"/>
    </xf>
    <xf numFmtId="164" fontId="49" fillId="2" borderId="47" xfId="1" applyNumberFormat="1" applyFont="1" applyFill="1" applyBorder="1" applyAlignment="1" applyProtection="1">
      <alignment vertical="center"/>
    </xf>
    <xf numFmtId="0" fontId="48" fillId="26" borderId="47" xfId="0" applyFont="1" applyFill="1" applyBorder="1" applyAlignment="1">
      <alignment horizontal="center" vertical="center"/>
    </xf>
    <xf numFmtId="0" fontId="46" fillId="2" borderId="47" xfId="1" applyFont="1" applyFill="1" applyBorder="1" applyAlignment="1" applyProtection="1">
      <alignment horizontal="center" vertical="center"/>
      <protection locked="0"/>
    </xf>
    <xf numFmtId="0" fontId="50" fillId="32" borderId="47" xfId="0" applyFont="1" applyFill="1" applyBorder="1" applyAlignment="1">
      <alignment vertical="center"/>
    </xf>
    <xf numFmtId="0" fontId="48" fillId="41" borderId="47" xfId="0" applyFont="1" applyFill="1" applyBorder="1" applyAlignment="1">
      <alignment horizontal="center" vertical="center"/>
    </xf>
    <xf numFmtId="0" fontId="37" fillId="24" borderId="47" xfId="1" applyFont="1" applyFill="1" applyBorder="1" applyAlignment="1" applyProtection="1">
      <alignment horizontal="left" vertical="center" wrapText="1"/>
      <protection locked="0"/>
    </xf>
    <xf numFmtId="0" fontId="44" fillId="40" borderId="47" xfId="0" applyFont="1" applyFill="1" applyBorder="1" applyAlignment="1">
      <alignment vertical="center"/>
    </xf>
    <xf numFmtId="14" fontId="46" fillId="42" borderId="47" xfId="1" applyNumberFormat="1" applyFont="1" applyFill="1" applyBorder="1" applyAlignment="1" applyProtection="1">
      <alignment horizontal="center" vertical="center"/>
      <protection locked="0"/>
    </xf>
    <xf numFmtId="0" fontId="43" fillId="2" borderId="64" xfId="1" applyFont="1" applyFill="1" applyBorder="1" applyAlignment="1" applyProtection="1">
      <alignment horizontal="left" vertical="center"/>
      <protection locked="0"/>
    </xf>
    <xf numFmtId="0" fontId="44" fillId="2" borderId="65" xfId="0" applyFont="1" applyFill="1" applyBorder="1" applyAlignment="1">
      <alignment horizontal="center" vertical="center"/>
    </xf>
    <xf numFmtId="0" fontId="45" fillId="2" borderId="63" xfId="1" applyFont="1" applyFill="1" applyBorder="1" applyAlignment="1" applyProtection="1">
      <alignment vertical="center"/>
    </xf>
    <xf numFmtId="0" fontId="66" fillId="33" borderId="0" xfId="1" applyNumberFormat="1" applyFont="1" applyFill="1" applyBorder="1" applyAlignment="1" applyProtection="1">
      <alignment vertical="center"/>
    </xf>
    <xf numFmtId="164" fontId="49" fillId="31" borderId="47" xfId="0" applyNumberFormat="1" applyFont="1" applyFill="1" applyBorder="1" applyAlignment="1">
      <alignment vertical="center"/>
    </xf>
    <xf numFmtId="164" fontId="28" fillId="30" borderId="47" xfId="0" applyNumberFormat="1" applyFont="1" applyFill="1" applyBorder="1" applyAlignment="1">
      <alignment vertical="center"/>
    </xf>
    <xf numFmtId="164" fontId="49" fillId="34" borderId="47" xfId="0" applyNumberFormat="1" applyFont="1" applyFill="1" applyBorder="1" applyAlignment="1">
      <alignment vertical="center"/>
    </xf>
    <xf numFmtId="164" fontId="49" fillId="36" borderId="47" xfId="0" applyNumberFormat="1" applyFont="1" applyFill="1" applyBorder="1" applyAlignment="1">
      <alignment vertical="center"/>
    </xf>
    <xf numFmtId="0" fontId="33" fillId="2" borderId="0" xfId="1" applyFont="1" applyFill="1" applyAlignment="1" applyProtection="1">
      <alignment horizontal="right" indent="1"/>
    </xf>
    <xf numFmtId="0" fontId="39" fillId="2" borderId="0" xfId="1" applyFont="1" applyFill="1" applyBorder="1" applyAlignment="1" applyProtection="1">
      <alignment horizontal="right"/>
    </xf>
    <xf numFmtId="0" fontId="65" fillId="28" borderId="29" xfId="1" applyNumberFormat="1" applyFont="1" applyFill="1" applyBorder="1" applyAlignment="1" applyProtection="1">
      <alignment horizontal="center" vertical="center"/>
      <protection locked="0"/>
    </xf>
    <xf numFmtId="0" fontId="65" fillId="28" borderId="28" xfId="1" applyNumberFormat="1" applyFont="1" applyFill="1" applyBorder="1" applyAlignment="1" applyProtection="1">
      <alignment horizontal="center" vertical="center"/>
      <protection locked="0"/>
    </xf>
    <xf numFmtId="0" fontId="43" fillId="44" borderId="29" xfId="1" applyNumberFormat="1" applyFont="1" applyFill="1" applyBorder="1" applyAlignment="1" applyProtection="1">
      <alignment horizontal="center" vertical="center"/>
      <protection locked="0"/>
    </xf>
    <xf numFmtId="0" fontId="43" fillId="24" borderId="29" xfId="1" applyNumberFormat="1" applyFont="1" applyFill="1" applyBorder="1" applyAlignment="1" applyProtection="1">
      <alignment horizontal="center" vertical="center"/>
      <protection locked="0"/>
    </xf>
    <xf numFmtId="0" fontId="43" fillId="0" borderId="29" xfId="1" applyNumberFormat="1" applyFont="1" applyFill="1" applyBorder="1" applyAlignment="1" applyProtection="1">
      <alignment horizontal="center" vertical="center"/>
      <protection locked="0"/>
    </xf>
    <xf numFmtId="0" fontId="61" fillId="29" borderId="18" xfId="1" applyNumberFormat="1" applyFont="1" applyFill="1" applyBorder="1" applyAlignment="1" applyProtection="1">
      <alignment horizontal="center" vertical="center"/>
      <protection locked="0"/>
    </xf>
    <xf numFmtId="0" fontId="38" fillId="0" borderId="29" xfId="1" applyNumberFormat="1" applyFont="1" applyFill="1" applyBorder="1" applyAlignment="1" applyProtection="1">
      <alignment horizontal="center" vertical="center"/>
      <protection locked="0"/>
    </xf>
    <xf numFmtId="0" fontId="55" fillId="2" borderId="40" xfId="0" applyFont="1" applyFill="1" applyBorder="1" applyAlignment="1">
      <alignment horizontal="center" vertical="center"/>
    </xf>
    <xf numFmtId="0" fontId="55" fillId="2" borderId="67" xfId="0" applyFont="1" applyFill="1" applyBorder="1" applyAlignment="1">
      <alignment horizontal="center" vertical="center"/>
    </xf>
    <xf numFmtId="0" fontId="29" fillId="2" borderId="67" xfId="0" applyFont="1" applyFill="1" applyBorder="1" applyAlignment="1">
      <alignment horizontal="center" vertical="center"/>
    </xf>
    <xf numFmtId="0" fontId="53" fillId="41" borderId="68" xfId="0" applyFont="1" applyFill="1" applyBorder="1" applyAlignment="1">
      <alignment horizontal="center" vertical="center" textRotation="90"/>
    </xf>
    <xf numFmtId="0" fontId="61" fillId="29" borderId="66" xfId="0" applyFont="1" applyFill="1" applyBorder="1" applyAlignment="1">
      <alignment horizontal="center" vertical="center"/>
    </xf>
    <xf numFmtId="0" fontId="54" fillId="2" borderId="40" xfId="0" applyFont="1" applyFill="1" applyBorder="1" applyAlignment="1">
      <alignment vertical="center" wrapText="1"/>
    </xf>
    <xf numFmtId="0" fontId="35" fillId="29" borderId="12" xfId="1" applyNumberFormat="1" applyFont="1" applyFill="1" applyBorder="1" applyAlignment="1" applyProtection="1">
      <alignment horizontal="center" vertical="center"/>
    </xf>
    <xf numFmtId="164" fontId="65" fillId="28" borderId="36" xfId="1" applyNumberFormat="1" applyFont="1" applyFill="1" applyBorder="1" applyAlignment="1">
      <alignment horizontal="center" vertical="center"/>
    </xf>
    <xf numFmtId="9" fontId="65" fillId="28" borderId="33" xfId="3" applyFont="1" applyFill="1" applyBorder="1" applyAlignment="1">
      <alignment horizontal="center" vertical="center"/>
    </xf>
    <xf numFmtId="164" fontId="65" fillId="28" borderId="28" xfId="1" applyNumberFormat="1" applyFont="1" applyFill="1" applyBorder="1" applyAlignment="1">
      <alignment horizontal="center" vertical="center"/>
    </xf>
    <xf numFmtId="1" fontId="65" fillId="28" borderId="18" xfId="1" applyNumberFormat="1" applyFont="1" applyFill="1" applyBorder="1" applyAlignment="1">
      <alignment horizontal="center" vertical="center"/>
    </xf>
    <xf numFmtId="9" fontId="65" fillId="28" borderId="31" xfId="3" applyFont="1" applyFill="1" applyBorder="1" applyAlignment="1">
      <alignment horizontal="center" vertical="center"/>
    </xf>
    <xf numFmtId="1" fontId="65" fillId="28" borderId="21" xfId="1" applyNumberFormat="1" applyFont="1" applyFill="1" applyBorder="1" applyAlignment="1">
      <alignment horizontal="center" vertical="center"/>
    </xf>
    <xf numFmtId="0" fontId="53" fillId="35" borderId="47" xfId="0" quotePrefix="1" applyFont="1" applyFill="1" applyBorder="1" applyAlignment="1">
      <alignment horizontal="center" vertical="center"/>
    </xf>
    <xf numFmtId="164" fontId="58" fillId="3" borderId="29" xfId="1" applyNumberFormat="1" applyFont="1" applyFill="1" applyBorder="1" applyAlignment="1">
      <alignment horizontal="center" vertical="center"/>
    </xf>
    <xf numFmtId="0" fontId="52" fillId="28" borderId="18" xfId="0" applyFont="1" applyFill="1" applyBorder="1" applyAlignment="1">
      <alignment vertical="center" wrapText="1"/>
    </xf>
    <xf numFmtId="0" fontId="64" fillId="44" borderId="29" xfId="1" applyFont="1" applyFill="1" applyBorder="1" applyAlignment="1" applyProtection="1">
      <alignment horizontal="left" vertical="center" wrapText="1"/>
      <protection locked="0"/>
    </xf>
    <xf numFmtId="0" fontId="64" fillId="44" borderId="33" xfId="1" applyNumberFormat="1" applyFont="1" applyFill="1" applyBorder="1" applyAlignment="1" applyProtection="1">
      <alignment horizontal="center" vertical="center"/>
      <protection locked="0"/>
    </xf>
    <xf numFmtId="0" fontId="64" fillId="44" borderId="29" xfId="1" applyNumberFormat="1" applyFont="1" applyFill="1" applyBorder="1" applyAlignment="1" applyProtection="1">
      <alignment horizontal="center" vertical="center"/>
      <protection locked="0"/>
    </xf>
    <xf numFmtId="0" fontId="38" fillId="44" borderId="29" xfId="1" applyNumberFormat="1" applyFont="1" applyFill="1" applyBorder="1" applyAlignment="1" applyProtection="1">
      <alignment horizontal="center" vertical="center"/>
      <protection locked="0"/>
    </xf>
    <xf numFmtId="164" fontId="64" fillId="45" borderId="29" xfId="1" applyNumberFormat="1" applyFont="1" applyFill="1" applyBorder="1" applyAlignment="1">
      <alignment horizontal="center" vertical="center"/>
    </xf>
    <xf numFmtId="0" fontId="37" fillId="44" borderId="33" xfId="1" applyNumberFormat="1" applyFont="1" applyFill="1" applyBorder="1" applyAlignment="1" applyProtection="1">
      <alignment horizontal="center" vertical="center" wrapText="1"/>
      <protection locked="0"/>
    </xf>
    <xf numFmtId="0" fontId="37" fillId="44" borderId="29" xfId="1" applyNumberFormat="1" applyFont="1" applyFill="1" applyBorder="1" applyAlignment="1" applyProtection="1">
      <alignment horizontal="center" vertical="center" wrapText="1"/>
      <protection locked="0"/>
    </xf>
    <xf numFmtId="0" fontId="43" fillId="44" borderId="29" xfId="1" applyNumberFormat="1" applyFont="1" applyFill="1" applyBorder="1" applyAlignment="1" applyProtection="1">
      <alignment horizontal="center" vertical="center" wrapText="1"/>
      <protection locked="0"/>
    </xf>
    <xf numFmtId="1" fontId="64" fillId="44" borderId="20" xfId="1" applyNumberFormat="1" applyFont="1" applyFill="1" applyBorder="1" applyAlignment="1">
      <alignment horizontal="center" vertical="center"/>
    </xf>
    <xf numFmtId="9" fontId="64" fillId="44" borderId="33" xfId="3" applyFont="1" applyFill="1" applyBorder="1" applyAlignment="1">
      <alignment horizontal="center" vertical="center"/>
    </xf>
    <xf numFmtId="9" fontId="58" fillId="4" borderId="33" xfId="3" applyFont="1" applyFill="1" applyBorder="1" applyAlignment="1">
      <alignment horizontal="center" vertical="center"/>
    </xf>
    <xf numFmtId="164" fontId="58" fillId="43" borderId="29" xfId="1" applyNumberFormat="1" applyFont="1" applyFill="1" applyBorder="1" applyAlignment="1">
      <alignment horizontal="center" vertical="center"/>
    </xf>
    <xf numFmtId="1" fontId="58" fillId="24" borderId="20" xfId="1" applyNumberFormat="1" applyFont="1" applyFill="1" applyBorder="1" applyAlignment="1">
      <alignment horizontal="center" vertical="center"/>
    </xf>
    <xf numFmtId="9" fontId="58" fillId="24" borderId="33" xfId="3" applyFont="1" applyFill="1" applyBorder="1" applyAlignment="1">
      <alignment horizontal="center" vertical="center"/>
    </xf>
    <xf numFmtId="0" fontId="56" fillId="35" borderId="12" xfId="0" quotePrefix="1" applyFont="1" applyFill="1" applyBorder="1" applyAlignment="1">
      <alignment horizontal="left" vertical="center"/>
    </xf>
    <xf numFmtId="0" fontId="55" fillId="2" borderId="70" xfId="0" applyFont="1" applyFill="1" applyBorder="1" applyAlignment="1">
      <alignment horizontal="center" vertical="center"/>
    </xf>
    <xf numFmtId="0" fontId="24" fillId="37" borderId="46" xfId="0" applyFont="1" applyFill="1" applyBorder="1" applyAlignment="1">
      <alignment horizontal="center" vertical="center" wrapText="1"/>
    </xf>
    <xf numFmtId="0" fontId="22" fillId="0" borderId="46" xfId="0" applyFont="1" applyBorder="1" applyAlignment="1">
      <alignment horizontal="center" vertical="center"/>
    </xf>
    <xf numFmtId="0" fontId="23" fillId="0" borderId="46" xfId="0" applyFont="1" applyBorder="1" applyAlignment="1">
      <alignment horizontal="center" vertical="center"/>
    </xf>
    <xf numFmtId="165" fontId="22" fillId="0" borderId="46" xfId="0" applyNumberFormat="1" applyFont="1" applyBorder="1" applyAlignment="1">
      <alignment horizontal="center" vertical="center"/>
    </xf>
    <xf numFmtId="0" fontId="24" fillId="37" borderId="44" xfId="0" applyFont="1" applyFill="1" applyBorder="1" applyAlignment="1">
      <alignment horizontal="center" vertical="center" wrapText="1"/>
    </xf>
    <xf numFmtId="0" fontId="22" fillId="0" borderId="44" xfId="0" applyFont="1" applyBorder="1" applyAlignment="1">
      <alignment horizontal="center" vertical="center"/>
    </xf>
    <xf numFmtId="0" fontId="23" fillId="0" borderId="44" xfId="0" applyFont="1" applyBorder="1" applyAlignment="1">
      <alignment horizontal="center" vertical="center"/>
    </xf>
    <xf numFmtId="0" fontId="0" fillId="0" borderId="44" xfId="0" applyBorder="1"/>
    <xf numFmtId="0" fontId="55" fillId="2" borderId="0" xfId="0" applyFont="1" applyFill="1" applyBorder="1" applyAlignment="1">
      <alignment horizontal="center" vertical="center"/>
    </xf>
    <xf numFmtId="164" fontId="58" fillId="0" borderId="37" xfId="1" applyNumberFormat="1" applyFont="1" applyBorder="1" applyAlignment="1">
      <alignment horizontal="center" vertical="center"/>
    </xf>
    <xf numFmtId="164" fontId="67" fillId="28" borderId="29" xfId="1" applyNumberFormat="1" applyFont="1" applyFill="1" applyBorder="1" applyAlignment="1">
      <alignment horizontal="center" vertical="center"/>
    </xf>
    <xf numFmtId="0" fontId="56" fillId="41" borderId="16" xfId="0" applyFont="1" applyFill="1" applyBorder="1" applyAlignment="1">
      <alignment horizontal="center" vertical="center" textRotation="90"/>
    </xf>
    <xf numFmtId="1" fontId="57" fillId="4" borderId="0" xfId="1" applyNumberFormat="1" applyFont="1" applyFill="1" applyBorder="1" applyAlignment="1">
      <alignment horizontal="center" vertical="center"/>
    </xf>
    <xf numFmtId="1" fontId="65" fillId="28" borderId="34" xfId="1" applyNumberFormat="1" applyFont="1" applyFill="1" applyBorder="1" applyAlignment="1">
      <alignment horizontal="center" vertical="center"/>
    </xf>
    <xf numFmtId="164" fontId="65" fillId="28" borderId="72" xfId="1" applyNumberFormat="1" applyFont="1" applyFill="1" applyBorder="1" applyAlignment="1">
      <alignment horizontal="center" vertical="center"/>
    </xf>
    <xf numFmtId="1" fontId="58" fillId="4" borderId="61" xfId="1" applyNumberFormat="1" applyFont="1" applyFill="1" applyBorder="1" applyAlignment="1">
      <alignment horizontal="center" vertical="center"/>
    </xf>
    <xf numFmtId="0" fontId="69" fillId="37" borderId="49" xfId="0" applyFont="1" applyFill="1" applyBorder="1" applyAlignment="1">
      <alignment vertical="center" wrapText="1"/>
    </xf>
    <xf numFmtId="0" fontId="68" fillId="0" borderId="41" xfId="0" applyFont="1" applyFill="1" applyBorder="1" applyAlignment="1">
      <alignment horizontal="center" vertical="center" wrapText="1"/>
    </xf>
    <xf numFmtId="0" fontId="68" fillId="0" borderId="44" xfId="0" applyFont="1" applyBorder="1" applyAlignment="1">
      <alignment horizontal="center" vertical="center"/>
    </xf>
    <xf numFmtId="0" fontId="68" fillId="0" borderId="44" xfId="0" quotePrefix="1" applyFont="1" applyBorder="1" applyAlignment="1">
      <alignment horizontal="center" vertical="center" wrapText="1"/>
    </xf>
    <xf numFmtId="0" fontId="68" fillId="0" borderId="44" xfId="0" applyFont="1" applyBorder="1" applyAlignment="1">
      <alignment horizontal="center" vertical="center" wrapText="1"/>
    </xf>
    <xf numFmtId="0" fontId="68" fillId="0" borderId="0" xfId="0" applyFont="1" applyAlignment="1">
      <alignment horizontal="center" vertical="center"/>
    </xf>
    <xf numFmtId="0" fontId="68" fillId="0" borderId="0" xfId="0" applyFont="1" applyAlignment="1">
      <alignment horizontal="center" vertical="center" wrapText="1"/>
    </xf>
    <xf numFmtId="0" fontId="69" fillId="27" borderId="42" xfId="0" applyFont="1" applyFill="1" applyBorder="1" applyAlignment="1">
      <alignment horizontal="center" vertical="center" wrapText="1"/>
    </xf>
    <xf numFmtId="0" fontId="69" fillId="0" borderId="0" xfId="0" applyFont="1" applyAlignment="1">
      <alignment horizontal="center" vertical="center" wrapText="1"/>
    </xf>
    <xf numFmtId="0" fontId="70" fillId="37" borderId="43" xfId="0" applyFont="1" applyFill="1" applyBorder="1" applyAlignment="1">
      <alignment horizontal="center" vertical="center" textRotation="90" wrapText="1"/>
    </xf>
    <xf numFmtId="0" fontId="70" fillId="37" borderId="50" xfId="0" applyFont="1" applyFill="1" applyBorder="1" applyAlignment="1">
      <alignment horizontal="center" vertical="center" textRotation="90" wrapText="1"/>
    </xf>
    <xf numFmtId="0" fontId="68" fillId="0" borderId="44" xfId="0" applyFont="1" applyFill="1" applyBorder="1" applyAlignment="1">
      <alignment horizontal="center" vertical="center" wrapText="1"/>
    </xf>
    <xf numFmtId="0" fontId="68" fillId="0" borderId="0" xfId="0" applyFont="1"/>
    <xf numFmtId="0" fontId="68" fillId="0" borderId="0" xfId="0" applyFont="1" applyAlignment="1">
      <alignment horizontal="center"/>
    </xf>
    <xf numFmtId="0" fontId="68" fillId="0" borderId="0" xfId="0" applyFont="1" applyFill="1" applyAlignment="1">
      <alignment horizontal="left" vertical="center" wrapText="1"/>
    </xf>
    <xf numFmtId="0" fontId="68" fillId="37" borderId="49" xfId="0" applyFont="1" applyFill="1" applyBorder="1" applyAlignment="1">
      <alignment horizontal="left" vertical="center" wrapText="1"/>
    </xf>
    <xf numFmtId="0" fontId="68" fillId="2" borderId="44" xfId="0" quotePrefix="1" applyFont="1" applyFill="1" applyBorder="1" applyAlignment="1">
      <alignment horizontal="left" vertical="center" wrapText="1"/>
    </xf>
    <xf numFmtId="0" fontId="68" fillId="0" borderId="44" xfId="0" quotePrefix="1" applyFont="1" applyFill="1" applyBorder="1" applyAlignment="1">
      <alignment horizontal="left" vertical="center" wrapText="1"/>
    </xf>
    <xf numFmtId="0" fontId="68" fillId="50" borderId="44" xfId="0" quotePrefix="1" applyFont="1" applyFill="1" applyBorder="1" applyAlignment="1">
      <alignment horizontal="left" vertical="center" wrapText="1"/>
    </xf>
    <xf numFmtId="0" fontId="76" fillId="0" borderId="0" xfId="0" applyFont="1" applyFill="1" applyBorder="1" applyAlignment="1">
      <alignment horizontal="center" vertical="center"/>
    </xf>
    <xf numFmtId="166" fontId="68" fillId="51" borderId="76" xfId="0" applyNumberFormat="1" applyFont="1" applyFill="1" applyBorder="1" applyAlignment="1">
      <alignment horizontal="center" vertical="center"/>
    </xf>
    <xf numFmtId="0" fontId="68" fillId="0" borderId="76" xfId="0" applyFont="1" applyFill="1" applyBorder="1" applyAlignment="1">
      <alignment horizontal="left" vertical="top" wrapText="1"/>
    </xf>
    <xf numFmtId="0" fontId="69" fillId="52" borderId="76" xfId="0" applyFont="1" applyFill="1" applyBorder="1" applyAlignment="1">
      <alignment vertical="center" wrapText="1"/>
    </xf>
    <xf numFmtId="0" fontId="70" fillId="52" borderId="76" xfId="0" applyFont="1" applyFill="1" applyBorder="1" applyAlignment="1">
      <alignment horizontal="center" vertical="center" wrapText="1"/>
    </xf>
    <xf numFmtId="0" fontId="68" fillId="52" borderId="76" xfId="0" quotePrefix="1" applyFont="1" applyFill="1" applyBorder="1" applyAlignment="1">
      <alignment horizontal="left" vertical="top" wrapText="1"/>
    </xf>
    <xf numFmtId="0" fontId="68" fillId="52" borderId="76" xfId="0" applyFont="1" applyFill="1" applyBorder="1" applyAlignment="1">
      <alignment horizontal="left" vertical="top" wrapText="1"/>
    </xf>
    <xf numFmtId="0" fontId="68" fillId="51" borderId="0" xfId="0" applyFont="1" applyFill="1" applyAlignment="1">
      <alignment horizontal="left" vertical="center" wrapText="1"/>
    </xf>
    <xf numFmtId="1" fontId="68" fillId="51" borderId="78" xfId="0" applyNumberFormat="1" applyFont="1" applyFill="1" applyBorder="1" applyAlignment="1">
      <alignment horizontal="center" vertical="center"/>
    </xf>
    <xf numFmtId="1" fontId="68" fillId="51" borderId="77" xfId="0" applyNumberFormat="1" applyFont="1" applyFill="1" applyBorder="1" applyAlignment="1">
      <alignment horizontal="center" vertical="center"/>
    </xf>
    <xf numFmtId="1" fontId="68" fillId="51" borderId="0" xfId="0" applyNumberFormat="1" applyFont="1" applyFill="1" applyAlignment="1">
      <alignment horizontal="left" vertical="center" wrapText="1"/>
    </xf>
    <xf numFmtId="0" fontId="82" fillId="53" borderId="45" xfId="0" applyFont="1" applyFill="1" applyBorder="1" applyAlignment="1">
      <alignment horizontal="center" vertical="center" wrapText="1"/>
    </xf>
    <xf numFmtId="0" fontId="68" fillId="0" borderId="77" xfId="0" applyFont="1" applyFill="1" applyBorder="1" applyAlignment="1">
      <alignment horizontal="left" vertical="top" wrapText="1"/>
    </xf>
    <xf numFmtId="14" fontId="69" fillId="0" borderId="0" xfId="0" applyNumberFormat="1" applyFont="1" applyFill="1" applyAlignment="1">
      <alignment horizontal="left" vertical="center" wrapText="1"/>
    </xf>
    <xf numFmtId="166" fontId="69" fillId="51" borderId="76" xfId="0" applyNumberFormat="1" applyFont="1" applyFill="1" applyBorder="1" applyAlignment="1">
      <alignment horizontal="center" vertical="center" textRotation="90"/>
    </xf>
    <xf numFmtId="1" fontId="69" fillId="51" borderId="77" xfId="0" applyNumberFormat="1" applyFont="1" applyFill="1" applyBorder="1" applyAlignment="1">
      <alignment horizontal="center" vertical="center" textRotation="90"/>
    </xf>
    <xf numFmtId="0" fontId="71" fillId="50" borderId="44" xfId="0" applyFont="1" applyFill="1" applyBorder="1" applyAlignment="1">
      <alignment horizontal="center" vertical="center" textRotation="90" wrapText="1"/>
    </xf>
    <xf numFmtId="0" fontId="79" fillId="50" borderId="44" xfId="0" applyFont="1" applyFill="1" applyBorder="1" applyAlignment="1">
      <alignment horizontal="center" vertical="center"/>
    </xf>
    <xf numFmtId="0" fontId="1" fillId="47" borderId="44" xfId="0" applyFont="1" applyFill="1" applyBorder="1" applyAlignment="1">
      <alignment horizontal="center" vertical="center"/>
    </xf>
    <xf numFmtId="0" fontId="77" fillId="50" borderId="48" xfId="0" applyFont="1" applyFill="1" applyBorder="1" applyAlignment="1">
      <alignment horizontal="center" vertical="center" wrapText="1"/>
    </xf>
    <xf numFmtId="0" fontId="69" fillId="0" borderId="0" xfId="0" applyFont="1" applyAlignment="1">
      <alignment horizontal="center" vertical="center" wrapText="1"/>
    </xf>
    <xf numFmtId="0" fontId="80" fillId="49" borderId="80" xfId="0" applyFont="1" applyFill="1" applyBorder="1" applyAlignment="1">
      <alignment horizontal="center" vertical="center" wrapText="1"/>
    </xf>
    <xf numFmtId="0" fontId="69" fillId="46" borderId="81" xfId="0" applyFont="1" applyFill="1" applyBorder="1" applyAlignment="1">
      <alignment horizontal="center" vertical="center" textRotation="90" wrapText="1"/>
    </xf>
    <xf numFmtId="0" fontId="69" fillId="54" borderId="81" xfId="0" applyFont="1" applyFill="1" applyBorder="1" applyAlignment="1">
      <alignment horizontal="center" vertical="center" textRotation="90" wrapText="1"/>
    </xf>
    <xf numFmtId="0" fontId="71" fillId="54" borderId="81" xfId="0" applyFont="1" applyFill="1" applyBorder="1" applyAlignment="1">
      <alignment horizontal="center" vertical="center" textRotation="90" wrapText="1"/>
    </xf>
    <xf numFmtId="0" fontId="81" fillId="49" borderId="80" xfId="0" applyFont="1" applyFill="1" applyBorder="1" applyAlignment="1">
      <alignment horizontal="center" vertical="center" wrapText="1"/>
    </xf>
    <xf numFmtId="0" fontId="69" fillId="27" borderId="81" xfId="0" applyFont="1" applyFill="1" applyBorder="1" applyAlignment="1">
      <alignment horizontal="center" vertical="center" wrapText="1"/>
    </xf>
    <xf numFmtId="0" fontId="80" fillId="55" borderId="80" xfId="0" applyFont="1" applyFill="1" applyBorder="1" applyAlignment="1">
      <alignment horizontal="center" vertical="top" textRotation="90" wrapText="1"/>
    </xf>
    <xf numFmtId="0" fontId="81" fillId="55" borderId="81" xfId="0" applyFont="1" applyFill="1" applyBorder="1" applyAlignment="1">
      <alignment horizontal="center" vertical="top" wrapText="1"/>
    </xf>
    <xf numFmtId="0" fontId="81" fillId="48" borderId="81" xfId="0" applyFont="1" applyFill="1" applyBorder="1" applyAlignment="1">
      <alignment horizontal="center" vertical="center" wrapText="1"/>
    </xf>
    <xf numFmtId="0" fontId="0" fillId="0" borderId="0" xfId="0"/>
    <xf numFmtId="0" fontId="68" fillId="0" borderId="89" xfId="0" applyFont="1" applyBorder="1" applyAlignment="1">
      <alignment horizontal="center" vertical="center"/>
    </xf>
    <xf numFmtId="0" fontId="80" fillId="0" borderId="89" xfId="0" applyFont="1" applyFill="1" applyBorder="1" applyAlignment="1">
      <alignment horizontal="center" vertical="center" wrapText="1"/>
    </xf>
    <xf numFmtId="0" fontId="80" fillId="0" borderId="89" xfId="0" applyFont="1" applyFill="1" applyBorder="1" applyAlignment="1">
      <alignment horizontal="center" vertical="top" wrapText="1"/>
    </xf>
    <xf numFmtId="0" fontId="68" fillId="0" borderId="89" xfId="0" applyFont="1" applyBorder="1" applyAlignment="1">
      <alignment horizontal="center" vertical="center" wrapText="1"/>
    </xf>
    <xf numFmtId="0" fontId="68" fillId="0" borderId="89" xfId="0" applyFont="1" applyFill="1" applyBorder="1" applyAlignment="1">
      <alignment horizontal="center" vertical="center" wrapText="1"/>
    </xf>
    <xf numFmtId="0" fontId="72" fillId="0" borderId="94" xfId="0" applyFont="1" applyFill="1" applyBorder="1" applyAlignment="1">
      <alignment horizontal="center" vertical="center"/>
    </xf>
    <xf numFmtId="0" fontId="75" fillId="0" borderId="89" xfId="0" applyFont="1" applyFill="1" applyBorder="1" applyAlignment="1">
      <alignment horizontal="center" vertical="center"/>
    </xf>
    <xf numFmtId="0" fontId="72" fillId="0" borderId="89" xfId="0" applyFont="1" applyFill="1" applyBorder="1" applyAlignment="1">
      <alignment horizontal="center" vertical="center"/>
    </xf>
    <xf numFmtId="0" fontId="68" fillId="0" borderId="89" xfId="0" quotePrefix="1" applyFont="1" applyFill="1" applyBorder="1" applyAlignment="1">
      <alignment horizontal="center" vertical="center" wrapText="1"/>
    </xf>
    <xf numFmtId="0" fontId="77" fillId="0" borderId="89" xfId="0" applyFont="1" applyFill="1" applyBorder="1" applyAlignment="1">
      <alignment horizontal="center" vertical="center"/>
    </xf>
    <xf numFmtId="0" fontId="68" fillId="0" borderId="89" xfId="0" applyFont="1" applyFill="1" applyBorder="1" applyAlignment="1">
      <alignment horizontal="center" vertical="center"/>
    </xf>
    <xf numFmtId="0" fontId="73" fillId="0" borderId="94" xfId="0" applyFont="1" applyFill="1" applyBorder="1" applyAlignment="1">
      <alignment horizontal="center" vertical="center" wrapText="1"/>
    </xf>
    <xf numFmtId="0" fontId="74" fillId="0" borderId="89" xfId="0" applyFont="1" applyFill="1" applyBorder="1" applyAlignment="1">
      <alignment horizontal="center" vertical="center" wrapText="1"/>
    </xf>
    <xf numFmtId="0" fontId="73" fillId="0" borderId="89" xfId="0" applyFont="1" applyFill="1" applyBorder="1" applyAlignment="1">
      <alignment horizontal="center" vertical="center" wrapText="1"/>
    </xf>
    <xf numFmtId="0" fontId="76" fillId="0" borderId="89" xfId="0" applyFont="1" applyFill="1" applyBorder="1" applyAlignment="1">
      <alignment horizontal="center" vertical="center"/>
    </xf>
    <xf numFmtId="0" fontId="0" fillId="0" borderId="94" xfId="0" applyFill="1" applyBorder="1" applyAlignment="1">
      <alignment horizontal="center" vertical="center"/>
    </xf>
    <xf numFmtId="0" fontId="77" fillId="0" borderId="94" xfId="0" applyFont="1" applyFill="1" applyBorder="1" applyAlignment="1">
      <alignment horizontal="center" vertical="center"/>
    </xf>
    <xf numFmtId="0" fontId="84" fillId="0" borderId="89" xfId="0" applyFont="1" applyFill="1" applyBorder="1" applyAlignment="1">
      <alignment horizontal="left" vertical="top" wrapText="1"/>
    </xf>
    <xf numFmtId="0" fontId="68" fillId="0" borderId="89" xfId="0" applyFont="1" applyFill="1" applyBorder="1"/>
    <xf numFmtId="0" fontId="68" fillId="0" borderId="89" xfId="0" applyFont="1" applyFill="1" applyBorder="1" applyAlignment="1">
      <alignment vertical="top" wrapText="1"/>
    </xf>
    <xf numFmtId="0" fontId="68" fillId="0" borderId="89" xfId="0" applyFont="1" applyFill="1" applyBorder="1" applyAlignment="1">
      <alignment wrapText="1"/>
    </xf>
    <xf numFmtId="0" fontId="80" fillId="0" borderId="89" xfId="0" applyFont="1" applyFill="1" applyBorder="1" applyAlignment="1">
      <alignment horizontal="left" vertical="top" wrapText="1"/>
    </xf>
    <xf numFmtId="0" fontId="68" fillId="0" borderId="89" xfId="0" applyFont="1" applyFill="1" applyBorder="1" applyAlignment="1">
      <alignment vertical="top"/>
    </xf>
    <xf numFmtId="0" fontId="68" fillId="2" borderId="89" xfId="0" applyFont="1" applyFill="1" applyBorder="1"/>
    <xf numFmtId="0" fontId="68" fillId="2" borderId="89" xfId="0" applyFont="1" applyFill="1" applyBorder="1" applyAlignment="1">
      <alignment vertical="top"/>
    </xf>
    <xf numFmtId="0" fontId="68" fillId="2" borderId="89" xfId="0" applyFont="1" applyFill="1" applyBorder="1" applyAlignment="1">
      <alignment wrapText="1"/>
    </xf>
    <xf numFmtId="0" fontId="68" fillId="2" borderId="89" xfId="0" applyFont="1" applyFill="1" applyBorder="1" applyAlignment="1">
      <alignment horizontal="center" vertical="center"/>
    </xf>
    <xf numFmtId="0" fontId="68" fillId="2" borderId="89" xfId="0" applyFont="1" applyFill="1" applyBorder="1" applyAlignment="1">
      <alignment horizontal="center" vertical="center" wrapText="1"/>
    </xf>
    <xf numFmtId="0" fontId="68" fillId="25" borderId="89" xfId="0" applyFont="1" applyFill="1" applyBorder="1" applyAlignment="1">
      <alignment horizontal="center" vertical="center" wrapText="1"/>
    </xf>
    <xf numFmtId="0" fontId="68" fillId="25" borderId="89" xfId="0" applyFont="1" applyFill="1" applyBorder="1" applyAlignment="1">
      <alignment horizontal="center" vertical="center"/>
    </xf>
    <xf numFmtId="0" fontId="68" fillId="2" borderId="89" xfId="0" applyFont="1" applyFill="1" applyBorder="1" applyAlignment="1">
      <alignment vertical="top" wrapText="1"/>
    </xf>
    <xf numFmtId="0" fontId="77" fillId="2" borderId="89" xfId="0" applyFont="1" applyFill="1" applyBorder="1"/>
    <xf numFmtId="0" fontId="0" fillId="0" borderId="89" xfId="0" applyBorder="1"/>
    <xf numFmtId="0" fontId="69" fillId="37" borderId="45" xfId="0" applyFont="1" applyFill="1" applyBorder="1" applyAlignment="1">
      <alignment vertical="center" wrapText="1"/>
    </xf>
    <xf numFmtId="166" fontId="68" fillId="51" borderId="80" xfId="0" applyNumberFormat="1" applyFont="1" applyFill="1" applyBorder="1" applyAlignment="1">
      <alignment horizontal="center" vertical="center"/>
    </xf>
    <xf numFmtId="0" fontId="70" fillId="37" borderId="89" xfId="0" applyFont="1" applyFill="1" applyBorder="1" applyAlignment="1">
      <alignment horizontal="center" vertical="center" textRotation="90" wrapText="1"/>
    </xf>
    <xf numFmtId="0" fontId="82" fillId="53" borderId="89" xfId="0" applyFont="1" applyFill="1" applyBorder="1" applyAlignment="1">
      <alignment horizontal="center" vertical="center" wrapText="1"/>
    </xf>
    <xf numFmtId="166" fontId="69" fillId="51" borderId="89" xfId="0" applyNumberFormat="1" applyFont="1" applyFill="1" applyBorder="1" applyAlignment="1">
      <alignment horizontal="center" vertical="center" textRotation="90"/>
    </xf>
    <xf numFmtId="0" fontId="69" fillId="46" borderId="89" xfId="0" applyFont="1" applyFill="1" applyBorder="1" applyAlignment="1">
      <alignment horizontal="center" vertical="center" textRotation="90" wrapText="1"/>
    </xf>
    <xf numFmtId="0" fontId="69" fillId="54" borderId="89" xfId="0" applyFont="1" applyFill="1" applyBorder="1" applyAlignment="1">
      <alignment horizontal="center" vertical="center" textRotation="90" wrapText="1"/>
    </xf>
    <xf numFmtId="0" fontId="71" fillId="54" borderId="89" xfId="0" applyFont="1" applyFill="1" applyBorder="1" applyAlignment="1">
      <alignment horizontal="center" vertical="center" textRotation="90" wrapText="1"/>
    </xf>
    <xf numFmtId="0" fontId="81" fillId="49" borderId="89" xfId="0" applyFont="1" applyFill="1" applyBorder="1" applyAlignment="1">
      <alignment horizontal="center" vertical="center" wrapText="1"/>
    </xf>
    <xf numFmtId="0" fontId="81" fillId="55" borderId="89" xfId="0" applyFont="1" applyFill="1" applyBorder="1" applyAlignment="1">
      <alignment horizontal="center" vertical="top" wrapText="1"/>
    </xf>
    <xf numFmtId="0" fontId="68" fillId="0" borderId="89" xfId="0" quotePrefix="1" applyFont="1" applyBorder="1" applyAlignment="1">
      <alignment horizontal="center" vertical="center" wrapText="1"/>
    </xf>
    <xf numFmtId="0" fontId="68" fillId="2" borderId="89" xfId="0" quotePrefix="1" applyFont="1" applyFill="1" applyBorder="1" applyAlignment="1">
      <alignment horizontal="left" vertical="center" wrapText="1"/>
    </xf>
    <xf numFmtId="14" fontId="68" fillId="51" borderId="89" xfId="0" applyNumberFormat="1" applyFont="1" applyFill="1" applyBorder="1" applyAlignment="1">
      <alignment horizontal="center" vertical="center"/>
    </xf>
    <xf numFmtId="0" fontId="85" fillId="0" borderId="89" xfId="0" applyFont="1" applyFill="1" applyBorder="1" applyAlignment="1">
      <alignment horizontal="left" vertical="top" wrapText="1"/>
    </xf>
    <xf numFmtId="0" fontId="86" fillId="0" borderId="89" xfId="0" applyFont="1" applyBorder="1" applyAlignment="1">
      <alignment vertical="top" wrapText="1"/>
    </xf>
    <xf numFmtId="0" fontId="86" fillId="0" borderId="0" xfId="0" applyFont="1" applyAlignment="1">
      <alignment vertical="top"/>
    </xf>
    <xf numFmtId="0" fontId="87" fillId="0" borderId="0" xfId="0" applyFont="1" applyAlignment="1">
      <alignment horizontal="center" vertical="top" wrapText="1"/>
    </xf>
    <xf numFmtId="0" fontId="87" fillId="27" borderId="89" xfId="0" applyFont="1" applyFill="1" applyBorder="1" applyAlignment="1">
      <alignment horizontal="center" vertical="top" wrapText="1"/>
    </xf>
    <xf numFmtId="0" fontId="86" fillId="25" borderId="89" xfId="0" applyFont="1" applyFill="1" applyBorder="1" applyAlignment="1">
      <alignment vertical="top" wrapText="1"/>
    </xf>
    <xf numFmtId="0" fontId="88" fillId="48" borderId="89" xfId="0" applyFont="1" applyFill="1" applyBorder="1" applyAlignment="1">
      <alignment horizontal="center" vertical="top" wrapText="1"/>
    </xf>
    <xf numFmtId="0" fontId="86" fillId="53" borderId="89" xfId="0" applyFont="1" applyFill="1" applyBorder="1" applyAlignment="1">
      <alignment vertical="top" wrapText="1"/>
    </xf>
    <xf numFmtId="0" fontId="86" fillId="2" borderId="89" xfId="0" applyFont="1" applyFill="1" applyBorder="1" applyAlignment="1">
      <alignment vertical="top" wrapText="1"/>
    </xf>
    <xf numFmtId="0" fontId="86" fillId="0" borderId="0" xfId="0" applyFont="1" applyAlignment="1">
      <alignment vertical="top" wrapText="1"/>
    </xf>
    <xf numFmtId="0" fontId="85" fillId="2" borderId="89" xfId="0" applyFont="1" applyFill="1" applyBorder="1" applyAlignment="1">
      <alignment horizontal="left" vertical="top" wrapText="1"/>
    </xf>
    <xf numFmtId="0" fontId="85" fillId="0" borderId="89" xfId="0" applyFont="1" applyBorder="1" applyAlignment="1">
      <alignment vertical="top" wrapText="1"/>
    </xf>
    <xf numFmtId="0" fontId="86" fillId="0" borderId="89" xfId="0" applyFont="1" applyFill="1" applyBorder="1" applyAlignment="1">
      <alignment vertical="top" wrapText="1"/>
    </xf>
    <xf numFmtId="0" fontId="85" fillId="2" borderId="89" xfId="0" applyFont="1" applyFill="1" applyBorder="1" applyAlignment="1">
      <alignment vertical="top" wrapText="1"/>
    </xf>
    <xf numFmtId="0" fontId="68" fillId="0" borderId="75" xfId="0" applyFont="1" applyBorder="1" applyAlignment="1">
      <alignment horizontal="center" vertical="center"/>
    </xf>
    <xf numFmtId="0" fontId="83" fillId="0" borderId="75" xfId="0" applyFont="1" applyBorder="1" applyAlignment="1">
      <alignment horizontal="center" vertical="center"/>
    </xf>
    <xf numFmtId="0" fontId="83" fillId="0" borderId="79" xfId="0" applyFont="1" applyBorder="1" applyAlignment="1">
      <alignment horizontal="center" vertical="center"/>
    </xf>
    <xf numFmtId="0" fontId="69" fillId="46" borderId="86" xfId="0" applyFont="1" applyFill="1" applyBorder="1" applyAlignment="1">
      <alignment horizontal="center" vertical="center" wrapText="1"/>
    </xf>
    <xf numFmtId="0" fontId="69" fillId="46" borderId="87" xfId="0" applyFont="1" applyFill="1" applyBorder="1" applyAlignment="1">
      <alignment horizontal="center" vertical="center" wrapText="1"/>
    </xf>
    <xf numFmtId="0" fontId="69" fillId="46" borderId="88" xfId="0" applyFont="1" applyFill="1" applyBorder="1" applyAlignment="1">
      <alignment horizontal="center" vertical="center" wrapText="1"/>
    </xf>
    <xf numFmtId="0" fontId="47" fillId="42" borderId="24" xfId="0" applyFont="1" applyFill="1" applyBorder="1" applyAlignment="1">
      <alignment horizontal="center" vertical="center"/>
    </xf>
    <xf numFmtId="0" fontId="47" fillId="42" borderId="23" xfId="0" applyFont="1" applyFill="1" applyBorder="1" applyAlignment="1">
      <alignment horizontal="center" vertical="center"/>
    </xf>
    <xf numFmtId="0" fontId="47" fillId="42" borderId="26" xfId="0" applyFont="1" applyFill="1" applyBorder="1" applyAlignment="1">
      <alignment horizontal="center" vertical="center"/>
    </xf>
    <xf numFmtId="0" fontId="55" fillId="42" borderId="16" xfId="0" applyFont="1" applyFill="1" applyBorder="1" applyAlignment="1">
      <alignment horizontal="center" vertical="center"/>
    </xf>
    <xf numFmtId="0" fontId="55" fillId="42" borderId="12" xfId="0" applyFont="1" applyFill="1" applyBorder="1" applyAlignment="1">
      <alignment horizontal="center" vertical="center"/>
    </xf>
    <xf numFmtId="0" fontId="55" fillId="42" borderId="17" xfId="0" applyFont="1" applyFill="1" applyBorder="1" applyAlignment="1">
      <alignment horizontal="center" vertical="center"/>
    </xf>
    <xf numFmtId="0" fontId="55" fillId="42" borderId="18" xfId="0" applyFont="1" applyFill="1" applyBorder="1" applyAlignment="1">
      <alignment horizontal="center" vertical="center"/>
    </xf>
    <xf numFmtId="0" fontId="55" fillId="42" borderId="19" xfId="0" applyFont="1" applyFill="1" applyBorder="1" applyAlignment="1">
      <alignment horizontal="center" vertical="center"/>
    </xf>
    <xf numFmtId="0" fontId="47" fillId="30" borderId="17" xfId="0" quotePrefix="1" applyFont="1" applyFill="1" applyBorder="1" applyAlignment="1">
      <alignment horizontal="center" vertical="center"/>
    </xf>
    <xf numFmtId="0" fontId="47" fillId="30" borderId="18" xfId="0" quotePrefix="1" applyFont="1" applyFill="1" applyBorder="1" applyAlignment="1">
      <alignment horizontal="center" vertical="center"/>
    </xf>
    <xf numFmtId="0" fontId="47" fillId="30" borderId="19" xfId="0" quotePrefix="1" applyFont="1" applyFill="1" applyBorder="1" applyAlignment="1">
      <alignment horizontal="center" vertical="center"/>
    </xf>
    <xf numFmtId="0" fontId="53" fillId="34" borderId="12" xfId="0" applyFont="1" applyFill="1" applyBorder="1" applyAlignment="1">
      <alignment horizontal="center" vertical="center" wrapText="1"/>
    </xf>
    <xf numFmtId="9" fontId="65" fillId="39" borderId="12" xfId="0" applyNumberFormat="1" applyFont="1" applyFill="1" applyBorder="1" applyAlignment="1">
      <alignment horizontal="center" vertical="center"/>
    </xf>
    <xf numFmtId="0" fontId="47" fillId="36" borderId="17" xfId="0" quotePrefix="1" applyFont="1" applyFill="1" applyBorder="1" applyAlignment="1">
      <alignment horizontal="center" vertical="center"/>
    </xf>
    <xf numFmtId="0" fontId="47" fillId="36" borderId="18" xfId="0" quotePrefix="1" applyFont="1" applyFill="1" applyBorder="1" applyAlignment="1">
      <alignment horizontal="center" vertical="center"/>
    </xf>
    <xf numFmtId="0" fontId="47" fillId="36" borderId="19" xfId="0" quotePrefix="1" applyFont="1" applyFill="1" applyBorder="1" applyAlignment="1">
      <alignment horizontal="center" vertical="center"/>
    </xf>
    <xf numFmtId="0" fontId="47" fillId="31" borderId="17" xfId="0" applyFont="1" applyFill="1" applyBorder="1" applyAlignment="1">
      <alignment horizontal="center" vertical="center" wrapText="1"/>
    </xf>
    <xf numFmtId="0" fontId="47" fillId="31" borderId="18" xfId="0" applyFont="1" applyFill="1" applyBorder="1" applyAlignment="1">
      <alignment horizontal="center" vertical="center" wrapText="1"/>
    </xf>
    <xf numFmtId="0" fontId="47" fillId="31" borderId="19" xfId="0" applyFont="1" applyFill="1" applyBorder="1" applyAlignment="1">
      <alignment horizontal="center" vertical="center" wrapText="1"/>
    </xf>
    <xf numFmtId="0" fontId="47" fillId="42" borderId="17" xfId="0" applyFont="1" applyFill="1" applyBorder="1" applyAlignment="1">
      <alignment horizontal="center" vertical="center"/>
    </xf>
    <xf numFmtId="0" fontId="47" fillId="42" borderId="18" xfId="0" applyFont="1" applyFill="1" applyBorder="1" applyAlignment="1">
      <alignment horizontal="center" vertical="center"/>
    </xf>
    <xf numFmtId="0" fontId="47" fillId="42" borderId="19" xfId="0" applyFont="1" applyFill="1" applyBorder="1" applyAlignment="1">
      <alignment horizontal="center" vertical="center"/>
    </xf>
    <xf numFmtId="0" fontId="47" fillId="42" borderId="12" xfId="0" applyFont="1" applyFill="1" applyBorder="1" applyAlignment="1">
      <alignment horizontal="center" vertical="center"/>
    </xf>
    <xf numFmtId="0" fontId="47" fillId="31" borderId="12" xfId="0" applyFont="1" applyFill="1" applyBorder="1" applyAlignment="1">
      <alignment horizontal="center" vertical="center" wrapText="1"/>
    </xf>
    <xf numFmtId="0" fontId="55" fillId="30" borderId="17" xfId="0" applyFont="1" applyFill="1" applyBorder="1" applyAlignment="1">
      <alignment horizontal="center" vertical="center"/>
    </xf>
    <xf numFmtId="0" fontId="55" fillId="30" borderId="18" xfId="0" applyFont="1" applyFill="1" applyBorder="1" applyAlignment="1">
      <alignment horizontal="center" vertical="center"/>
    </xf>
    <xf numFmtId="0" fontId="55" fillId="30" borderId="19" xfId="0" applyFont="1" applyFill="1" applyBorder="1" applyAlignment="1">
      <alignment horizontal="center" vertical="center"/>
    </xf>
    <xf numFmtId="0" fontId="55" fillId="31" borderId="17" xfId="0" applyFont="1" applyFill="1" applyBorder="1" applyAlignment="1">
      <alignment horizontal="center" vertical="center" wrapText="1"/>
    </xf>
    <xf numFmtId="0" fontId="55" fillId="31" borderId="18" xfId="0" applyFont="1" applyFill="1" applyBorder="1" applyAlignment="1">
      <alignment horizontal="center" vertical="center" wrapText="1"/>
    </xf>
    <xf numFmtId="0" fontId="55" fillId="31" borderId="19" xfId="0" applyFont="1" applyFill="1" applyBorder="1" applyAlignment="1">
      <alignment horizontal="center" vertical="center" wrapText="1"/>
    </xf>
    <xf numFmtId="0" fontId="55" fillId="36" borderId="17" xfId="0" applyFont="1" applyFill="1" applyBorder="1" applyAlignment="1">
      <alignment horizontal="center" vertical="center" wrapText="1"/>
    </xf>
    <xf numFmtId="0" fontId="55" fillId="36" borderId="18" xfId="0" applyFont="1" applyFill="1" applyBorder="1" applyAlignment="1">
      <alignment horizontal="center" vertical="center" wrapText="1"/>
    </xf>
    <xf numFmtId="0" fontId="55" fillId="36" borderId="19" xfId="0" applyFont="1" applyFill="1" applyBorder="1" applyAlignment="1">
      <alignment horizontal="center" vertical="center" wrapText="1"/>
    </xf>
    <xf numFmtId="0" fontId="52" fillId="33" borderId="54" xfId="0" applyFont="1" applyFill="1" applyBorder="1" applyAlignment="1">
      <alignment horizontal="center" vertical="center"/>
    </xf>
    <xf numFmtId="0" fontId="53" fillId="33" borderId="13" xfId="0" applyFont="1" applyFill="1" applyBorder="1" applyAlignment="1">
      <alignment horizontal="center" vertical="center"/>
    </xf>
    <xf numFmtId="0" fontId="52" fillId="33" borderId="55" xfId="0" applyFont="1" applyFill="1" applyBorder="1" applyAlignment="1">
      <alignment horizontal="center" vertical="center"/>
    </xf>
    <xf numFmtId="0" fontId="53" fillId="33" borderId="57" xfId="0" applyFont="1" applyFill="1" applyBorder="1" applyAlignment="1">
      <alignment horizontal="center" vertical="center"/>
    </xf>
    <xf numFmtId="0" fontId="33" fillId="2" borderId="0" xfId="1" applyFont="1" applyFill="1" applyAlignment="1" applyProtection="1">
      <alignment horizontal="right" indent="1"/>
    </xf>
    <xf numFmtId="0" fontId="52" fillId="33" borderId="53" xfId="0" applyFont="1" applyFill="1" applyBorder="1" applyAlignment="1">
      <alignment horizontal="center" vertical="center"/>
    </xf>
    <xf numFmtId="0" fontId="53" fillId="33" borderId="56" xfId="0" applyFont="1" applyFill="1" applyBorder="1" applyAlignment="1">
      <alignment horizontal="center" vertical="center"/>
    </xf>
    <xf numFmtId="0" fontId="53" fillId="34" borderId="17" xfId="0" applyFont="1" applyFill="1" applyBorder="1" applyAlignment="1">
      <alignment horizontal="center" vertical="center" wrapText="1"/>
    </xf>
    <xf numFmtId="0" fontId="53" fillId="34" borderId="18" xfId="0" applyFont="1" applyFill="1" applyBorder="1" applyAlignment="1">
      <alignment horizontal="center" vertical="center" wrapText="1"/>
    </xf>
    <xf numFmtId="0" fontId="53" fillId="34" borderId="19" xfId="0" applyFont="1" applyFill="1" applyBorder="1" applyAlignment="1">
      <alignment horizontal="center" vertical="center" wrapText="1"/>
    </xf>
    <xf numFmtId="0" fontId="47" fillId="30" borderId="25" xfId="0" quotePrefix="1" applyFont="1" applyFill="1" applyBorder="1" applyAlignment="1">
      <alignment horizontal="center" vertical="center"/>
    </xf>
    <xf numFmtId="0" fontId="47" fillId="30" borderId="20" xfId="0" quotePrefix="1" applyFont="1" applyFill="1" applyBorder="1" applyAlignment="1">
      <alignment horizontal="center" vertical="center"/>
    </xf>
    <xf numFmtId="0" fontId="47" fillId="30" borderId="27" xfId="0" quotePrefix="1" applyFont="1" applyFill="1" applyBorder="1" applyAlignment="1">
      <alignment horizontal="center" vertical="center"/>
    </xf>
    <xf numFmtId="0" fontId="53" fillId="34" borderId="25" xfId="0" applyFont="1" applyFill="1" applyBorder="1" applyAlignment="1">
      <alignment horizontal="center" vertical="center" wrapText="1"/>
    </xf>
    <xf numFmtId="0" fontId="53" fillId="34" borderId="20" xfId="0" applyFont="1" applyFill="1" applyBorder="1" applyAlignment="1">
      <alignment horizontal="center" vertical="center" wrapText="1"/>
    </xf>
    <xf numFmtId="0" fontId="53" fillId="34" borderId="27" xfId="0" applyFont="1" applyFill="1" applyBorder="1" applyAlignment="1">
      <alignment horizontal="center" vertical="center" wrapText="1"/>
    </xf>
    <xf numFmtId="9" fontId="65" fillId="39" borderId="17" xfId="0" applyNumberFormat="1" applyFont="1" applyFill="1" applyBorder="1" applyAlignment="1">
      <alignment horizontal="center" vertical="center"/>
    </xf>
    <xf numFmtId="9" fontId="65" fillId="39" borderId="18" xfId="0" applyNumberFormat="1" applyFont="1" applyFill="1" applyBorder="1" applyAlignment="1">
      <alignment horizontal="center" vertical="center"/>
    </xf>
    <xf numFmtId="9" fontId="65" fillId="39" borderId="19" xfId="0" applyNumberFormat="1" applyFont="1" applyFill="1" applyBorder="1" applyAlignment="1">
      <alignment horizontal="center" vertical="center"/>
    </xf>
    <xf numFmtId="0" fontId="47" fillId="36" borderId="12" xfId="0" quotePrefix="1" applyFont="1" applyFill="1" applyBorder="1" applyAlignment="1">
      <alignment horizontal="center" vertical="center"/>
    </xf>
    <xf numFmtId="0" fontId="55" fillId="31" borderId="17" xfId="0" applyFont="1" applyFill="1" applyBorder="1" applyAlignment="1">
      <alignment horizontal="left" vertical="center"/>
    </xf>
    <xf numFmtId="0" fontId="55" fillId="31" borderId="19" xfId="0" applyFont="1" applyFill="1" applyBorder="1" applyAlignment="1">
      <alignment horizontal="left" vertical="center"/>
    </xf>
    <xf numFmtId="0" fontId="55" fillId="30" borderId="12" xfId="0" applyFont="1" applyFill="1" applyBorder="1" applyAlignment="1">
      <alignment horizontal="center" vertical="center"/>
    </xf>
    <xf numFmtId="0" fontId="55" fillId="31" borderId="11" xfId="0" applyFont="1" applyFill="1" applyBorder="1" applyAlignment="1">
      <alignment horizontal="center" vertical="center"/>
    </xf>
    <xf numFmtId="9" fontId="65" fillId="39" borderId="64" xfId="0" applyNumberFormat="1" applyFont="1" applyFill="1" applyBorder="1" applyAlignment="1">
      <alignment horizontal="center" vertical="center"/>
    </xf>
    <xf numFmtId="9" fontId="65" fillId="39" borderId="62" xfId="0" applyNumberFormat="1" applyFont="1" applyFill="1" applyBorder="1" applyAlignment="1">
      <alignment horizontal="center" vertical="center"/>
    </xf>
    <xf numFmtId="9" fontId="65" fillId="39" borderId="69" xfId="0" applyNumberFormat="1" applyFont="1" applyFill="1" applyBorder="1" applyAlignment="1">
      <alignment horizontal="center" vertical="center"/>
    </xf>
    <xf numFmtId="0" fontId="47" fillId="31" borderId="73" xfId="0" applyFont="1" applyFill="1" applyBorder="1" applyAlignment="1">
      <alignment horizontal="center" vertical="center" wrapText="1"/>
    </xf>
    <xf numFmtId="0" fontId="47" fillId="31" borderId="71" xfId="0" applyFont="1" applyFill="1" applyBorder="1" applyAlignment="1">
      <alignment horizontal="center" vertical="center" wrapText="1"/>
    </xf>
    <xf numFmtId="0" fontId="47" fillId="31" borderId="74" xfId="0" applyFont="1" applyFill="1" applyBorder="1" applyAlignment="1">
      <alignment horizontal="center" vertical="center" wrapText="1"/>
    </xf>
    <xf numFmtId="0" fontId="55" fillId="30" borderId="11" xfId="0" applyFont="1" applyFill="1" applyBorder="1" applyAlignment="1">
      <alignment horizontal="center" vertical="center"/>
    </xf>
    <xf numFmtId="0" fontId="49" fillId="31" borderId="18" xfId="0" applyFont="1" applyFill="1" applyBorder="1" applyAlignment="1">
      <alignment horizontal="center" vertical="center"/>
    </xf>
    <xf numFmtId="0" fontId="49" fillId="31" borderId="19" xfId="0" applyFont="1" applyFill="1" applyBorder="1" applyAlignment="1">
      <alignment horizontal="center" vertical="center"/>
    </xf>
    <xf numFmtId="0" fontId="49" fillId="31" borderId="11" xfId="0" applyFont="1" applyFill="1" applyBorder="1" applyAlignment="1">
      <alignment horizontal="center" vertical="center"/>
    </xf>
    <xf numFmtId="0" fontId="45" fillId="2" borderId="47" xfId="1" applyFont="1" applyFill="1" applyBorder="1" applyAlignment="1">
      <alignment horizontal="left" vertical="center"/>
    </xf>
    <xf numFmtId="0" fontId="55" fillId="30" borderId="14" xfId="0" applyFont="1" applyFill="1" applyBorder="1" applyAlignment="1">
      <alignment horizontal="center" vertical="center"/>
    </xf>
    <xf numFmtId="0" fontId="47" fillId="31" borderId="14" xfId="0" applyFont="1" applyFill="1" applyBorder="1" applyAlignment="1">
      <alignment horizontal="center" vertical="center" wrapText="1"/>
    </xf>
    <xf numFmtId="0" fontId="47" fillId="31" borderId="11" xfId="0" applyFont="1" applyFill="1" applyBorder="1" applyAlignment="1">
      <alignment horizontal="center" vertical="center" wrapText="1"/>
    </xf>
    <xf numFmtId="0" fontId="47" fillId="36" borderId="11" xfId="0" applyFont="1" applyFill="1" applyBorder="1" applyAlignment="1">
      <alignment horizontal="center" vertical="center" wrapText="1"/>
    </xf>
    <xf numFmtId="0" fontId="47" fillId="31" borderId="15" xfId="0" applyFont="1" applyFill="1" applyBorder="1" applyAlignment="1">
      <alignment horizontal="center" vertical="center" wrapText="1"/>
    </xf>
    <xf numFmtId="0" fontId="56" fillId="35" borderId="17" xfId="0" quotePrefix="1" applyFont="1" applyFill="1" applyBorder="1" applyAlignment="1">
      <alignment horizontal="center" vertical="center"/>
    </xf>
    <xf numFmtId="0" fontId="56" fillId="35" borderId="19" xfId="0" quotePrefix="1" applyFont="1" applyFill="1" applyBorder="1" applyAlignment="1">
      <alignment horizontal="center" vertical="center"/>
    </xf>
    <xf numFmtId="9" fontId="65" fillId="39" borderId="25" xfId="0" applyNumberFormat="1" applyFont="1" applyFill="1" applyBorder="1" applyAlignment="1">
      <alignment horizontal="center" vertical="center"/>
    </xf>
    <xf numFmtId="9" fontId="65" fillId="39" borderId="20" xfId="0" applyNumberFormat="1" applyFont="1" applyFill="1" applyBorder="1" applyAlignment="1">
      <alignment horizontal="center" vertical="center"/>
    </xf>
    <xf numFmtId="0" fontId="69" fillId="46" borderId="95" xfId="0" applyFont="1" applyFill="1" applyBorder="1" applyAlignment="1">
      <alignment horizontal="center" vertical="center" wrapText="1"/>
    </xf>
    <xf numFmtId="0" fontId="69" fillId="46" borderId="96" xfId="0" applyFont="1" applyFill="1" applyBorder="1" applyAlignment="1">
      <alignment horizontal="center" vertical="center" wrapText="1"/>
    </xf>
    <xf numFmtId="0" fontId="69" fillId="46" borderId="97" xfId="0" applyFont="1" applyFill="1" applyBorder="1" applyAlignment="1">
      <alignment horizontal="center" vertical="center" wrapText="1"/>
    </xf>
    <xf numFmtId="0" fontId="86" fillId="0" borderId="89" xfId="0" applyFont="1" applyBorder="1" applyAlignment="1">
      <alignment horizontal="left" vertical="top" wrapText="1"/>
    </xf>
  </cellXfs>
  <cellStyles count="105">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alculation 2 2" xfId="65"/>
    <cellStyle name="Calculation 2 2 2" xfId="62"/>
    <cellStyle name="Calculation 2 3" xfId="66"/>
    <cellStyle name="Calculation 2 3 2" xfId="61"/>
    <cellStyle name="Calculation 2 4" xfId="67"/>
    <cellStyle name="Calculation 2 4 2" xfId="60"/>
    <cellStyle name="Calculation 2 5" xfId="68"/>
    <cellStyle name="Calculation 2 5 2" xfId="59"/>
    <cellStyle name="Calculation 2 6" xfId="64"/>
    <cellStyle name="Calculation 2 7" xfId="63"/>
    <cellStyle name="Check Cell 2" xfId="30"/>
    <cellStyle name="Explanatory Text 2" xfId="31"/>
    <cellStyle name="Good 2" xfId="32"/>
    <cellStyle name="Heading 1 2" xfId="33"/>
    <cellStyle name="Heading 2 2" xfId="34"/>
    <cellStyle name="Heading 3 2" xfId="35"/>
    <cellStyle name="Heading 4 2" xfId="36"/>
    <cellStyle name="Hyperlink" xfId="45" builtinId="8"/>
    <cellStyle name="Hyperlink 2" xfId="2"/>
    <cellStyle name="Input 2" xfId="37"/>
    <cellStyle name="Input 2 2" xfId="70"/>
    <cellStyle name="Input 2 2 2" xfId="57"/>
    <cellStyle name="Input 2 3" xfId="71"/>
    <cellStyle name="Input 2 3 2" xfId="56"/>
    <cellStyle name="Input 2 4" xfId="72"/>
    <cellStyle name="Input 2 4 2" xfId="55"/>
    <cellStyle name="Input 2 5" xfId="73"/>
    <cellStyle name="Input 2 5 2" xfId="54"/>
    <cellStyle name="Input 2 6" xfId="69"/>
    <cellStyle name="Input 2 7" xfId="58"/>
    <cellStyle name="Linked Cell 2" xfId="38"/>
    <cellStyle name="Neutral 2" xfId="39"/>
    <cellStyle name="Normal" xfId="0" builtinId="0"/>
    <cellStyle name="Normal 2" xfId="1"/>
    <cellStyle name="Normal 2 2" xfId="49"/>
    <cellStyle name="Normal 2 2 2" xfId="52"/>
    <cellStyle name="Normal 2 3" xfId="50"/>
    <cellStyle name="Normal 2 4" xfId="47"/>
    <cellStyle name="Normal 2 5" xfId="53"/>
    <cellStyle name="Normal 2 5 2" xfId="74"/>
    <cellStyle name="Normal 3" xfId="48"/>
    <cellStyle name="Normal 3 2" xfId="51"/>
    <cellStyle name="Normal 4" xfId="46"/>
    <cellStyle name="Note 2" xfId="40"/>
    <cellStyle name="Note 2 2" xfId="76"/>
    <cellStyle name="Note 2 2 2" xfId="91"/>
    <cellStyle name="Note 2 3" xfId="77"/>
    <cellStyle name="Note 2 3 2" xfId="92"/>
    <cellStyle name="Note 2 4" xfId="78"/>
    <cellStyle name="Note 2 4 2" xfId="93"/>
    <cellStyle name="Note 2 5" xfId="79"/>
    <cellStyle name="Note 2 5 2" xfId="94"/>
    <cellStyle name="Note 2 6" xfId="75"/>
    <cellStyle name="Note 2 7" xfId="90"/>
    <cellStyle name="Output 2" xfId="41"/>
    <cellStyle name="Output 2 2" xfId="81"/>
    <cellStyle name="Output 2 2 2" xfId="96"/>
    <cellStyle name="Output 2 3" xfId="82"/>
    <cellStyle name="Output 2 3 2" xfId="97"/>
    <cellStyle name="Output 2 4" xfId="83"/>
    <cellStyle name="Output 2 4 2" xfId="98"/>
    <cellStyle name="Output 2 5" xfId="84"/>
    <cellStyle name="Output 2 5 2" xfId="99"/>
    <cellStyle name="Output 2 6" xfId="80"/>
    <cellStyle name="Output 2 7" xfId="95"/>
    <cellStyle name="Percent 2" xfId="3"/>
    <cellStyle name="Title 2" xfId="42"/>
    <cellStyle name="Total 2" xfId="43"/>
    <cellStyle name="Total 2 2" xfId="86"/>
    <cellStyle name="Total 2 2 2" xfId="101"/>
    <cellStyle name="Total 2 3" xfId="87"/>
    <cellStyle name="Total 2 3 2" xfId="102"/>
    <cellStyle name="Total 2 4" xfId="88"/>
    <cellStyle name="Total 2 4 2" xfId="103"/>
    <cellStyle name="Total 2 5" xfId="89"/>
    <cellStyle name="Total 2 5 2" xfId="104"/>
    <cellStyle name="Total 2 6" xfId="85"/>
    <cellStyle name="Total 2 7" xfId="100"/>
    <cellStyle name="Warning Text 2" xfId="44"/>
  </cellStyles>
  <dxfs count="0"/>
  <tableStyles count="0" defaultTableStyle="TableStyleMedium2" defaultPivotStyle="PivotStyleLight16"/>
  <colors>
    <mruColors>
      <color rgb="FFFF99CC"/>
      <color rgb="FFFF9797"/>
      <color rgb="FFFFFFCC"/>
      <color rgb="FFFFCC66"/>
      <color rgb="FF1D11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6</xdr:col>
      <xdr:colOff>511215</xdr:colOff>
      <xdr:row>2</xdr:row>
      <xdr:rowOff>347242</xdr:rowOff>
    </xdr:from>
    <xdr:to>
      <xdr:col>6</xdr:col>
      <xdr:colOff>3399531</xdr:colOff>
      <xdr:row>3</xdr:row>
      <xdr:rowOff>523427</xdr:rowOff>
    </xdr:to>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0810" y="1157470"/>
          <a:ext cx="2888316" cy="642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113616</xdr:colOff>
      <xdr:row>1</xdr:row>
      <xdr:rowOff>54672</xdr:rowOff>
    </xdr:from>
    <xdr:to>
      <xdr:col>1</xdr:col>
      <xdr:colOff>2177143</xdr:colOff>
      <xdr:row>4</xdr:row>
      <xdr:rowOff>139901</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616" y="381243"/>
          <a:ext cx="2730277" cy="6431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1447800</xdr:colOff>
      <xdr:row>1</xdr:row>
      <xdr:rowOff>180975</xdr:rowOff>
    </xdr:from>
    <xdr:to>
      <xdr:col>4</xdr:col>
      <xdr:colOff>4336116</xdr:colOff>
      <xdr:row>2</xdr:row>
      <xdr:rowOff>634406</xdr:rowOff>
    </xdr:to>
    <xdr:pic>
      <xdr:nvPicPr>
        <xdr:cNvPr id="4" name="Picture 3">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0" y="381000"/>
          <a:ext cx="2888316" cy="6439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ummaryBelow="0"/>
    <pageSetUpPr fitToPage="1"/>
  </sheetPr>
  <dimension ref="A1:AJ213"/>
  <sheetViews>
    <sheetView topLeftCell="D2" zoomScale="112" zoomScaleNormal="112" workbookViewId="0">
      <pane ySplit="3" topLeftCell="A39" activePane="bottomLeft" state="frozen"/>
      <selection activeCell="B2" sqref="B2"/>
      <selection pane="bottomLeft" activeCell="G39" sqref="G39"/>
    </sheetView>
  </sheetViews>
  <sheetFormatPr defaultColWidth="9.140625" defaultRowHeight="12.75" outlineLevelRow="5"/>
  <cols>
    <col min="1" max="1" width="4" style="239" hidden="1" customWidth="1"/>
    <col min="2" max="4" width="2.85546875" style="231" customWidth="1"/>
    <col min="5" max="5" width="9.28515625" style="232" customWidth="1"/>
    <col min="6" max="6" width="3.7109375" style="232" customWidth="1"/>
    <col min="7" max="7" width="60.7109375" style="240" customWidth="1"/>
    <col min="8" max="8" width="2" style="251" hidden="1" customWidth="1"/>
    <col min="9" max="9" width="12.42578125" style="252" hidden="1" customWidth="1"/>
    <col min="10" max="10" width="12.42578125" style="255" hidden="1" customWidth="1"/>
    <col min="11" max="11" width="12.7109375" style="263" hidden="1" customWidth="1"/>
    <col min="12" max="24" width="3.7109375" style="238" hidden="1" customWidth="1"/>
    <col min="25" max="32" width="0" style="238" hidden="1" customWidth="1"/>
    <col min="33" max="33" width="25.28515625" style="238" hidden="1" customWidth="1"/>
    <col min="34" max="34" width="9.140625" style="238"/>
    <col min="35" max="35" width="25.85546875" style="238" customWidth="1"/>
    <col min="36" max="36" width="25.7109375" style="238" customWidth="1"/>
    <col min="37" max="16384" width="9.140625" style="238"/>
  </cols>
  <sheetData>
    <row r="1" spans="1:36" ht="15.75" hidden="1" thickBot="1">
      <c r="B1" s="336" t="s">
        <v>466</v>
      </c>
      <c r="C1" s="336"/>
      <c r="D1" s="336"/>
      <c r="E1" s="336"/>
      <c r="F1" s="336"/>
      <c r="G1" s="258">
        <v>42992</v>
      </c>
      <c r="H1" s="247"/>
      <c r="K1" s="245"/>
    </row>
    <row r="2" spans="1:36" ht="37.9" customHeight="1" thickBot="1">
      <c r="B2" s="337" t="s">
        <v>465</v>
      </c>
      <c r="C2" s="337"/>
      <c r="D2" s="337"/>
      <c r="E2" s="337"/>
      <c r="F2" s="337"/>
      <c r="G2" s="338"/>
      <c r="H2" s="257"/>
      <c r="K2" s="245"/>
    </row>
    <row r="3" spans="1:36" s="234" customFormat="1" ht="37.15" customHeight="1" thickBot="1">
      <c r="A3" s="233" t="s">
        <v>348</v>
      </c>
      <c r="B3" s="226"/>
      <c r="C3" s="226"/>
      <c r="D3" s="226"/>
      <c r="E3" s="226"/>
      <c r="F3" s="226"/>
      <c r="G3" s="241"/>
      <c r="H3" s="248"/>
      <c r="I3" s="246"/>
      <c r="J3" s="253"/>
      <c r="K3" s="264"/>
      <c r="L3" s="339" t="s">
        <v>398</v>
      </c>
      <c r="M3" s="340"/>
      <c r="N3" s="340"/>
      <c r="O3" s="340"/>
      <c r="P3" s="340"/>
      <c r="Q3" s="340"/>
      <c r="R3" s="340"/>
      <c r="S3" s="340"/>
      <c r="T3" s="340"/>
      <c r="U3" s="340"/>
      <c r="V3" s="340"/>
      <c r="W3" s="340"/>
      <c r="X3" s="341"/>
      <c r="Y3" s="339" t="s">
        <v>445</v>
      </c>
      <c r="Z3" s="340"/>
      <c r="AA3" s="340"/>
      <c r="AB3" s="340"/>
      <c r="AC3" s="340"/>
      <c r="AD3" s="340"/>
      <c r="AE3" s="340"/>
      <c r="AF3" s="341"/>
      <c r="AG3" s="266"/>
      <c r="AH3" s="272"/>
      <c r="AI3" s="265"/>
      <c r="AJ3" s="265"/>
    </row>
    <row r="4" spans="1:36" s="234" customFormat="1" ht="97.9" customHeight="1">
      <c r="A4" s="235" t="s">
        <v>292</v>
      </c>
      <c r="B4" s="236" t="s">
        <v>132</v>
      </c>
      <c r="C4" s="236" t="s">
        <v>133</v>
      </c>
      <c r="D4" s="236" t="s">
        <v>310</v>
      </c>
      <c r="E4" s="236" t="s">
        <v>134</v>
      </c>
      <c r="F4" s="236" t="s">
        <v>309</v>
      </c>
      <c r="G4" s="256" t="s">
        <v>464</v>
      </c>
      <c r="H4" s="249"/>
      <c r="I4" s="259" t="s">
        <v>463</v>
      </c>
      <c r="J4" s="260" t="s">
        <v>462</v>
      </c>
      <c r="K4" s="261" t="s">
        <v>461</v>
      </c>
      <c r="L4" s="267" t="s">
        <v>399</v>
      </c>
      <c r="M4" s="267" t="s">
        <v>400</v>
      </c>
      <c r="N4" s="267" t="s">
        <v>401</v>
      </c>
      <c r="O4" s="267" t="s">
        <v>446</v>
      </c>
      <c r="P4" s="267" t="s">
        <v>447</v>
      </c>
      <c r="Q4" s="267" t="s">
        <v>448</v>
      </c>
      <c r="R4" s="267" t="s">
        <v>449</v>
      </c>
      <c r="S4" s="267" t="s">
        <v>450</v>
      </c>
      <c r="T4" s="267" t="s">
        <v>460</v>
      </c>
      <c r="U4" s="267" t="s">
        <v>451</v>
      </c>
      <c r="V4" s="267" t="s">
        <v>452</v>
      </c>
      <c r="W4" s="267" t="s">
        <v>453</v>
      </c>
      <c r="X4" s="267" t="s">
        <v>454</v>
      </c>
      <c r="Y4" s="268" t="s">
        <v>21</v>
      </c>
      <c r="Z4" s="268" t="s">
        <v>455</v>
      </c>
      <c r="AA4" s="268" t="s">
        <v>456</v>
      </c>
      <c r="AB4" s="268" t="s">
        <v>457</v>
      </c>
      <c r="AC4" s="268" t="s">
        <v>458</v>
      </c>
      <c r="AD4" s="269" t="s">
        <v>22</v>
      </c>
      <c r="AE4" s="269" t="s">
        <v>467</v>
      </c>
      <c r="AF4" s="269" t="s">
        <v>459</v>
      </c>
      <c r="AG4" s="270" t="s">
        <v>468</v>
      </c>
      <c r="AH4" s="273" t="s">
        <v>469</v>
      </c>
      <c r="AI4" s="271" t="s">
        <v>470</v>
      </c>
      <c r="AJ4" s="274" t="s">
        <v>471</v>
      </c>
    </row>
    <row r="5" spans="1:36" ht="15" customHeight="1" outlineLevel="4">
      <c r="A5" s="227">
        <v>1543</v>
      </c>
      <c r="B5" s="229">
        <v>2</v>
      </c>
      <c r="C5" s="228">
        <v>0</v>
      </c>
      <c r="D5" s="228">
        <v>0</v>
      </c>
      <c r="E5" s="229">
        <v>40</v>
      </c>
      <c r="F5" s="229">
        <v>0</v>
      </c>
      <c r="G5" s="242" t="s">
        <v>293</v>
      </c>
      <c r="H5" s="250"/>
      <c r="I5" s="246">
        <f t="shared" ref="I5:I46" si="0">DATE(YEAR($G$1), MONTH($G$1)+J5, DAY($G$1))</f>
        <v>42992</v>
      </c>
      <c r="J5" s="254"/>
      <c r="K5" s="262"/>
      <c r="L5" s="275"/>
      <c r="M5" s="275"/>
      <c r="N5" s="275"/>
      <c r="O5" s="290"/>
      <c r="P5" s="284"/>
      <c r="Q5" s="285"/>
      <c r="R5" s="286"/>
      <c r="S5" s="285"/>
      <c r="T5" s="285"/>
      <c r="U5" s="286"/>
      <c r="V5" s="285"/>
      <c r="W5" s="286"/>
      <c r="X5" s="285"/>
      <c r="Y5" s="286"/>
      <c r="Z5" s="286"/>
      <c r="AA5" s="286"/>
      <c r="AB5" s="286"/>
      <c r="AC5" s="286"/>
      <c r="AD5" s="286"/>
      <c r="AE5" s="286"/>
      <c r="AF5" s="286"/>
      <c r="AG5" s="278"/>
      <c r="AH5" s="278"/>
      <c r="AI5" s="276"/>
      <c r="AJ5" s="277"/>
    </row>
    <row r="6" spans="1:36" ht="48.75" customHeight="1" outlineLevel="5">
      <c r="A6" s="227">
        <v>1544</v>
      </c>
      <c r="B6" s="229">
        <v>2</v>
      </c>
      <c r="C6" s="228">
        <v>0</v>
      </c>
      <c r="D6" s="228">
        <v>0</v>
      </c>
      <c r="E6" s="230">
        <v>40</v>
      </c>
      <c r="F6" s="230">
        <v>1</v>
      </c>
      <c r="G6" s="242" t="s">
        <v>136</v>
      </c>
      <c r="H6" s="250"/>
      <c r="I6" s="246">
        <f t="shared" si="0"/>
        <v>42992</v>
      </c>
      <c r="J6" s="254"/>
      <c r="K6" s="262"/>
      <c r="L6" s="291"/>
      <c r="M6" s="275"/>
      <c r="N6" s="275"/>
      <c r="O6" s="290"/>
      <c r="P6" s="284"/>
      <c r="Q6" s="285"/>
      <c r="R6" s="286"/>
      <c r="S6" s="285"/>
      <c r="T6" s="285"/>
      <c r="U6" s="286"/>
      <c r="V6" s="285"/>
      <c r="W6" s="286"/>
      <c r="X6" s="285"/>
      <c r="Y6" s="286" t="s">
        <v>135</v>
      </c>
      <c r="Z6" s="286"/>
      <c r="AA6" s="286"/>
      <c r="AB6" s="286"/>
      <c r="AC6" s="286"/>
      <c r="AD6" s="286"/>
      <c r="AE6" s="286"/>
      <c r="AF6" s="286"/>
      <c r="AG6" s="278"/>
      <c r="AH6" s="278" t="s">
        <v>55</v>
      </c>
      <c r="AI6" s="278" t="s">
        <v>472</v>
      </c>
      <c r="AJ6" s="278" t="s">
        <v>472</v>
      </c>
    </row>
    <row r="7" spans="1:36" ht="33.75" customHeight="1" outlineLevel="5">
      <c r="A7" s="227">
        <v>1545</v>
      </c>
      <c r="B7" s="229">
        <v>2</v>
      </c>
      <c r="C7" s="228">
        <v>0</v>
      </c>
      <c r="D7" s="228">
        <v>0</v>
      </c>
      <c r="E7" s="230">
        <v>40</v>
      </c>
      <c r="F7" s="230">
        <v>2</v>
      </c>
      <c r="G7" s="242" t="s">
        <v>137</v>
      </c>
      <c r="H7" s="250"/>
      <c r="I7" s="246">
        <f t="shared" si="0"/>
        <v>42992</v>
      </c>
      <c r="J7" s="254"/>
      <c r="K7" s="262"/>
      <c r="L7" s="287" t="s">
        <v>402</v>
      </c>
      <c r="M7" s="288" t="s">
        <v>402</v>
      </c>
      <c r="N7" s="289" t="s">
        <v>402</v>
      </c>
      <c r="O7" s="288" t="s">
        <v>402</v>
      </c>
      <c r="P7" s="284"/>
      <c r="Q7" s="285"/>
      <c r="R7" s="286"/>
      <c r="S7" s="285"/>
      <c r="T7" s="285"/>
      <c r="U7" s="286"/>
      <c r="V7" s="285"/>
      <c r="W7" s="286"/>
      <c r="X7" s="285"/>
      <c r="Y7" s="286" t="s">
        <v>135</v>
      </c>
      <c r="Z7" s="286"/>
      <c r="AA7" s="286"/>
      <c r="AB7" s="286"/>
      <c r="AC7" s="286"/>
      <c r="AD7" s="286"/>
      <c r="AE7" s="286"/>
      <c r="AF7" s="286"/>
      <c r="AG7" s="278"/>
      <c r="AH7" s="278" t="s">
        <v>55</v>
      </c>
      <c r="AI7" s="278" t="s">
        <v>472</v>
      </c>
      <c r="AJ7" s="278" t="s">
        <v>472</v>
      </c>
    </row>
    <row r="8" spans="1:36" ht="55.9" customHeight="1" outlineLevel="5">
      <c r="A8" s="227">
        <v>1546</v>
      </c>
      <c r="B8" s="229">
        <v>2</v>
      </c>
      <c r="C8" s="228">
        <v>0</v>
      </c>
      <c r="D8" s="228">
        <v>0</v>
      </c>
      <c r="E8" s="237">
        <v>40</v>
      </c>
      <c r="F8" s="237">
        <v>3</v>
      </c>
      <c r="G8" s="243" t="s">
        <v>138</v>
      </c>
      <c r="H8" s="250"/>
      <c r="I8" s="246">
        <f t="shared" si="0"/>
        <v>43357</v>
      </c>
      <c r="J8" s="254">
        <v>12</v>
      </c>
      <c r="K8" s="262" t="s">
        <v>403</v>
      </c>
      <c r="L8" s="287" t="s">
        <v>402</v>
      </c>
      <c r="M8" s="275"/>
      <c r="N8" s="275"/>
      <c r="O8" s="290"/>
      <c r="P8" s="284"/>
      <c r="Q8" s="285"/>
      <c r="R8" s="286"/>
      <c r="S8" s="285"/>
      <c r="T8" s="285"/>
      <c r="U8" s="286"/>
      <c r="V8" s="285"/>
      <c r="W8" s="286"/>
      <c r="X8" s="285"/>
      <c r="Y8" s="286" t="s">
        <v>135</v>
      </c>
      <c r="Z8" s="286"/>
      <c r="AA8" s="286"/>
      <c r="AB8" s="286"/>
      <c r="AC8" s="286"/>
      <c r="AD8" s="286"/>
      <c r="AE8" s="286"/>
      <c r="AF8" s="286"/>
      <c r="AG8" s="295" t="s">
        <v>473</v>
      </c>
      <c r="AH8" s="278" t="s">
        <v>55</v>
      </c>
      <c r="AI8" s="278" t="s">
        <v>474</v>
      </c>
      <c r="AJ8" s="278"/>
    </row>
    <row r="9" spans="1:36" ht="36" customHeight="1" outlineLevel="5">
      <c r="A9" s="227">
        <v>1547</v>
      </c>
      <c r="B9" s="229">
        <v>2</v>
      </c>
      <c r="C9" s="228">
        <v>0</v>
      </c>
      <c r="D9" s="228">
        <v>0</v>
      </c>
      <c r="E9" s="237">
        <v>40</v>
      </c>
      <c r="F9" s="237" t="s">
        <v>322</v>
      </c>
      <c r="G9" s="243" t="s">
        <v>139</v>
      </c>
      <c r="H9" s="250"/>
      <c r="I9" s="246">
        <f t="shared" si="0"/>
        <v>43357</v>
      </c>
      <c r="J9" s="254">
        <v>12</v>
      </c>
      <c r="K9" s="262" t="s">
        <v>403</v>
      </c>
      <c r="L9" s="287"/>
      <c r="M9" s="275"/>
      <c r="N9" s="275"/>
      <c r="O9" s="290"/>
      <c r="P9" s="284"/>
      <c r="Q9" s="285"/>
      <c r="R9" s="286"/>
      <c r="S9" s="285"/>
      <c r="T9" s="285"/>
      <c r="U9" s="286"/>
      <c r="V9" s="285"/>
      <c r="W9" s="286"/>
      <c r="X9" s="285"/>
      <c r="Y9" s="286" t="s">
        <v>135</v>
      </c>
      <c r="Z9" s="286"/>
      <c r="AA9" s="286"/>
      <c r="AB9" s="286"/>
      <c r="AC9" s="286"/>
      <c r="AD9" s="286"/>
      <c r="AE9" s="286"/>
      <c r="AF9" s="286"/>
      <c r="AG9" s="294"/>
      <c r="AH9" s="278" t="s">
        <v>55</v>
      </c>
      <c r="AI9" s="278" t="s">
        <v>475</v>
      </c>
      <c r="AJ9" s="278" t="s">
        <v>476</v>
      </c>
    </row>
    <row r="10" spans="1:36" ht="36" customHeight="1" outlineLevel="5">
      <c r="A10" s="227">
        <v>1548</v>
      </c>
      <c r="B10" s="229">
        <v>2</v>
      </c>
      <c r="C10" s="228">
        <v>0</v>
      </c>
      <c r="D10" s="228">
        <v>0</v>
      </c>
      <c r="E10" s="237">
        <v>40</v>
      </c>
      <c r="F10" s="237" t="s">
        <v>323</v>
      </c>
      <c r="G10" s="243" t="s">
        <v>140</v>
      </c>
      <c r="H10" s="250"/>
      <c r="I10" s="246">
        <f t="shared" si="0"/>
        <v>43357</v>
      </c>
      <c r="J10" s="254">
        <v>12</v>
      </c>
      <c r="K10" s="262" t="s">
        <v>403</v>
      </c>
      <c r="L10" s="287"/>
      <c r="M10" s="275"/>
      <c r="N10" s="275"/>
      <c r="O10" s="290"/>
      <c r="P10" s="284"/>
      <c r="Q10" s="285"/>
      <c r="R10" s="286"/>
      <c r="S10" s="285"/>
      <c r="T10" s="285"/>
      <c r="U10" s="286"/>
      <c r="V10" s="285"/>
      <c r="W10" s="286"/>
      <c r="X10" s="285"/>
      <c r="Y10" s="286" t="s">
        <v>135</v>
      </c>
      <c r="Z10" s="286"/>
      <c r="AA10" s="286"/>
      <c r="AB10" s="286"/>
      <c r="AC10" s="286"/>
      <c r="AD10" s="286"/>
      <c r="AE10" s="286"/>
      <c r="AF10" s="286"/>
      <c r="AG10" s="294"/>
      <c r="AH10" s="278" t="s">
        <v>55</v>
      </c>
      <c r="AI10" s="278" t="s">
        <v>477</v>
      </c>
      <c r="AJ10" s="278" t="s">
        <v>476</v>
      </c>
    </row>
    <row r="11" spans="1:36" ht="36" customHeight="1" outlineLevel="5">
      <c r="A11" s="227">
        <v>1549</v>
      </c>
      <c r="B11" s="229">
        <v>2</v>
      </c>
      <c r="C11" s="228">
        <v>0</v>
      </c>
      <c r="D11" s="228">
        <v>0</v>
      </c>
      <c r="E11" s="237">
        <v>40</v>
      </c>
      <c r="F11" s="237" t="s">
        <v>324</v>
      </c>
      <c r="G11" s="243" t="s">
        <v>141</v>
      </c>
      <c r="H11" s="250"/>
      <c r="I11" s="246">
        <f t="shared" si="0"/>
        <v>43357</v>
      </c>
      <c r="J11" s="254">
        <v>12</v>
      </c>
      <c r="K11" s="262" t="s">
        <v>403</v>
      </c>
      <c r="L11" s="287"/>
      <c r="M11" s="275"/>
      <c r="N11" s="275"/>
      <c r="O11" s="290"/>
      <c r="P11" s="284"/>
      <c r="Q11" s="285"/>
      <c r="R11" s="286"/>
      <c r="S11" s="285"/>
      <c r="T11" s="285"/>
      <c r="U11" s="286"/>
      <c r="V11" s="285"/>
      <c r="W11" s="286"/>
      <c r="X11" s="285"/>
      <c r="Y11" s="286" t="s">
        <v>135</v>
      </c>
      <c r="Z11" s="286"/>
      <c r="AA11" s="286"/>
      <c r="AB11" s="286"/>
      <c r="AC11" s="286"/>
      <c r="AD11" s="286"/>
      <c r="AE11" s="286"/>
      <c r="AF11" s="286"/>
      <c r="AG11" s="294"/>
      <c r="AH11" s="278" t="s">
        <v>55</v>
      </c>
      <c r="AI11" s="278" t="s">
        <v>478</v>
      </c>
      <c r="AJ11" s="278" t="s">
        <v>476</v>
      </c>
    </row>
    <row r="12" spans="1:36" ht="36" customHeight="1" outlineLevel="5">
      <c r="A12" s="227">
        <v>1550</v>
      </c>
      <c r="B12" s="229">
        <v>2</v>
      </c>
      <c r="C12" s="228">
        <v>0</v>
      </c>
      <c r="D12" s="228">
        <v>0</v>
      </c>
      <c r="E12" s="237">
        <v>40</v>
      </c>
      <c r="F12" s="237" t="s">
        <v>325</v>
      </c>
      <c r="G12" s="243" t="s">
        <v>142</v>
      </c>
      <c r="H12" s="250"/>
      <c r="I12" s="246">
        <f t="shared" si="0"/>
        <v>43357</v>
      </c>
      <c r="J12" s="254">
        <v>12</v>
      </c>
      <c r="K12" s="262" t="s">
        <v>403</v>
      </c>
      <c r="L12" s="287"/>
      <c r="M12" s="275"/>
      <c r="N12" s="275"/>
      <c r="O12" s="290"/>
      <c r="P12" s="284"/>
      <c r="Q12" s="285"/>
      <c r="R12" s="286"/>
      <c r="S12" s="285"/>
      <c r="T12" s="285"/>
      <c r="U12" s="286"/>
      <c r="V12" s="285"/>
      <c r="W12" s="286"/>
      <c r="X12" s="285"/>
      <c r="Y12" s="286" t="s">
        <v>135</v>
      </c>
      <c r="Z12" s="286"/>
      <c r="AA12" s="286"/>
      <c r="AB12" s="286"/>
      <c r="AC12" s="286"/>
      <c r="AD12" s="286"/>
      <c r="AE12" s="286"/>
      <c r="AF12" s="286"/>
      <c r="AG12" s="294"/>
      <c r="AH12" s="278" t="s">
        <v>55</v>
      </c>
      <c r="AI12" s="278" t="s">
        <v>479</v>
      </c>
      <c r="AJ12" s="278" t="s">
        <v>476</v>
      </c>
    </row>
    <row r="13" spans="1:36" ht="36" customHeight="1" outlineLevel="5">
      <c r="A13" s="227">
        <v>1551</v>
      </c>
      <c r="B13" s="229">
        <v>2</v>
      </c>
      <c r="C13" s="228">
        <v>0</v>
      </c>
      <c r="D13" s="228">
        <v>0</v>
      </c>
      <c r="E13" s="237">
        <v>40</v>
      </c>
      <c r="F13" s="237" t="s">
        <v>327</v>
      </c>
      <c r="G13" s="243" t="s">
        <v>143</v>
      </c>
      <c r="H13" s="250"/>
      <c r="I13" s="246">
        <f t="shared" si="0"/>
        <v>43357</v>
      </c>
      <c r="J13" s="254">
        <v>12</v>
      </c>
      <c r="K13" s="262" t="s">
        <v>403</v>
      </c>
      <c r="L13" s="287"/>
      <c r="M13" s="275"/>
      <c r="N13" s="275"/>
      <c r="O13" s="290"/>
      <c r="P13" s="284"/>
      <c r="Q13" s="285"/>
      <c r="R13" s="286"/>
      <c r="S13" s="285"/>
      <c r="T13" s="285"/>
      <c r="U13" s="286"/>
      <c r="V13" s="285"/>
      <c r="W13" s="286"/>
      <c r="X13" s="285"/>
      <c r="Y13" s="286" t="s">
        <v>135</v>
      </c>
      <c r="Z13" s="286"/>
      <c r="AA13" s="286"/>
      <c r="AB13" s="286"/>
      <c r="AC13" s="286"/>
      <c r="AD13" s="286"/>
      <c r="AE13" s="286"/>
      <c r="AF13" s="286"/>
      <c r="AG13" s="294"/>
      <c r="AH13" s="278" t="s">
        <v>55</v>
      </c>
      <c r="AI13" s="278" t="s">
        <v>480</v>
      </c>
      <c r="AJ13" s="278" t="s">
        <v>476</v>
      </c>
    </row>
    <row r="14" spans="1:36" ht="36" customHeight="1" outlineLevel="5">
      <c r="A14" s="227">
        <v>1552</v>
      </c>
      <c r="B14" s="229">
        <v>2</v>
      </c>
      <c r="C14" s="228">
        <v>0</v>
      </c>
      <c r="D14" s="228">
        <v>0</v>
      </c>
      <c r="E14" s="237">
        <v>40</v>
      </c>
      <c r="F14" s="237" t="s">
        <v>326</v>
      </c>
      <c r="G14" s="243" t="s">
        <v>144</v>
      </c>
      <c r="H14" s="250"/>
      <c r="I14" s="246">
        <f t="shared" si="0"/>
        <v>43357</v>
      </c>
      <c r="J14" s="254">
        <v>12</v>
      </c>
      <c r="K14" s="262" t="s">
        <v>403</v>
      </c>
      <c r="L14" s="287"/>
      <c r="M14" s="275"/>
      <c r="N14" s="275"/>
      <c r="O14" s="290"/>
      <c r="P14" s="284"/>
      <c r="Q14" s="285"/>
      <c r="R14" s="286"/>
      <c r="S14" s="285"/>
      <c r="T14" s="285"/>
      <c r="U14" s="286"/>
      <c r="V14" s="285"/>
      <c r="W14" s="286"/>
      <c r="X14" s="285"/>
      <c r="Y14" s="286" t="s">
        <v>135</v>
      </c>
      <c r="Z14" s="286"/>
      <c r="AA14" s="286"/>
      <c r="AB14" s="286"/>
      <c r="AC14" s="286"/>
      <c r="AD14" s="286"/>
      <c r="AE14" s="286"/>
      <c r="AF14" s="286"/>
      <c r="AG14" s="294"/>
      <c r="AH14" s="278" t="s">
        <v>55</v>
      </c>
      <c r="AI14" s="278" t="s">
        <v>481</v>
      </c>
      <c r="AJ14" s="278" t="s">
        <v>476</v>
      </c>
    </row>
    <row r="15" spans="1:36" ht="24" customHeight="1" outlineLevel="5">
      <c r="A15" s="227">
        <v>1553</v>
      </c>
      <c r="B15" s="229">
        <v>2</v>
      </c>
      <c r="C15" s="228">
        <v>0</v>
      </c>
      <c r="D15" s="228">
        <v>0</v>
      </c>
      <c r="E15" s="237">
        <v>40</v>
      </c>
      <c r="F15" s="237">
        <v>4</v>
      </c>
      <c r="G15" s="243" t="s">
        <v>407</v>
      </c>
      <c r="H15" s="250"/>
      <c r="I15" s="246">
        <f t="shared" si="0"/>
        <v>43357</v>
      </c>
      <c r="J15" s="254">
        <v>12</v>
      </c>
      <c r="K15" s="262" t="s">
        <v>403</v>
      </c>
      <c r="L15" s="287" t="s">
        <v>402</v>
      </c>
      <c r="M15" s="275"/>
      <c r="N15" s="275"/>
      <c r="O15" s="290"/>
      <c r="P15" s="284"/>
      <c r="Q15" s="285"/>
      <c r="R15" s="286"/>
      <c r="S15" s="285"/>
      <c r="T15" s="285"/>
      <c r="U15" s="286"/>
      <c r="V15" s="285"/>
      <c r="W15" s="286"/>
      <c r="X15" s="285"/>
      <c r="Y15" s="286" t="s">
        <v>135</v>
      </c>
      <c r="Z15" s="286"/>
      <c r="AA15" s="286"/>
      <c r="AB15" s="286"/>
      <c r="AC15" s="286" t="s">
        <v>135</v>
      </c>
      <c r="AD15" s="286"/>
      <c r="AE15" s="286"/>
      <c r="AF15" s="286"/>
      <c r="AG15" s="294"/>
      <c r="AH15" s="278" t="s">
        <v>55</v>
      </c>
      <c r="AI15" s="278" t="s">
        <v>472</v>
      </c>
      <c r="AJ15" s="278" t="s">
        <v>472</v>
      </c>
    </row>
    <row r="16" spans="1:36" ht="24" customHeight="1" outlineLevel="5">
      <c r="A16" s="227">
        <v>1554</v>
      </c>
      <c r="B16" s="229">
        <v>2</v>
      </c>
      <c r="C16" s="228">
        <v>0</v>
      </c>
      <c r="D16" s="228">
        <v>0</v>
      </c>
      <c r="E16" s="237">
        <v>40</v>
      </c>
      <c r="F16" s="237">
        <v>5</v>
      </c>
      <c r="G16" s="243" t="s">
        <v>145</v>
      </c>
      <c r="H16" s="250"/>
      <c r="I16" s="246">
        <f t="shared" si="0"/>
        <v>43538</v>
      </c>
      <c r="J16" s="254">
        <v>18</v>
      </c>
      <c r="K16" s="262" t="s">
        <v>404</v>
      </c>
      <c r="L16" s="287" t="s">
        <v>402</v>
      </c>
      <c r="M16" s="275"/>
      <c r="N16" s="275"/>
      <c r="O16" s="290"/>
      <c r="P16" s="284"/>
      <c r="Q16" s="285"/>
      <c r="R16" s="286"/>
      <c r="S16" s="285"/>
      <c r="T16" s="285"/>
      <c r="U16" s="286"/>
      <c r="V16" s="285"/>
      <c r="W16" s="286"/>
      <c r="X16" s="285"/>
      <c r="Y16" s="286" t="s">
        <v>135</v>
      </c>
      <c r="Z16" s="286"/>
      <c r="AA16" s="286"/>
      <c r="AB16" s="286"/>
      <c r="AC16" s="286"/>
      <c r="AD16" s="286"/>
      <c r="AE16" s="286"/>
      <c r="AF16" s="286"/>
      <c r="AG16" s="296"/>
      <c r="AH16" s="278" t="s">
        <v>55</v>
      </c>
      <c r="AI16" s="278" t="s">
        <v>482</v>
      </c>
      <c r="AJ16" s="278"/>
    </row>
    <row r="17" spans="1:36" ht="22.15" customHeight="1" outlineLevel="5">
      <c r="A17" s="227">
        <v>1555</v>
      </c>
      <c r="B17" s="229">
        <v>2</v>
      </c>
      <c r="C17" s="228">
        <v>0</v>
      </c>
      <c r="D17" s="228">
        <v>0</v>
      </c>
      <c r="E17" s="237">
        <v>40</v>
      </c>
      <c r="F17" s="237" t="s">
        <v>320</v>
      </c>
      <c r="G17" s="243" t="s">
        <v>146</v>
      </c>
      <c r="H17" s="250"/>
      <c r="I17" s="246">
        <f t="shared" si="0"/>
        <v>43538</v>
      </c>
      <c r="J17" s="254">
        <v>18</v>
      </c>
      <c r="K17" s="262" t="s">
        <v>404</v>
      </c>
      <c r="L17" s="287"/>
      <c r="M17" s="275"/>
      <c r="N17" s="275"/>
      <c r="O17" s="290"/>
      <c r="P17" s="284"/>
      <c r="Q17" s="285"/>
      <c r="R17" s="286"/>
      <c r="S17" s="285"/>
      <c r="T17" s="285"/>
      <c r="U17" s="286"/>
      <c r="V17" s="285"/>
      <c r="W17" s="286"/>
      <c r="X17" s="285"/>
      <c r="Y17" s="286" t="s">
        <v>135</v>
      </c>
      <c r="Z17" s="286"/>
      <c r="AA17" s="286"/>
      <c r="AB17" s="286"/>
      <c r="AC17" s="286"/>
      <c r="AD17" s="286"/>
      <c r="AE17" s="286"/>
      <c r="AF17" s="286"/>
      <c r="AG17" s="294"/>
      <c r="AH17" s="278" t="s">
        <v>55</v>
      </c>
      <c r="AI17" s="278" t="s">
        <v>482</v>
      </c>
      <c r="AJ17" s="278" t="s">
        <v>482</v>
      </c>
    </row>
    <row r="18" spans="1:36" ht="22.15" customHeight="1" outlineLevel="5">
      <c r="A18" s="227">
        <v>1556</v>
      </c>
      <c r="B18" s="229">
        <v>2</v>
      </c>
      <c r="C18" s="228">
        <v>0</v>
      </c>
      <c r="D18" s="228">
        <v>0</v>
      </c>
      <c r="E18" s="237">
        <v>40</v>
      </c>
      <c r="F18" s="237" t="s">
        <v>321</v>
      </c>
      <c r="G18" s="243" t="s">
        <v>147</v>
      </c>
      <c r="H18" s="250"/>
      <c r="I18" s="246">
        <f t="shared" si="0"/>
        <v>43538</v>
      </c>
      <c r="J18" s="254">
        <v>18</v>
      </c>
      <c r="K18" s="262" t="s">
        <v>404</v>
      </c>
      <c r="L18" s="287"/>
      <c r="M18" s="275"/>
      <c r="N18" s="275"/>
      <c r="O18" s="290"/>
      <c r="P18" s="284"/>
      <c r="Q18" s="285"/>
      <c r="R18" s="286"/>
      <c r="S18" s="285"/>
      <c r="T18" s="285"/>
      <c r="U18" s="286"/>
      <c r="V18" s="285"/>
      <c r="W18" s="286"/>
      <c r="X18" s="285"/>
      <c r="Y18" s="286" t="s">
        <v>135</v>
      </c>
      <c r="Z18" s="286"/>
      <c r="AA18" s="286"/>
      <c r="AB18" s="286"/>
      <c r="AC18" s="286"/>
      <c r="AD18" s="286"/>
      <c r="AE18" s="286"/>
      <c r="AF18" s="286"/>
      <c r="AG18" s="294"/>
      <c r="AH18" s="278" t="s">
        <v>55</v>
      </c>
      <c r="AI18" s="278" t="s">
        <v>482</v>
      </c>
      <c r="AJ18" s="278" t="s">
        <v>482</v>
      </c>
    </row>
    <row r="19" spans="1:36" ht="22.15" customHeight="1" outlineLevel="5">
      <c r="A19" s="227">
        <v>1557</v>
      </c>
      <c r="B19" s="229">
        <v>2</v>
      </c>
      <c r="C19" s="228">
        <v>0</v>
      </c>
      <c r="D19" s="228">
        <v>0</v>
      </c>
      <c r="E19" s="237">
        <v>40</v>
      </c>
      <c r="F19" s="237" t="s">
        <v>345</v>
      </c>
      <c r="G19" s="243" t="s">
        <v>408</v>
      </c>
      <c r="H19" s="250"/>
      <c r="I19" s="246">
        <f t="shared" si="0"/>
        <v>43538</v>
      </c>
      <c r="J19" s="254">
        <v>18</v>
      </c>
      <c r="K19" s="262" t="s">
        <v>404</v>
      </c>
      <c r="L19" s="287"/>
      <c r="M19" s="275"/>
      <c r="N19" s="275"/>
      <c r="O19" s="290"/>
      <c r="P19" s="284"/>
      <c r="Q19" s="285"/>
      <c r="R19" s="286"/>
      <c r="S19" s="285"/>
      <c r="T19" s="285"/>
      <c r="U19" s="286"/>
      <c r="V19" s="285"/>
      <c r="W19" s="286"/>
      <c r="X19" s="285"/>
      <c r="Y19" s="286" t="s">
        <v>135</v>
      </c>
      <c r="Z19" s="286"/>
      <c r="AA19" s="286"/>
      <c r="AB19" s="286"/>
      <c r="AC19" s="286"/>
      <c r="AD19" s="286"/>
      <c r="AE19" s="286"/>
      <c r="AF19" s="286"/>
      <c r="AG19" s="294"/>
      <c r="AH19" s="278" t="s">
        <v>55</v>
      </c>
      <c r="AI19" s="278" t="s">
        <v>482</v>
      </c>
      <c r="AJ19" s="278" t="s">
        <v>482</v>
      </c>
    </row>
    <row r="20" spans="1:36" ht="22.15" customHeight="1" outlineLevel="5">
      <c r="A20" s="227">
        <v>1558</v>
      </c>
      <c r="B20" s="229">
        <v>2</v>
      </c>
      <c r="C20" s="228">
        <v>0</v>
      </c>
      <c r="D20" s="228">
        <v>0</v>
      </c>
      <c r="E20" s="237">
        <v>40</v>
      </c>
      <c r="F20" s="237" t="s">
        <v>346</v>
      </c>
      <c r="G20" s="243" t="s">
        <v>148</v>
      </c>
      <c r="H20" s="250"/>
      <c r="I20" s="246">
        <f t="shared" si="0"/>
        <v>43538</v>
      </c>
      <c r="J20" s="254">
        <v>18</v>
      </c>
      <c r="K20" s="262" t="s">
        <v>404</v>
      </c>
      <c r="L20" s="287"/>
      <c r="M20" s="275"/>
      <c r="N20" s="275"/>
      <c r="O20" s="290"/>
      <c r="P20" s="284"/>
      <c r="Q20" s="285"/>
      <c r="R20" s="286"/>
      <c r="S20" s="285"/>
      <c r="T20" s="285"/>
      <c r="U20" s="286"/>
      <c r="V20" s="285"/>
      <c r="W20" s="286"/>
      <c r="X20" s="285"/>
      <c r="Y20" s="286" t="s">
        <v>135</v>
      </c>
      <c r="Z20" s="286"/>
      <c r="AA20" s="286"/>
      <c r="AB20" s="286"/>
      <c r="AC20" s="286"/>
      <c r="AD20" s="286"/>
      <c r="AE20" s="286"/>
      <c r="AF20" s="286"/>
      <c r="AG20" s="294"/>
      <c r="AH20" s="278" t="s">
        <v>55</v>
      </c>
      <c r="AI20" s="278" t="s">
        <v>482</v>
      </c>
      <c r="AJ20" s="278" t="s">
        <v>482</v>
      </c>
    </row>
    <row r="21" spans="1:36" ht="96" customHeight="1" outlineLevel="5">
      <c r="A21" s="227">
        <v>1559</v>
      </c>
      <c r="B21" s="229">
        <v>2</v>
      </c>
      <c r="C21" s="228">
        <v>0</v>
      </c>
      <c r="D21" s="228">
        <v>0</v>
      </c>
      <c r="E21" s="237">
        <v>40</v>
      </c>
      <c r="F21" s="237">
        <v>6</v>
      </c>
      <c r="G21" s="243" t="s">
        <v>149</v>
      </c>
      <c r="H21" s="250"/>
      <c r="I21" s="246">
        <f t="shared" si="0"/>
        <v>43173</v>
      </c>
      <c r="J21" s="254">
        <v>6</v>
      </c>
      <c r="K21" s="262" t="s">
        <v>405</v>
      </c>
      <c r="L21" s="287" t="s">
        <v>402</v>
      </c>
      <c r="M21" s="275"/>
      <c r="N21" s="275"/>
      <c r="O21" s="290"/>
      <c r="P21" s="284"/>
      <c r="Q21" s="285"/>
      <c r="R21" s="286"/>
      <c r="S21" s="285"/>
      <c r="T21" s="285"/>
      <c r="U21" s="286"/>
      <c r="V21" s="285"/>
      <c r="W21" s="286"/>
      <c r="X21" s="285"/>
      <c r="Y21" s="286" t="s">
        <v>135</v>
      </c>
      <c r="Z21" s="286"/>
      <c r="AA21" s="286"/>
      <c r="AB21" s="286"/>
      <c r="AC21" s="286"/>
      <c r="AD21" s="286"/>
      <c r="AE21" s="286"/>
      <c r="AF21" s="286"/>
      <c r="AG21" s="294"/>
      <c r="AH21" s="278"/>
      <c r="AI21" s="278" t="s">
        <v>483</v>
      </c>
      <c r="AJ21" s="278" t="s">
        <v>484</v>
      </c>
    </row>
    <row r="22" spans="1:36" ht="36" customHeight="1" outlineLevel="5">
      <c r="A22" s="227">
        <v>1560</v>
      </c>
      <c r="B22" s="229">
        <v>2</v>
      </c>
      <c r="C22" s="228">
        <v>0</v>
      </c>
      <c r="D22" s="228">
        <v>0</v>
      </c>
      <c r="E22" s="237">
        <v>40</v>
      </c>
      <c r="F22" s="237" t="s">
        <v>340</v>
      </c>
      <c r="G22" s="243" t="s">
        <v>150</v>
      </c>
      <c r="H22" s="250"/>
      <c r="I22" s="246">
        <f t="shared" si="0"/>
        <v>43173</v>
      </c>
      <c r="J22" s="254">
        <v>6</v>
      </c>
      <c r="K22" s="262" t="s">
        <v>405</v>
      </c>
      <c r="L22" s="287"/>
      <c r="M22" s="275"/>
      <c r="N22" s="275"/>
      <c r="O22" s="290"/>
      <c r="P22" s="284"/>
      <c r="Q22" s="285"/>
      <c r="R22" s="286"/>
      <c r="S22" s="285"/>
      <c r="T22" s="285"/>
      <c r="U22" s="286"/>
      <c r="V22" s="285"/>
      <c r="W22" s="286"/>
      <c r="X22" s="285"/>
      <c r="Y22" s="286" t="s">
        <v>135</v>
      </c>
      <c r="Z22" s="286"/>
      <c r="AA22" s="286"/>
      <c r="AB22" s="286"/>
      <c r="AC22" s="286"/>
      <c r="AD22" s="286"/>
      <c r="AE22" s="286"/>
      <c r="AF22" s="286"/>
      <c r="AG22" s="294"/>
      <c r="AH22" s="278"/>
      <c r="AI22" s="278" t="s">
        <v>485</v>
      </c>
      <c r="AJ22" s="278" t="s">
        <v>484</v>
      </c>
    </row>
    <row r="23" spans="1:36" ht="36" customHeight="1" outlineLevel="5">
      <c r="A23" s="227">
        <v>1561</v>
      </c>
      <c r="B23" s="229">
        <v>2</v>
      </c>
      <c r="C23" s="228">
        <v>0</v>
      </c>
      <c r="D23" s="228">
        <v>0</v>
      </c>
      <c r="E23" s="237">
        <v>40</v>
      </c>
      <c r="F23" s="237" t="s">
        <v>341</v>
      </c>
      <c r="G23" s="243" t="s">
        <v>409</v>
      </c>
      <c r="H23" s="250"/>
      <c r="I23" s="246">
        <f t="shared" si="0"/>
        <v>43173</v>
      </c>
      <c r="J23" s="254">
        <v>6</v>
      </c>
      <c r="K23" s="262" t="s">
        <v>405</v>
      </c>
      <c r="L23" s="287"/>
      <c r="M23" s="275"/>
      <c r="N23" s="275"/>
      <c r="O23" s="290"/>
      <c r="P23" s="284"/>
      <c r="Q23" s="285"/>
      <c r="R23" s="286"/>
      <c r="S23" s="285"/>
      <c r="T23" s="285"/>
      <c r="U23" s="286"/>
      <c r="V23" s="285"/>
      <c r="W23" s="286"/>
      <c r="X23" s="285"/>
      <c r="Y23" s="286" t="s">
        <v>135</v>
      </c>
      <c r="Z23" s="286"/>
      <c r="AA23" s="286"/>
      <c r="AB23" s="286"/>
      <c r="AC23" s="286"/>
      <c r="AD23" s="286"/>
      <c r="AE23" s="286"/>
      <c r="AF23" s="286"/>
      <c r="AG23" s="294"/>
      <c r="AH23" s="278"/>
      <c r="AI23" s="278" t="s">
        <v>486</v>
      </c>
      <c r="AJ23" s="278" t="s">
        <v>487</v>
      </c>
    </row>
    <row r="24" spans="1:36" ht="36" customHeight="1" outlineLevel="5">
      <c r="A24" s="227">
        <v>1562</v>
      </c>
      <c r="B24" s="229">
        <v>2</v>
      </c>
      <c r="C24" s="228">
        <v>0</v>
      </c>
      <c r="D24" s="228">
        <v>0</v>
      </c>
      <c r="E24" s="237">
        <v>40</v>
      </c>
      <c r="F24" s="237" t="s">
        <v>809</v>
      </c>
      <c r="G24" s="243" t="s">
        <v>410</v>
      </c>
      <c r="H24" s="250"/>
      <c r="I24" s="246">
        <f t="shared" si="0"/>
        <v>43173</v>
      </c>
      <c r="J24" s="254">
        <v>6</v>
      </c>
      <c r="K24" s="262" t="s">
        <v>405</v>
      </c>
      <c r="L24" s="287"/>
      <c r="M24" s="275"/>
      <c r="N24" s="275"/>
      <c r="O24" s="290"/>
      <c r="P24" s="284"/>
      <c r="Q24" s="285"/>
      <c r="R24" s="286"/>
      <c r="S24" s="285"/>
      <c r="T24" s="285"/>
      <c r="U24" s="286"/>
      <c r="V24" s="285"/>
      <c r="W24" s="286"/>
      <c r="X24" s="285"/>
      <c r="Y24" s="286" t="s">
        <v>135</v>
      </c>
      <c r="Z24" s="286"/>
      <c r="AA24" s="286"/>
      <c r="AB24" s="286"/>
      <c r="AC24" s="286"/>
      <c r="AD24" s="286"/>
      <c r="AE24" s="286"/>
      <c r="AF24" s="286"/>
      <c r="AG24" s="294"/>
      <c r="AH24" s="278"/>
      <c r="AI24" s="278" t="s">
        <v>488</v>
      </c>
      <c r="AJ24" s="278" t="s">
        <v>489</v>
      </c>
    </row>
    <row r="25" spans="1:36" ht="37.5" customHeight="1" outlineLevel="5">
      <c r="A25" s="227">
        <v>1563</v>
      </c>
      <c r="B25" s="229">
        <v>2</v>
      </c>
      <c r="C25" s="228">
        <v>0</v>
      </c>
      <c r="D25" s="228">
        <v>0</v>
      </c>
      <c r="E25" s="237">
        <v>40</v>
      </c>
      <c r="F25" s="237" t="s">
        <v>342</v>
      </c>
      <c r="G25" s="243" t="s">
        <v>411</v>
      </c>
      <c r="H25" s="250"/>
      <c r="I25" s="246">
        <f t="shared" si="0"/>
        <v>43173</v>
      </c>
      <c r="J25" s="254">
        <v>6</v>
      </c>
      <c r="K25" s="262" t="s">
        <v>405</v>
      </c>
      <c r="L25" s="287"/>
      <c r="M25" s="275"/>
      <c r="N25" s="275"/>
      <c r="O25" s="290"/>
      <c r="P25" s="284"/>
      <c r="Q25" s="285"/>
      <c r="R25" s="286"/>
      <c r="S25" s="285"/>
      <c r="T25" s="285"/>
      <c r="U25" s="286"/>
      <c r="V25" s="285"/>
      <c r="W25" s="286"/>
      <c r="X25" s="285"/>
      <c r="Y25" s="286" t="s">
        <v>135</v>
      </c>
      <c r="Z25" s="286"/>
      <c r="AA25" s="286"/>
      <c r="AB25" s="286"/>
      <c r="AC25" s="286"/>
      <c r="AD25" s="286"/>
      <c r="AE25" s="286"/>
      <c r="AF25" s="286"/>
      <c r="AG25" s="294"/>
      <c r="AH25" s="278"/>
      <c r="AI25" s="278" t="s">
        <v>490</v>
      </c>
      <c r="AJ25" s="278" t="s">
        <v>489</v>
      </c>
    </row>
    <row r="26" spans="1:36" ht="36" customHeight="1" outlineLevel="5">
      <c r="A26" s="227">
        <v>1564</v>
      </c>
      <c r="B26" s="229">
        <v>2</v>
      </c>
      <c r="C26" s="228">
        <v>0</v>
      </c>
      <c r="D26" s="228">
        <v>0</v>
      </c>
      <c r="E26" s="237">
        <v>40</v>
      </c>
      <c r="F26" s="237" t="s">
        <v>343</v>
      </c>
      <c r="G26" s="243" t="s">
        <v>412</v>
      </c>
      <c r="H26" s="250"/>
      <c r="I26" s="246">
        <f t="shared" si="0"/>
        <v>43173</v>
      </c>
      <c r="J26" s="254">
        <v>6</v>
      </c>
      <c r="K26" s="262" t="s">
        <v>405</v>
      </c>
      <c r="L26" s="287"/>
      <c r="M26" s="275"/>
      <c r="N26" s="275"/>
      <c r="O26" s="290"/>
      <c r="P26" s="284"/>
      <c r="Q26" s="285"/>
      <c r="R26" s="286"/>
      <c r="S26" s="285"/>
      <c r="T26" s="285"/>
      <c r="U26" s="286"/>
      <c r="V26" s="285"/>
      <c r="W26" s="286"/>
      <c r="X26" s="285"/>
      <c r="Y26" s="286" t="s">
        <v>135</v>
      </c>
      <c r="Z26" s="286"/>
      <c r="AA26" s="286"/>
      <c r="AB26" s="286"/>
      <c r="AC26" s="286"/>
      <c r="AD26" s="286"/>
      <c r="AE26" s="286"/>
      <c r="AF26" s="286"/>
      <c r="AG26" s="294"/>
      <c r="AH26" s="278"/>
      <c r="AI26" s="278" t="s">
        <v>472</v>
      </c>
      <c r="AJ26" s="278" t="s">
        <v>472</v>
      </c>
    </row>
    <row r="27" spans="1:36" ht="48" customHeight="1" outlineLevel="5">
      <c r="A27" s="227">
        <v>1565</v>
      </c>
      <c r="B27" s="229">
        <v>2</v>
      </c>
      <c r="C27" s="228">
        <v>0</v>
      </c>
      <c r="D27" s="228">
        <v>0</v>
      </c>
      <c r="E27" s="237">
        <v>40</v>
      </c>
      <c r="F27" s="237" t="s">
        <v>352</v>
      </c>
      <c r="G27" s="243" t="s">
        <v>151</v>
      </c>
      <c r="H27" s="250"/>
      <c r="I27" s="246">
        <f t="shared" si="0"/>
        <v>43173</v>
      </c>
      <c r="J27" s="254">
        <v>6</v>
      </c>
      <c r="K27" s="262" t="s">
        <v>405</v>
      </c>
      <c r="L27" s="287"/>
      <c r="M27" s="275"/>
      <c r="N27" s="275"/>
      <c r="O27" s="290"/>
      <c r="P27" s="284"/>
      <c r="Q27" s="285"/>
      <c r="R27" s="286"/>
      <c r="S27" s="285"/>
      <c r="T27" s="285"/>
      <c r="U27" s="286"/>
      <c r="V27" s="285"/>
      <c r="W27" s="286"/>
      <c r="X27" s="285"/>
      <c r="Y27" s="286" t="s">
        <v>135</v>
      </c>
      <c r="Z27" s="286"/>
      <c r="AA27" s="286"/>
      <c r="AB27" s="286"/>
      <c r="AC27" s="286"/>
      <c r="AD27" s="286"/>
      <c r="AE27" s="286"/>
      <c r="AF27" s="286"/>
      <c r="AG27" s="294"/>
      <c r="AH27" s="278"/>
      <c r="AI27" s="278" t="s">
        <v>491</v>
      </c>
      <c r="AJ27" s="278" t="s">
        <v>491</v>
      </c>
    </row>
    <row r="28" spans="1:36" ht="48" customHeight="1" outlineLevel="5">
      <c r="A28" s="227">
        <v>1566</v>
      </c>
      <c r="B28" s="229">
        <v>2</v>
      </c>
      <c r="C28" s="228">
        <v>0</v>
      </c>
      <c r="D28" s="228">
        <v>0</v>
      </c>
      <c r="E28" s="237">
        <v>40</v>
      </c>
      <c r="F28" s="237" t="s">
        <v>359</v>
      </c>
      <c r="G28" s="243" t="s">
        <v>413</v>
      </c>
      <c r="H28" s="250"/>
      <c r="I28" s="246">
        <f t="shared" si="0"/>
        <v>43173</v>
      </c>
      <c r="J28" s="254">
        <v>6</v>
      </c>
      <c r="K28" s="262" t="s">
        <v>405</v>
      </c>
      <c r="L28" s="287"/>
      <c r="M28" s="275"/>
      <c r="N28" s="275"/>
      <c r="O28" s="290"/>
      <c r="P28" s="284"/>
      <c r="Q28" s="285"/>
      <c r="R28" s="286"/>
      <c r="S28" s="285"/>
      <c r="T28" s="285"/>
      <c r="U28" s="286"/>
      <c r="V28" s="285"/>
      <c r="W28" s="286"/>
      <c r="X28" s="285"/>
      <c r="Y28" s="286" t="s">
        <v>135</v>
      </c>
      <c r="Z28" s="286"/>
      <c r="AA28" s="286"/>
      <c r="AB28" s="286"/>
      <c r="AC28" s="286"/>
      <c r="AD28" s="286"/>
      <c r="AE28" s="286"/>
      <c r="AF28" s="286"/>
      <c r="AG28" s="294"/>
      <c r="AH28" s="278"/>
      <c r="AI28" s="278" t="s">
        <v>491</v>
      </c>
      <c r="AJ28" s="278" t="s">
        <v>491</v>
      </c>
    </row>
    <row r="29" spans="1:36" ht="24" customHeight="1" outlineLevel="5">
      <c r="A29" s="227">
        <v>1567</v>
      </c>
      <c r="B29" s="229">
        <v>2</v>
      </c>
      <c r="C29" s="228">
        <v>0</v>
      </c>
      <c r="D29" s="228">
        <v>0</v>
      </c>
      <c r="E29" s="230">
        <v>40</v>
      </c>
      <c r="F29" s="230" t="s">
        <v>359</v>
      </c>
      <c r="G29" s="242" t="s">
        <v>152</v>
      </c>
      <c r="H29" s="250"/>
      <c r="I29" s="246">
        <f t="shared" si="0"/>
        <v>42992</v>
      </c>
      <c r="J29" s="254"/>
      <c r="K29" s="262"/>
      <c r="L29" s="287"/>
      <c r="M29" s="275"/>
      <c r="N29" s="275"/>
      <c r="O29" s="290"/>
      <c r="P29" s="284"/>
      <c r="Q29" s="285"/>
      <c r="R29" s="286"/>
      <c r="S29" s="285"/>
      <c r="T29" s="285"/>
      <c r="U29" s="286"/>
      <c r="V29" s="285"/>
      <c r="W29" s="286"/>
      <c r="X29" s="285"/>
      <c r="Y29" s="286" t="s">
        <v>135</v>
      </c>
      <c r="Z29" s="286"/>
      <c r="AA29" s="286"/>
      <c r="AB29" s="286"/>
      <c r="AC29" s="286"/>
      <c r="AD29" s="286"/>
      <c r="AE29" s="286"/>
      <c r="AF29" s="286"/>
      <c r="AG29" s="294"/>
      <c r="AH29" s="278"/>
      <c r="AI29" s="278" t="s">
        <v>492</v>
      </c>
      <c r="AJ29" s="278" t="s">
        <v>484</v>
      </c>
    </row>
    <row r="30" spans="1:36" ht="72" customHeight="1" outlineLevel="5">
      <c r="A30" s="227">
        <v>1568</v>
      </c>
      <c r="B30" s="229">
        <v>2</v>
      </c>
      <c r="C30" s="228">
        <v>0</v>
      </c>
      <c r="D30" s="228">
        <v>0</v>
      </c>
      <c r="E30" s="237">
        <v>40</v>
      </c>
      <c r="F30" s="237">
        <v>7</v>
      </c>
      <c r="G30" s="243" t="s">
        <v>153</v>
      </c>
      <c r="H30" s="250"/>
      <c r="I30" s="246">
        <f t="shared" si="0"/>
        <v>43538</v>
      </c>
      <c r="J30" s="254">
        <v>18</v>
      </c>
      <c r="K30" s="262" t="s">
        <v>404</v>
      </c>
      <c r="L30" s="287" t="s">
        <v>402</v>
      </c>
      <c r="M30" s="275"/>
      <c r="N30" s="275"/>
      <c r="O30" s="290"/>
      <c r="P30" s="284"/>
      <c r="Q30" s="285"/>
      <c r="R30" s="286"/>
      <c r="S30" s="285"/>
      <c r="T30" s="285"/>
      <c r="U30" s="286"/>
      <c r="V30" s="285"/>
      <c r="W30" s="286"/>
      <c r="X30" s="285"/>
      <c r="Y30" s="286" t="s">
        <v>135</v>
      </c>
      <c r="Z30" s="286"/>
      <c r="AA30" s="286"/>
      <c r="AB30" s="286"/>
      <c r="AC30" s="286"/>
      <c r="AD30" s="286"/>
      <c r="AE30" s="286"/>
      <c r="AF30" s="286"/>
      <c r="AG30" s="297"/>
      <c r="AH30" s="278" t="s">
        <v>55</v>
      </c>
      <c r="AI30" s="278" t="s">
        <v>493</v>
      </c>
      <c r="AJ30" s="278" t="s">
        <v>484</v>
      </c>
    </row>
    <row r="31" spans="1:36" ht="24" customHeight="1" outlineLevel="5">
      <c r="A31" s="227">
        <v>1569</v>
      </c>
      <c r="B31" s="229">
        <v>2</v>
      </c>
      <c r="C31" s="228">
        <v>0</v>
      </c>
      <c r="D31" s="228">
        <v>0</v>
      </c>
      <c r="E31" s="237">
        <v>40</v>
      </c>
      <c r="F31" s="237">
        <v>8</v>
      </c>
      <c r="G31" s="243" t="s">
        <v>414</v>
      </c>
      <c r="H31" s="250"/>
      <c r="I31" s="246">
        <f t="shared" si="0"/>
        <v>43538</v>
      </c>
      <c r="J31" s="254">
        <v>18</v>
      </c>
      <c r="K31" s="262" t="s">
        <v>404</v>
      </c>
      <c r="L31" s="287"/>
      <c r="M31" s="275"/>
      <c r="N31" s="275"/>
      <c r="O31" s="290"/>
      <c r="P31" s="284"/>
      <c r="Q31" s="285"/>
      <c r="R31" s="286"/>
      <c r="S31" s="285"/>
      <c r="T31" s="285"/>
      <c r="U31" s="286"/>
      <c r="V31" s="285"/>
      <c r="W31" s="286"/>
      <c r="X31" s="285"/>
      <c r="Y31" s="286" t="s">
        <v>135</v>
      </c>
      <c r="Z31" s="286"/>
      <c r="AA31" s="286"/>
      <c r="AB31" s="286"/>
      <c r="AC31" s="286"/>
      <c r="AD31" s="286"/>
      <c r="AE31" s="286"/>
      <c r="AF31" s="286"/>
      <c r="AG31" s="293" t="s">
        <v>494</v>
      </c>
      <c r="AH31" s="278" t="s">
        <v>55</v>
      </c>
      <c r="AI31" s="278" t="s">
        <v>495</v>
      </c>
      <c r="AJ31" s="278" t="s">
        <v>484</v>
      </c>
    </row>
    <row r="32" spans="1:36" ht="36" customHeight="1" outlineLevel="5">
      <c r="A32" s="227">
        <v>1570</v>
      </c>
      <c r="B32" s="229">
        <v>2</v>
      </c>
      <c r="C32" s="228">
        <v>0</v>
      </c>
      <c r="D32" s="228">
        <v>0</v>
      </c>
      <c r="E32" s="237">
        <v>40</v>
      </c>
      <c r="F32" s="237">
        <v>9</v>
      </c>
      <c r="G32" s="243" t="s">
        <v>154</v>
      </c>
      <c r="H32" s="250"/>
      <c r="I32" s="246">
        <f t="shared" si="0"/>
        <v>43538</v>
      </c>
      <c r="J32" s="254">
        <v>18</v>
      </c>
      <c r="K32" s="262" t="s">
        <v>404</v>
      </c>
      <c r="L32" s="287" t="s">
        <v>402</v>
      </c>
      <c r="M32" s="275"/>
      <c r="N32" s="275"/>
      <c r="O32" s="290"/>
      <c r="P32" s="284"/>
      <c r="Q32" s="285"/>
      <c r="R32" s="286"/>
      <c r="S32" s="285"/>
      <c r="T32" s="285"/>
      <c r="U32" s="286"/>
      <c r="V32" s="285"/>
      <c r="W32" s="286"/>
      <c r="X32" s="285"/>
      <c r="Y32" s="286" t="s">
        <v>135</v>
      </c>
      <c r="Z32" s="286"/>
      <c r="AA32" s="286"/>
      <c r="AB32" s="286"/>
      <c r="AC32" s="286"/>
      <c r="AD32" s="286"/>
      <c r="AE32" s="286"/>
      <c r="AF32" s="286"/>
      <c r="AG32" s="295" t="s">
        <v>496</v>
      </c>
      <c r="AH32" s="278" t="s">
        <v>55</v>
      </c>
      <c r="AI32" s="278" t="s">
        <v>497</v>
      </c>
      <c r="AJ32" s="278" t="s">
        <v>484</v>
      </c>
    </row>
    <row r="33" spans="1:36" ht="60" customHeight="1" outlineLevel="5">
      <c r="A33" s="227">
        <v>1571</v>
      </c>
      <c r="B33" s="229">
        <v>2</v>
      </c>
      <c r="C33" s="228">
        <v>0</v>
      </c>
      <c r="D33" s="228">
        <v>0</v>
      </c>
      <c r="E33" s="237">
        <v>40</v>
      </c>
      <c r="F33" s="237">
        <v>10</v>
      </c>
      <c r="G33" s="243" t="s">
        <v>155</v>
      </c>
      <c r="H33" s="250"/>
      <c r="I33" s="246">
        <f t="shared" si="0"/>
        <v>43538</v>
      </c>
      <c r="J33" s="254">
        <v>18</v>
      </c>
      <c r="K33" s="262" t="s">
        <v>404</v>
      </c>
      <c r="L33" s="291"/>
      <c r="M33" s="275"/>
      <c r="N33" s="275"/>
      <c r="O33" s="290"/>
      <c r="P33" s="284"/>
      <c r="Q33" s="285"/>
      <c r="R33" s="286"/>
      <c r="S33" s="285"/>
      <c r="T33" s="285"/>
      <c r="U33" s="286" t="s">
        <v>135</v>
      </c>
      <c r="V33" s="285"/>
      <c r="W33" s="286"/>
      <c r="X33" s="285"/>
      <c r="Y33" s="286" t="s">
        <v>135</v>
      </c>
      <c r="Z33" s="286"/>
      <c r="AA33" s="286"/>
      <c r="AB33" s="286"/>
      <c r="AC33" s="286"/>
      <c r="AD33" s="286"/>
      <c r="AE33" s="286"/>
      <c r="AF33" s="286"/>
      <c r="AG33" s="295"/>
      <c r="AH33" s="278" t="s">
        <v>55</v>
      </c>
      <c r="AI33" s="278" t="s">
        <v>810</v>
      </c>
      <c r="AJ33" s="278" t="s">
        <v>498</v>
      </c>
    </row>
    <row r="34" spans="1:36" ht="15" customHeight="1" outlineLevel="4">
      <c r="A34" s="227">
        <v>1572</v>
      </c>
      <c r="B34" s="229">
        <v>2</v>
      </c>
      <c r="C34" s="228">
        <v>0</v>
      </c>
      <c r="D34" s="228">
        <v>0</v>
      </c>
      <c r="E34" s="229">
        <v>41</v>
      </c>
      <c r="F34" s="229">
        <v>0</v>
      </c>
      <c r="G34" s="242" t="s">
        <v>294</v>
      </c>
      <c r="H34" s="250"/>
      <c r="I34" s="246">
        <f t="shared" si="0"/>
        <v>42992</v>
      </c>
      <c r="J34" s="254"/>
      <c r="K34" s="262"/>
      <c r="L34" s="275"/>
      <c r="M34" s="275"/>
      <c r="N34" s="275"/>
      <c r="O34" s="290"/>
      <c r="P34" s="284"/>
      <c r="Q34" s="285"/>
      <c r="R34" s="286"/>
      <c r="S34" s="285"/>
      <c r="T34" s="285"/>
      <c r="U34" s="286"/>
      <c r="V34" s="285"/>
      <c r="W34" s="286"/>
      <c r="X34" s="285"/>
      <c r="Y34" s="286" t="s">
        <v>135</v>
      </c>
      <c r="Z34" s="286"/>
      <c r="AA34" s="286"/>
      <c r="AB34" s="286"/>
      <c r="AC34" s="286"/>
      <c r="AD34" s="286"/>
      <c r="AE34" s="286"/>
      <c r="AF34" s="286"/>
      <c r="AG34" s="295"/>
      <c r="AH34" s="278" t="s">
        <v>55</v>
      </c>
      <c r="AI34" s="278" t="s">
        <v>499</v>
      </c>
      <c r="AJ34" s="278"/>
    </row>
    <row r="35" spans="1:36" ht="24" customHeight="1" outlineLevel="5">
      <c r="A35" s="227">
        <v>1573</v>
      </c>
      <c r="B35" s="229">
        <v>2</v>
      </c>
      <c r="C35" s="228">
        <v>0</v>
      </c>
      <c r="D35" s="228">
        <v>0</v>
      </c>
      <c r="E35" s="237">
        <v>41</v>
      </c>
      <c r="F35" s="237">
        <v>1</v>
      </c>
      <c r="G35" s="243" t="s">
        <v>156</v>
      </c>
      <c r="H35" s="250"/>
      <c r="I35" s="246">
        <f t="shared" si="0"/>
        <v>43538</v>
      </c>
      <c r="J35" s="254">
        <v>18</v>
      </c>
      <c r="K35" s="262" t="s">
        <v>404</v>
      </c>
      <c r="L35" s="287" t="s">
        <v>402</v>
      </c>
      <c r="M35" s="288" t="s">
        <v>402</v>
      </c>
      <c r="N35" s="289" t="s">
        <v>402</v>
      </c>
      <c r="O35" s="288" t="s">
        <v>402</v>
      </c>
      <c r="P35" s="284"/>
      <c r="Q35" s="285"/>
      <c r="R35" s="286"/>
      <c r="S35" s="285"/>
      <c r="T35" s="285"/>
      <c r="U35" s="286"/>
      <c r="V35" s="285"/>
      <c r="W35" s="286"/>
      <c r="X35" s="285"/>
      <c r="Y35" s="286" t="s">
        <v>135</v>
      </c>
      <c r="Z35" s="286"/>
      <c r="AA35" s="286"/>
      <c r="AB35" s="286"/>
      <c r="AC35" s="286"/>
      <c r="AD35" s="286"/>
      <c r="AE35" s="286"/>
      <c r="AF35" s="286"/>
      <c r="AG35" s="294"/>
      <c r="AH35" s="278"/>
      <c r="AI35" s="278"/>
      <c r="AJ35" s="278" t="s">
        <v>484</v>
      </c>
    </row>
    <row r="36" spans="1:36" ht="22.15" customHeight="1" outlineLevel="5">
      <c r="A36" s="227">
        <v>1574</v>
      </c>
      <c r="B36" s="229">
        <v>2</v>
      </c>
      <c r="C36" s="228">
        <v>0</v>
      </c>
      <c r="D36" s="228">
        <v>0</v>
      </c>
      <c r="E36" s="230">
        <v>41</v>
      </c>
      <c r="F36" s="230" t="s">
        <v>311</v>
      </c>
      <c r="G36" s="242" t="s">
        <v>157</v>
      </c>
      <c r="H36" s="250"/>
      <c r="I36" s="246">
        <f t="shared" si="0"/>
        <v>43538</v>
      </c>
      <c r="J36" s="254">
        <v>18</v>
      </c>
      <c r="K36" s="262" t="s">
        <v>404</v>
      </c>
      <c r="L36" s="287"/>
      <c r="M36" s="288"/>
      <c r="N36" s="289"/>
      <c r="O36" s="288"/>
      <c r="P36" s="284"/>
      <c r="Q36" s="285"/>
      <c r="R36" s="286"/>
      <c r="S36" s="285"/>
      <c r="T36" s="285"/>
      <c r="U36" s="286"/>
      <c r="V36" s="285"/>
      <c r="W36" s="286"/>
      <c r="X36" s="285"/>
      <c r="Y36" s="286" t="s">
        <v>135</v>
      </c>
      <c r="Z36" s="286"/>
      <c r="AA36" s="286"/>
      <c r="AB36" s="286"/>
      <c r="AC36" s="286"/>
      <c r="AD36" s="286"/>
      <c r="AE36" s="286"/>
      <c r="AF36" s="286"/>
      <c r="AG36" s="294"/>
      <c r="AH36" s="278" t="s">
        <v>55</v>
      </c>
      <c r="AI36" s="278" t="s">
        <v>500</v>
      </c>
      <c r="AJ36" s="278" t="s">
        <v>484</v>
      </c>
    </row>
    <row r="37" spans="1:36" ht="22.15" customHeight="1" outlineLevel="5">
      <c r="A37" s="227">
        <v>1575</v>
      </c>
      <c r="B37" s="229">
        <v>2</v>
      </c>
      <c r="C37" s="228">
        <v>0</v>
      </c>
      <c r="D37" s="228">
        <v>0</v>
      </c>
      <c r="E37" s="230">
        <v>41</v>
      </c>
      <c r="F37" s="230" t="s">
        <v>312</v>
      </c>
      <c r="G37" s="242" t="s">
        <v>158</v>
      </c>
      <c r="H37" s="250"/>
      <c r="I37" s="246">
        <f t="shared" si="0"/>
        <v>43538</v>
      </c>
      <c r="J37" s="254">
        <v>18</v>
      </c>
      <c r="K37" s="262" t="s">
        <v>404</v>
      </c>
      <c r="L37" s="287"/>
      <c r="M37" s="288"/>
      <c r="N37" s="289"/>
      <c r="O37" s="288"/>
      <c r="P37" s="284"/>
      <c r="Q37" s="285"/>
      <c r="R37" s="286"/>
      <c r="S37" s="285"/>
      <c r="T37" s="285"/>
      <c r="U37" s="286"/>
      <c r="V37" s="285"/>
      <c r="W37" s="286"/>
      <c r="X37" s="285"/>
      <c r="Y37" s="286" t="s">
        <v>135</v>
      </c>
      <c r="Z37" s="286"/>
      <c r="AA37" s="286"/>
      <c r="AB37" s="286"/>
      <c r="AC37" s="286"/>
      <c r="AD37" s="286"/>
      <c r="AE37" s="286"/>
      <c r="AF37" s="286"/>
      <c r="AG37" s="294"/>
      <c r="AH37" s="278" t="s">
        <v>55</v>
      </c>
      <c r="AI37" s="278" t="s">
        <v>501</v>
      </c>
      <c r="AJ37" s="278" t="s">
        <v>484</v>
      </c>
    </row>
    <row r="38" spans="1:36" ht="36" customHeight="1" outlineLevel="5">
      <c r="A38" s="227">
        <v>1576</v>
      </c>
      <c r="B38" s="229">
        <v>2</v>
      </c>
      <c r="C38" s="228">
        <v>0</v>
      </c>
      <c r="D38" s="228">
        <v>0</v>
      </c>
      <c r="E38" s="230">
        <v>41</v>
      </c>
      <c r="F38" s="230" t="s">
        <v>316</v>
      </c>
      <c r="G38" s="242" t="s">
        <v>159</v>
      </c>
      <c r="H38" s="250"/>
      <c r="I38" s="246">
        <f t="shared" si="0"/>
        <v>43538</v>
      </c>
      <c r="J38" s="254">
        <v>18</v>
      </c>
      <c r="K38" s="262" t="s">
        <v>404</v>
      </c>
      <c r="L38" s="287"/>
      <c r="M38" s="288"/>
      <c r="N38" s="289"/>
      <c r="O38" s="288"/>
      <c r="P38" s="284"/>
      <c r="Q38" s="285"/>
      <c r="R38" s="286"/>
      <c r="S38" s="285"/>
      <c r="T38" s="285"/>
      <c r="U38" s="286"/>
      <c r="V38" s="285"/>
      <c r="W38" s="286"/>
      <c r="X38" s="285"/>
      <c r="Y38" s="286" t="s">
        <v>135</v>
      </c>
      <c r="Z38" s="286"/>
      <c r="AA38" s="286"/>
      <c r="AB38" s="286"/>
      <c r="AC38" s="286"/>
      <c r="AD38" s="286"/>
      <c r="AE38" s="286"/>
      <c r="AF38" s="286"/>
      <c r="AG38" s="294"/>
      <c r="AH38" s="278" t="s">
        <v>55</v>
      </c>
      <c r="AI38" s="278" t="s">
        <v>501</v>
      </c>
      <c r="AJ38" s="278" t="s">
        <v>484</v>
      </c>
    </row>
    <row r="39" spans="1:36" ht="24" customHeight="1" outlineLevel="5">
      <c r="A39" s="227">
        <v>1577</v>
      </c>
      <c r="B39" s="229">
        <v>2</v>
      </c>
      <c r="C39" s="228">
        <v>0</v>
      </c>
      <c r="D39" s="228">
        <v>0</v>
      </c>
      <c r="E39" s="230">
        <v>41</v>
      </c>
      <c r="F39" s="230" t="s">
        <v>313</v>
      </c>
      <c r="G39" s="242" t="s">
        <v>160</v>
      </c>
      <c r="H39" s="250"/>
      <c r="I39" s="246">
        <f t="shared" si="0"/>
        <v>43538</v>
      </c>
      <c r="J39" s="254">
        <v>18</v>
      </c>
      <c r="K39" s="262" t="s">
        <v>404</v>
      </c>
      <c r="L39" s="287"/>
      <c r="M39" s="288"/>
      <c r="N39" s="289"/>
      <c r="O39" s="288"/>
      <c r="P39" s="284"/>
      <c r="Q39" s="285"/>
      <c r="R39" s="286"/>
      <c r="S39" s="285"/>
      <c r="T39" s="285"/>
      <c r="U39" s="286"/>
      <c r="V39" s="285"/>
      <c r="W39" s="286"/>
      <c r="X39" s="285"/>
      <c r="Y39" s="286" t="s">
        <v>135</v>
      </c>
      <c r="Z39" s="286"/>
      <c r="AA39" s="286"/>
      <c r="AB39" s="286"/>
      <c r="AC39" s="286"/>
      <c r="AD39" s="286"/>
      <c r="AE39" s="286"/>
      <c r="AF39" s="286"/>
      <c r="AG39" s="294"/>
      <c r="AH39" s="278" t="s">
        <v>55</v>
      </c>
      <c r="AI39" s="278" t="s">
        <v>502</v>
      </c>
      <c r="AJ39" s="278" t="s">
        <v>484</v>
      </c>
    </row>
    <row r="40" spans="1:36" ht="24" customHeight="1" outlineLevel="5">
      <c r="A40" s="227">
        <v>1578</v>
      </c>
      <c r="B40" s="229">
        <v>2</v>
      </c>
      <c r="C40" s="228">
        <v>0</v>
      </c>
      <c r="D40" s="228">
        <v>0</v>
      </c>
      <c r="E40" s="230">
        <v>41</v>
      </c>
      <c r="F40" s="230" t="s">
        <v>329</v>
      </c>
      <c r="G40" s="242" t="s">
        <v>161</v>
      </c>
      <c r="H40" s="250"/>
      <c r="I40" s="246">
        <f t="shared" si="0"/>
        <v>43538</v>
      </c>
      <c r="J40" s="254">
        <v>18</v>
      </c>
      <c r="K40" s="262" t="s">
        <v>404</v>
      </c>
      <c r="L40" s="287"/>
      <c r="M40" s="288"/>
      <c r="N40" s="289"/>
      <c r="O40" s="288"/>
      <c r="P40" s="284"/>
      <c r="Q40" s="285"/>
      <c r="R40" s="286"/>
      <c r="S40" s="285"/>
      <c r="T40" s="285"/>
      <c r="U40" s="286"/>
      <c r="V40" s="285"/>
      <c r="W40" s="286"/>
      <c r="X40" s="285"/>
      <c r="Y40" s="286" t="s">
        <v>135</v>
      </c>
      <c r="Z40" s="286"/>
      <c r="AA40" s="286"/>
      <c r="AB40" s="286"/>
      <c r="AC40" s="286"/>
      <c r="AD40" s="286"/>
      <c r="AE40" s="286"/>
      <c r="AF40" s="286"/>
      <c r="AG40" s="294"/>
      <c r="AH40" s="278" t="s">
        <v>55</v>
      </c>
      <c r="AI40" s="278" t="s">
        <v>500</v>
      </c>
      <c r="AJ40" s="278" t="s">
        <v>484</v>
      </c>
    </row>
    <row r="41" spans="1:36" ht="22.15" customHeight="1" outlineLevel="5">
      <c r="A41" s="227">
        <v>1579</v>
      </c>
      <c r="B41" s="229">
        <v>2</v>
      </c>
      <c r="C41" s="228">
        <v>0</v>
      </c>
      <c r="D41" s="228">
        <v>0</v>
      </c>
      <c r="E41" s="230">
        <v>41</v>
      </c>
      <c r="F41" s="230" t="s">
        <v>330</v>
      </c>
      <c r="G41" s="242" t="s">
        <v>162</v>
      </c>
      <c r="H41" s="250"/>
      <c r="I41" s="246">
        <f t="shared" si="0"/>
        <v>43538</v>
      </c>
      <c r="J41" s="254">
        <v>18</v>
      </c>
      <c r="K41" s="262" t="s">
        <v>404</v>
      </c>
      <c r="L41" s="287"/>
      <c r="M41" s="288"/>
      <c r="N41" s="289"/>
      <c r="O41" s="288"/>
      <c r="P41" s="284"/>
      <c r="Q41" s="285"/>
      <c r="R41" s="286"/>
      <c r="S41" s="285"/>
      <c r="T41" s="285"/>
      <c r="U41" s="286"/>
      <c r="V41" s="285"/>
      <c r="W41" s="286"/>
      <c r="X41" s="285"/>
      <c r="Y41" s="286" t="s">
        <v>135</v>
      </c>
      <c r="Z41" s="286"/>
      <c r="AA41" s="286"/>
      <c r="AB41" s="286"/>
      <c r="AC41" s="286"/>
      <c r="AD41" s="286"/>
      <c r="AE41" s="286"/>
      <c r="AF41" s="286"/>
      <c r="AG41" s="294"/>
      <c r="AH41" s="278" t="s">
        <v>55</v>
      </c>
      <c r="AI41" s="278" t="s">
        <v>500</v>
      </c>
      <c r="AJ41" s="278" t="s">
        <v>484</v>
      </c>
    </row>
    <row r="42" spans="1:36" ht="24" customHeight="1" outlineLevel="5">
      <c r="A42" s="227">
        <v>1580</v>
      </c>
      <c r="B42" s="229">
        <v>2</v>
      </c>
      <c r="C42" s="228">
        <v>0</v>
      </c>
      <c r="D42" s="228">
        <v>0</v>
      </c>
      <c r="E42" s="230">
        <v>41</v>
      </c>
      <c r="F42" s="230" t="s">
        <v>353</v>
      </c>
      <c r="G42" s="242" t="s">
        <v>415</v>
      </c>
      <c r="H42" s="250"/>
      <c r="I42" s="246">
        <f t="shared" si="0"/>
        <v>43538</v>
      </c>
      <c r="J42" s="254">
        <v>18</v>
      </c>
      <c r="K42" s="262" t="s">
        <v>404</v>
      </c>
      <c r="L42" s="287"/>
      <c r="M42" s="288"/>
      <c r="N42" s="289"/>
      <c r="O42" s="288"/>
      <c r="P42" s="284"/>
      <c r="Q42" s="285"/>
      <c r="R42" s="286"/>
      <c r="S42" s="285"/>
      <c r="T42" s="285"/>
      <c r="U42" s="286"/>
      <c r="V42" s="285"/>
      <c r="W42" s="286"/>
      <c r="X42" s="285"/>
      <c r="Y42" s="286" t="s">
        <v>135</v>
      </c>
      <c r="Z42" s="286"/>
      <c r="AA42" s="286"/>
      <c r="AB42" s="286"/>
      <c r="AC42" s="286"/>
      <c r="AD42" s="286"/>
      <c r="AE42" s="286"/>
      <c r="AF42" s="286"/>
      <c r="AG42" s="294"/>
      <c r="AH42" s="278" t="s">
        <v>55</v>
      </c>
      <c r="AI42" s="278" t="s">
        <v>501</v>
      </c>
      <c r="AJ42" s="278" t="s">
        <v>484</v>
      </c>
    </row>
    <row r="43" spans="1:36" ht="22.15" customHeight="1" outlineLevel="5">
      <c r="A43" s="227">
        <v>1581</v>
      </c>
      <c r="B43" s="229">
        <v>2</v>
      </c>
      <c r="C43" s="228">
        <v>0</v>
      </c>
      <c r="D43" s="228">
        <v>0</v>
      </c>
      <c r="E43" s="230">
        <v>41</v>
      </c>
      <c r="F43" s="230" t="s">
        <v>354</v>
      </c>
      <c r="G43" s="242" t="s">
        <v>163</v>
      </c>
      <c r="H43" s="250"/>
      <c r="I43" s="246">
        <f t="shared" si="0"/>
        <v>43538</v>
      </c>
      <c r="J43" s="254">
        <v>18</v>
      </c>
      <c r="K43" s="262" t="s">
        <v>404</v>
      </c>
      <c r="L43" s="287"/>
      <c r="M43" s="288"/>
      <c r="N43" s="289"/>
      <c r="O43" s="288"/>
      <c r="P43" s="284"/>
      <c r="Q43" s="285"/>
      <c r="R43" s="286"/>
      <c r="S43" s="285"/>
      <c r="T43" s="285"/>
      <c r="U43" s="286"/>
      <c r="V43" s="285"/>
      <c r="W43" s="286"/>
      <c r="X43" s="285"/>
      <c r="Y43" s="286" t="s">
        <v>135</v>
      </c>
      <c r="Z43" s="286"/>
      <c r="AA43" s="286"/>
      <c r="AB43" s="286"/>
      <c r="AC43" s="286"/>
      <c r="AD43" s="286"/>
      <c r="AE43" s="286"/>
      <c r="AF43" s="286"/>
      <c r="AG43" s="294"/>
      <c r="AH43" s="278" t="s">
        <v>55</v>
      </c>
      <c r="AI43" s="278" t="s">
        <v>503</v>
      </c>
      <c r="AJ43" s="278" t="s">
        <v>484</v>
      </c>
    </row>
    <row r="44" spans="1:36" ht="36" customHeight="1" outlineLevel="5">
      <c r="A44" s="227">
        <v>1582</v>
      </c>
      <c r="B44" s="229">
        <v>2</v>
      </c>
      <c r="C44" s="228">
        <v>0</v>
      </c>
      <c r="D44" s="228">
        <v>0</v>
      </c>
      <c r="E44" s="230">
        <v>41</v>
      </c>
      <c r="F44" s="230">
        <v>2</v>
      </c>
      <c r="G44" s="242" t="s">
        <v>416</v>
      </c>
      <c r="H44" s="250"/>
      <c r="I44" s="246">
        <f t="shared" si="0"/>
        <v>43538</v>
      </c>
      <c r="J44" s="254">
        <v>18</v>
      </c>
      <c r="K44" s="262" t="s">
        <v>404</v>
      </c>
      <c r="L44" s="287" t="s">
        <v>402</v>
      </c>
      <c r="M44" s="288" t="s">
        <v>402</v>
      </c>
      <c r="N44" s="289" t="s">
        <v>402</v>
      </c>
      <c r="O44" s="288" t="s">
        <v>402</v>
      </c>
      <c r="P44" s="284"/>
      <c r="Q44" s="285"/>
      <c r="R44" s="286"/>
      <c r="S44" s="285"/>
      <c r="T44" s="285"/>
      <c r="U44" s="286"/>
      <c r="V44" s="285"/>
      <c r="W44" s="286"/>
      <c r="X44" s="285"/>
      <c r="Y44" s="286" t="s">
        <v>135</v>
      </c>
      <c r="Z44" s="286"/>
      <c r="AA44" s="286"/>
      <c r="AB44" s="286"/>
      <c r="AC44" s="286"/>
      <c r="AD44" s="286"/>
      <c r="AE44" s="286"/>
      <c r="AF44" s="286"/>
      <c r="AG44" s="294"/>
      <c r="AH44" s="278" t="s">
        <v>55</v>
      </c>
      <c r="AI44" s="278" t="s">
        <v>504</v>
      </c>
      <c r="AJ44" s="278" t="s">
        <v>484</v>
      </c>
    </row>
    <row r="45" spans="1:36" ht="48" customHeight="1" outlineLevel="5">
      <c r="A45" s="227">
        <v>1583</v>
      </c>
      <c r="B45" s="229">
        <v>2</v>
      </c>
      <c r="C45" s="228">
        <v>0</v>
      </c>
      <c r="D45" s="228">
        <v>0</v>
      </c>
      <c r="E45" s="230">
        <v>41</v>
      </c>
      <c r="F45" s="230">
        <v>3</v>
      </c>
      <c r="G45" s="242" t="s">
        <v>164</v>
      </c>
      <c r="H45" s="250"/>
      <c r="I45" s="246">
        <f t="shared" si="0"/>
        <v>43538</v>
      </c>
      <c r="J45" s="254">
        <v>18</v>
      </c>
      <c r="K45" s="262" t="s">
        <v>404</v>
      </c>
      <c r="L45" s="287" t="s">
        <v>402</v>
      </c>
      <c r="M45" s="288" t="s">
        <v>402</v>
      </c>
      <c r="N45" s="289" t="s">
        <v>402</v>
      </c>
      <c r="O45" s="288" t="s">
        <v>402</v>
      </c>
      <c r="P45" s="284"/>
      <c r="Q45" s="285"/>
      <c r="R45" s="286"/>
      <c r="S45" s="285"/>
      <c r="T45" s="285"/>
      <c r="U45" s="286"/>
      <c r="V45" s="285"/>
      <c r="W45" s="286"/>
      <c r="X45" s="285"/>
      <c r="Y45" s="286" t="s">
        <v>135</v>
      </c>
      <c r="Z45" s="286"/>
      <c r="AA45" s="286"/>
      <c r="AB45" s="286"/>
      <c r="AC45" s="286" t="s">
        <v>135</v>
      </c>
      <c r="AD45" s="286"/>
      <c r="AE45" s="286"/>
      <c r="AF45" s="286"/>
      <c r="AG45" s="294"/>
      <c r="AH45" s="278" t="s">
        <v>55</v>
      </c>
      <c r="AI45" s="278"/>
      <c r="AJ45" s="278" t="s">
        <v>484</v>
      </c>
    </row>
    <row r="46" spans="1:36" ht="24" customHeight="1" outlineLevel="5">
      <c r="A46" s="227">
        <v>1584</v>
      </c>
      <c r="B46" s="229">
        <v>2</v>
      </c>
      <c r="C46" s="228">
        <v>0</v>
      </c>
      <c r="D46" s="228">
        <v>0</v>
      </c>
      <c r="E46" s="230">
        <v>41</v>
      </c>
      <c r="F46" s="230" t="s">
        <v>322</v>
      </c>
      <c r="G46" s="242" t="s">
        <v>417</v>
      </c>
      <c r="H46" s="250"/>
      <c r="I46" s="246">
        <f t="shared" si="0"/>
        <v>43538</v>
      </c>
      <c r="J46" s="254">
        <v>18</v>
      </c>
      <c r="K46" s="262" t="s">
        <v>404</v>
      </c>
      <c r="L46" s="287"/>
      <c r="M46" s="288"/>
      <c r="N46" s="289"/>
      <c r="O46" s="288"/>
      <c r="P46" s="284"/>
      <c r="Q46" s="285"/>
      <c r="R46" s="286"/>
      <c r="S46" s="285"/>
      <c r="T46" s="285"/>
      <c r="U46" s="286"/>
      <c r="V46" s="285"/>
      <c r="W46" s="286"/>
      <c r="X46" s="285"/>
      <c r="Y46" s="286" t="s">
        <v>135</v>
      </c>
      <c r="Z46" s="286"/>
      <c r="AA46" s="286"/>
      <c r="AB46" s="286"/>
      <c r="AC46" s="286" t="s">
        <v>135</v>
      </c>
      <c r="AD46" s="286"/>
      <c r="AE46" s="286"/>
      <c r="AF46" s="286"/>
      <c r="AG46" s="294"/>
      <c r="AH46" s="278" t="s">
        <v>55</v>
      </c>
      <c r="AI46" s="278" t="s">
        <v>505</v>
      </c>
      <c r="AJ46" s="278" t="s">
        <v>484</v>
      </c>
    </row>
    <row r="47" spans="1:36" ht="24" customHeight="1" outlineLevel="5">
      <c r="A47" s="227">
        <v>1585</v>
      </c>
      <c r="B47" s="229">
        <v>2</v>
      </c>
      <c r="C47" s="228">
        <v>0</v>
      </c>
      <c r="D47" s="228">
        <v>0</v>
      </c>
      <c r="E47" s="230">
        <v>41</v>
      </c>
      <c r="F47" s="230" t="s">
        <v>323</v>
      </c>
      <c r="G47" s="242" t="s">
        <v>165</v>
      </c>
      <c r="H47" s="250"/>
      <c r="I47" s="246">
        <f t="shared" ref="I47:I110" si="1">DATE(YEAR($G$1), MONTH($G$1)+J47, DAY($G$1))</f>
        <v>43538</v>
      </c>
      <c r="J47" s="254">
        <v>18</v>
      </c>
      <c r="K47" s="262" t="s">
        <v>404</v>
      </c>
      <c r="L47" s="287"/>
      <c r="M47" s="288"/>
      <c r="N47" s="289"/>
      <c r="O47" s="288"/>
      <c r="P47" s="284"/>
      <c r="Q47" s="285"/>
      <c r="R47" s="286"/>
      <c r="S47" s="285"/>
      <c r="T47" s="285"/>
      <c r="U47" s="286"/>
      <c r="V47" s="285"/>
      <c r="W47" s="286"/>
      <c r="X47" s="285"/>
      <c r="Y47" s="286" t="s">
        <v>135</v>
      </c>
      <c r="Z47" s="286"/>
      <c r="AA47" s="286"/>
      <c r="AB47" s="286"/>
      <c r="AC47" s="286" t="s">
        <v>135</v>
      </c>
      <c r="AD47" s="286"/>
      <c r="AE47" s="286"/>
      <c r="AF47" s="286"/>
      <c r="AG47" s="294"/>
      <c r="AH47" s="278" t="s">
        <v>55</v>
      </c>
      <c r="AI47" s="278" t="s">
        <v>506</v>
      </c>
      <c r="AJ47" s="278" t="s">
        <v>484</v>
      </c>
    </row>
    <row r="48" spans="1:36" ht="22.15" customHeight="1" outlineLevel="5">
      <c r="A48" s="227">
        <v>1586</v>
      </c>
      <c r="B48" s="229">
        <v>2</v>
      </c>
      <c r="C48" s="228">
        <v>0</v>
      </c>
      <c r="D48" s="228">
        <v>0</v>
      </c>
      <c r="E48" s="230">
        <v>41</v>
      </c>
      <c r="F48" s="230" t="s">
        <v>324</v>
      </c>
      <c r="G48" s="242" t="s">
        <v>166</v>
      </c>
      <c r="H48" s="250"/>
      <c r="I48" s="246">
        <f t="shared" si="1"/>
        <v>43538</v>
      </c>
      <c r="J48" s="254">
        <v>18</v>
      </c>
      <c r="K48" s="262" t="s">
        <v>404</v>
      </c>
      <c r="L48" s="287"/>
      <c r="M48" s="288"/>
      <c r="N48" s="289"/>
      <c r="O48" s="288"/>
      <c r="P48" s="284"/>
      <c r="Q48" s="285"/>
      <c r="R48" s="286"/>
      <c r="S48" s="285"/>
      <c r="T48" s="285"/>
      <c r="U48" s="286"/>
      <c r="V48" s="285"/>
      <c r="W48" s="286"/>
      <c r="X48" s="285"/>
      <c r="Y48" s="286" t="s">
        <v>135</v>
      </c>
      <c r="Z48" s="286"/>
      <c r="AA48" s="286"/>
      <c r="AB48" s="286"/>
      <c r="AC48" s="286" t="s">
        <v>135</v>
      </c>
      <c r="AD48" s="286"/>
      <c r="AE48" s="286"/>
      <c r="AF48" s="286"/>
      <c r="AG48" s="294"/>
      <c r="AH48" s="278" t="s">
        <v>55</v>
      </c>
      <c r="AI48" s="278" t="s">
        <v>505</v>
      </c>
      <c r="AJ48" s="278" t="s">
        <v>484</v>
      </c>
    </row>
    <row r="49" spans="1:36" ht="36" customHeight="1" outlineLevel="5">
      <c r="A49" s="227">
        <v>1587</v>
      </c>
      <c r="B49" s="229">
        <v>2</v>
      </c>
      <c r="C49" s="228">
        <v>0</v>
      </c>
      <c r="D49" s="228">
        <v>0</v>
      </c>
      <c r="E49" s="230">
        <v>41</v>
      </c>
      <c r="F49" s="230" t="s">
        <v>325</v>
      </c>
      <c r="G49" s="242" t="s">
        <v>418</v>
      </c>
      <c r="H49" s="250"/>
      <c r="I49" s="246">
        <f t="shared" si="1"/>
        <v>43538</v>
      </c>
      <c r="J49" s="254">
        <v>18</v>
      </c>
      <c r="K49" s="262" t="s">
        <v>404</v>
      </c>
      <c r="L49" s="287"/>
      <c r="M49" s="288"/>
      <c r="N49" s="289"/>
      <c r="O49" s="288"/>
      <c r="P49" s="284"/>
      <c r="Q49" s="285"/>
      <c r="R49" s="286"/>
      <c r="S49" s="285"/>
      <c r="T49" s="285"/>
      <c r="U49" s="286"/>
      <c r="V49" s="285"/>
      <c r="W49" s="286"/>
      <c r="X49" s="285"/>
      <c r="Y49" s="286" t="s">
        <v>135</v>
      </c>
      <c r="Z49" s="286"/>
      <c r="AA49" s="286"/>
      <c r="AB49" s="286"/>
      <c r="AC49" s="286" t="s">
        <v>135</v>
      </c>
      <c r="AD49" s="286"/>
      <c r="AE49" s="286"/>
      <c r="AF49" s="286"/>
      <c r="AG49" s="294"/>
      <c r="AH49" s="278" t="s">
        <v>55</v>
      </c>
      <c r="AI49" s="278" t="s">
        <v>505</v>
      </c>
      <c r="AJ49" s="278" t="s">
        <v>484</v>
      </c>
    </row>
    <row r="50" spans="1:36" ht="60" customHeight="1" outlineLevel="5">
      <c r="A50" s="227">
        <v>1588</v>
      </c>
      <c r="B50" s="229">
        <v>2</v>
      </c>
      <c r="C50" s="228">
        <v>0</v>
      </c>
      <c r="D50" s="228">
        <v>0</v>
      </c>
      <c r="E50" s="230">
        <v>41</v>
      </c>
      <c r="F50" s="230">
        <v>4</v>
      </c>
      <c r="G50" s="242" t="s">
        <v>167</v>
      </c>
      <c r="H50" s="250"/>
      <c r="I50" s="246">
        <f t="shared" si="1"/>
        <v>43538</v>
      </c>
      <c r="J50" s="254">
        <v>18</v>
      </c>
      <c r="K50" s="262" t="s">
        <v>404</v>
      </c>
      <c r="L50" s="287" t="s">
        <v>402</v>
      </c>
      <c r="M50" s="288" t="s">
        <v>402</v>
      </c>
      <c r="N50" s="289" t="s">
        <v>402</v>
      </c>
      <c r="O50" s="288" t="s">
        <v>402</v>
      </c>
      <c r="P50" s="284"/>
      <c r="Q50" s="285"/>
      <c r="R50" s="286"/>
      <c r="S50" s="285"/>
      <c r="T50" s="285"/>
      <c r="U50" s="286"/>
      <c r="V50" s="285"/>
      <c r="W50" s="286"/>
      <c r="X50" s="285"/>
      <c r="Y50" s="286" t="s">
        <v>135</v>
      </c>
      <c r="Z50" s="286"/>
      <c r="AA50" s="286"/>
      <c r="AB50" s="286"/>
      <c r="AC50" s="286"/>
      <c r="AD50" s="286"/>
      <c r="AE50" s="286"/>
      <c r="AF50" s="286"/>
      <c r="AG50" s="294"/>
      <c r="AH50" s="278" t="s">
        <v>55</v>
      </c>
      <c r="AI50" s="278" t="s">
        <v>501</v>
      </c>
      <c r="AJ50" s="278" t="s">
        <v>484</v>
      </c>
    </row>
    <row r="51" spans="1:36" ht="60" customHeight="1" outlineLevel="5">
      <c r="A51" s="227">
        <v>1589</v>
      </c>
      <c r="B51" s="229">
        <v>2</v>
      </c>
      <c r="C51" s="228">
        <v>0</v>
      </c>
      <c r="D51" s="228">
        <v>0</v>
      </c>
      <c r="E51" s="230">
        <v>41</v>
      </c>
      <c r="F51" s="230" t="s">
        <v>317</v>
      </c>
      <c r="G51" s="242" t="s">
        <v>168</v>
      </c>
      <c r="H51" s="250"/>
      <c r="I51" s="246">
        <f t="shared" si="1"/>
        <v>43538</v>
      </c>
      <c r="J51" s="254">
        <v>18</v>
      </c>
      <c r="K51" s="262" t="s">
        <v>404</v>
      </c>
      <c r="L51" s="287"/>
      <c r="M51" s="288"/>
      <c r="N51" s="289"/>
      <c r="O51" s="288"/>
      <c r="P51" s="284"/>
      <c r="Q51" s="285"/>
      <c r="R51" s="286"/>
      <c r="S51" s="285"/>
      <c r="T51" s="285"/>
      <c r="U51" s="286"/>
      <c r="V51" s="285"/>
      <c r="W51" s="286"/>
      <c r="X51" s="285"/>
      <c r="Y51" s="286" t="s">
        <v>135</v>
      </c>
      <c r="Z51" s="286"/>
      <c r="AA51" s="286"/>
      <c r="AB51" s="286"/>
      <c r="AC51" s="286"/>
      <c r="AD51" s="286"/>
      <c r="AE51" s="286"/>
      <c r="AF51" s="286"/>
      <c r="AG51" s="294"/>
      <c r="AH51" s="278" t="s">
        <v>55</v>
      </c>
      <c r="AI51" s="278"/>
      <c r="AJ51" s="278" t="s">
        <v>484</v>
      </c>
    </row>
    <row r="52" spans="1:36" ht="60" customHeight="1" outlineLevel="5">
      <c r="A52" s="227">
        <v>1590</v>
      </c>
      <c r="B52" s="229">
        <v>2</v>
      </c>
      <c r="C52" s="228">
        <v>0</v>
      </c>
      <c r="D52" s="228">
        <v>0</v>
      </c>
      <c r="E52" s="230">
        <v>41</v>
      </c>
      <c r="F52" s="230" t="s">
        <v>360</v>
      </c>
      <c r="G52" s="242" t="s">
        <v>169</v>
      </c>
      <c r="H52" s="250"/>
      <c r="I52" s="246">
        <f t="shared" si="1"/>
        <v>43538</v>
      </c>
      <c r="J52" s="254">
        <v>18</v>
      </c>
      <c r="K52" s="262" t="s">
        <v>404</v>
      </c>
      <c r="L52" s="287"/>
      <c r="M52" s="288"/>
      <c r="N52" s="289"/>
      <c r="O52" s="288"/>
      <c r="P52" s="284"/>
      <c r="Q52" s="285"/>
      <c r="R52" s="286"/>
      <c r="S52" s="285"/>
      <c r="T52" s="285"/>
      <c r="U52" s="286"/>
      <c r="V52" s="285"/>
      <c r="W52" s="286"/>
      <c r="X52" s="285"/>
      <c r="Y52" s="286" t="s">
        <v>135</v>
      </c>
      <c r="Z52" s="286"/>
      <c r="AA52" s="286"/>
      <c r="AB52" s="286"/>
      <c r="AC52" s="286"/>
      <c r="AD52" s="286"/>
      <c r="AE52" s="286"/>
      <c r="AF52" s="286"/>
      <c r="AG52" s="294"/>
      <c r="AH52" s="278" t="s">
        <v>55</v>
      </c>
      <c r="AI52" s="278" t="s">
        <v>501</v>
      </c>
      <c r="AJ52" s="278" t="s">
        <v>484</v>
      </c>
    </row>
    <row r="53" spans="1:36" ht="60" customHeight="1" outlineLevel="5">
      <c r="A53" s="227">
        <v>1591</v>
      </c>
      <c r="B53" s="229">
        <v>2</v>
      </c>
      <c r="C53" s="228">
        <v>0</v>
      </c>
      <c r="D53" s="228">
        <v>0</v>
      </c>
      <c r="E53" s="230">
        <v>41</v>
      </c>
      <c r="F53" s="230" t="s">
        <v>361</v>
      </c>
      <c r="G53" s="242" t="s">
        <v>170</v>
      </c>
      <c r="H53" s="250"/>
      <c r="I53" s="246">
        <f t="shared" si="1"/>
        <v>43538</v>
      </c>
      <c r="J53" s="254">
        <v>18</v>
      </c>
      <c r="K53" s="262" t="s">
        <v>404</v>
      </c>
      <c r="L53" s="287"/>
      <c r="M53" s="288"/>
      <c r="N53" s="289"/>
      <c r="O53" s="288"/>
      <c r="P53" s="284"/>
      <c r="Q53" s="285"/>
      <c r="R53" s="286"/>
      <c r="S53" s="285"/>
      <c r="T53" s="285"/>
      <c r="U53" s="286"/>
      <c r="V53" s="285"/>
      <c r="W53" s="286"/>
      <c r="X53" s="285"/>
      <c r="Y53" s="286" t="s">
        <v>135</v>
      </c>
      <c r="Z53" s="286"/>
      <c r="AA53" s="286"/>
      <c r="AB53" s="286"/>
      <c r="AC53" s="286"/>
      <c r="AD53" s="286"/>
      <c r="AE53" s="286"/>
      <c r="AF53" s="286"/>
      <c r="AG53" s="294"/>
      <c r="AH53" s="278" t="s">
        <v>55</v>
      </c>
      <c r="AI53" s="278" t="s">
        <v>500</v>
      </c>
      <c r="AJ53" s="278" t="s">
        <v>484</v>
      </c>
    </row>
    <row r="54" spans="1:36" ht="60" customHeight="1" outlineLevel="5">
      <c r="A54" s="227">
        <v>1592</v>
      </c>
      <c r="B54" s="229">
        <v>2</v>
      </c>
      <c r="C54" s="228">
        <v>0</v>
      </c>
      <c r="D54" s="228">
        <v>0</v>
      </c>
      <c r="E54" s="230">
        <v>41</v>
      </c>
      <c r="F54" s="230" t="s">
        <v>362</v>
      </c>
      <c r="G54" s="242" t="s">
        <v>171</v>
      </c>
      <c r="H54" s="250"/>
      <c r="I54" s="246">
        <f t="shared" si="1"/>
        <v>43538</v>
      </c>
      <c r="J54" s="254">
        <v>18</v>
      </c>
      <c r="K54" s="262" t="s">
        <v>404</v>
      </c>
      <c r="L54" s="287"/>
      <c r="M54" s="288"/>
      <c r="N54" s="289"/>
      <c r="O54" s="288"/>
      <c r="P54" s="284"/>
      <c r="Q54" s="285"/>
      <c r="R54" s="286"/>
      <c r="S54" s="285"/>
      <c r="T54" s="285"/>
      <c r="U54" s="286"/>
      <c r="V54" s="285"/>
      <c r="W54" s="286"/>
      <c r="X54" s="285"/>
      <c r="Y54" s="286" t="s">
        <v>135</v>
      </c>
      <c r="Z54" s="286"/>
      <c r="AA54" s="286"/>
      <c r="AB54" s="286"/>
      <c r="AC54" s="286"/>
      <c r="AD54" s="286"/>
      <c r="AE54" s="286"/>
      <c r="AF54" s="286"/>
      <c r="AG54" s="294"/>
      <c r="AH54" s="278" t="s">
        <v>55</v>
      </c>
      <c r="AI54" s="278" t="s">
        <v>500</v>
      </c>
      <c r="AJ54" s="278" t="s">
        <v>484</v>
      </c>
    </row>
    <row r="55" spans="1:36" ht="60" customHeight="1" outlineLevel="5">
      <c r="A55" s="227">
        <v>1593</v>
      </c>
      <c r="B55" s="229">
        <v>2</v>
      </c>
      <c r="C55" s="228">
        <v>0</v>
      </c>
      <c r="D55" s="228">
        <v>0</v>
      </c>
      <c r="E55" s="230">
        <v>41</v>
      </c>
      <c r="F55" s="230" t="s">
        <v>363</v>
      </c>
      <c r="G55" s="242" t="s">
        <v>172</v>
      </c>
      <c r="H55" s="250"/>
      <c r="I55" s="246">
        <f t="shared" si="1"/>
        <v>43538</v>
      </c>
      <c r="J55" s="254">
        <v>18</v>
      </c>
      <c r="K55" s="262" t="s">
        <v>404</v>
      </c>
      <c r="L55" s="287"/>
      <c r="M55" s="288"/>
      <c r="N55" s="289"/>
      <c r="O55" s="288"/>
      <c r="P55" s="284"/>
      <c r="Q55" s="285"/>
      <c r="R55" s="286"/>
      <c r="S55" s="285"/>
      <c r="T55" s="285"/>
      <c r="U55" s="286"/>
      <c r="V55" s="285"/>
      <c r="W55" s="286"/>
      <c r="X55" s="285"/>
      <c r="Y55" s="286" t="s">
        <v>135</v>
      </c>
      <c r="Z55" s="286"/>
      <c r="AA55" s="286"/>
      <c r="AB55" s="286"/>
      <c r="AC55" s="286"/>
      <c r="AD55" s="286"/>
      <c r="AE55" s="286"/>
      <c r="AF55" s="286"/>
      <c r="AG55" s="294"/>
      <c r="AH55" s="278" t="s">
        <v>55</v>
      </c>
      <c r="AI55" s="278" t="s">
        <v>500</v>
      </c>
      <c r="AJ55" s="278" t="s">
        <v>484</v>
      </c>
    </row>
    <row r="56" spans="1:36" ht="60" customHeight="1" outlineLevel="5">
      <c r="A56" s="227">
        <v>1594</v>
      </c>
      <c r="B56" s="229">
        <v>2</v>
      </c>
      <c r="C56" s="228">
        <v>0</v>
      </c>
      <c r="D56" s="228">
        <v>0</v>
      </c>
      <c r="E56" s="230">
        <v>41</v>
      </c>
      <c r="F56" s="230" t="s">
        <v>364</v>
      </c>
      <c r="G56" s="242" t="s">
        <v>173</v>
      </c>
      <c r="H56" s="250"/>
      <c r="I56" s="246">
        <f t="shared" si="1"/>
        <v>43538</v>
      </c>
      <c r="J56" s="254">
        <v>18</v>
      </c>
      <c r="K56" s="262" t="s">
        <v>404</v>
      </c>
      <c r="L56" s="287"/>
      <c r="M56" s="288"/>
      <c r="N56" s="289"/>
      <c r="O56" s="288"/>
      <c r="P56" s="284"/>
      <c r="Q56" s="285"/>
      <c r="R56" s="286"/>
      <c r="S56" s="285"/>
      <c r="T56" s="285"/>
      <c r="U56" s="286"/>
      <c r="V56" s="285"/>
      <c r="W56" s="286"/>
      <c r="X56" s="285"/>
      <c r="Y56" s="286" t="s">
        <v>135</v>
      </c>
      <c r="Z56" s="286"/>
      <c r="AA56" s="286"/>
      <c r="AB56" s="286"/>
      <c r="AC56" s="286"/>
      <c r="AD56" s="286"/>
      <c r="AE56" s="286"/>
      <c r="AF56" s="286"/>
      <c r="AG56" s="294"/>
      <c r="AH56" s="278" t="s">
        <v>55</v>
      </c>
      <c r="AI56" s="278" t="s">
        <v>501</v>
      </c>
      <c r="AJ56" s="278" t="s">
        <v>484</v>
      </c>
    </row>
    <row r="57" spans="1:36" ht="60" customHeight="1" outlineLevel="5">
      <c r="A57" s="227">
        <v>1595</v>
      </c>
      <c r="B57" s="229">
        <v>2</v>
      </c>
      <c r="C57" s="228">
        <v>0</v>
      </c>
      <c r="D57" s="228">
        <v>0</v>
      </c>
      <c r="E57" s="230">
        <v>41</v>
      </c>
      <c r="F57" s="230" t="s">
        <v>365</v>
      </c>
      <c r="G57" s="242" t="s">
        <v>419</v>
      </c>
      <c r="H57" s="250"/>
      <c r="I57" s="246">
        <f t="shared" si="1"/>
        <v>43538</v>
      </c>
      <c r="J57" s="254">
        <v>18</v>
      </c>
      <c r="K57" s="262" t="s">
        <v>404</v>
      </c>
      <c r="L57" s="287"/>
      <c r="M57" s="288"/>
      <c r="N57" s="289"/>
      <c r="O57" s="288"/>
      <c r="P57" s="284"/>
      <c r="Q57" s="285"/>
      <c r="R57" s="286"/>
      <c r="S57" s="285"/>
      <c r="T57" s="285"/>
      <c r="U57" s="286"/>
      <c r="V57" s="285"/>
      <c r="W57" s="286"/>
      <c r="X57" s="285"/>
      <c r="Y57" s="286" t="s">
        <v>135</v>
      </c>
      <c r="Z57" s="286"/>
      <c r="AA57" s="286"/>
      <c r="AB57" s="286"/>
      <c r="AC57" s="286"/>
      <c r="AD57" s="286"/>
      <c r="AE57" s="286"/>
      <c r="AF57" s="286"/>
      <c r="AG57" s="294"/>
      <c r="AH57" s="278" t="s">
        <v>55</v>
      </c>
      <c r="AI57" s="278" t="s">
        <v>501</v>
      </c>
      <c r="AJ57" s="278" t="s">
        <v>484</v>
      </c>
    </row>
    <row r="58" spans="1:36" ht="60" customHeight="1" outlineLevel="5">
      <c r="A58" s="227">
        <v>1596</v>
      </c>
      <c r="B58" s="229">
        <v>2</v>
      </c>
      <c r="C58" s="228">
        <v>0</v>
      </c>
      <c r="D58" s="228">
        <v>0</v>
      </c>
      <c r="E58" s="230">
        <v>41</v>
      </c>
      <c r="F58" s="230" t="s">
        <v>366</v>
      </c>
      <c r="G58" s="242" t="s">
        <v>420</v>
      </c>
      <c r="H58" s="250"/>
      <c r="I58" s="246">
        <f t="shared" si="1"/>
        <v>43538</v>
      </c>
      <c r="J58" s="254">
        <v>18</v>
      </c>
      <c r="K58" s="262" t="s">
        <v>404</v>
      </c>
      <c r="L58" s="287"/>
      <c r="M58" s="288"/>
      <c r="N58" s="289"/>
      <c r="O58" s="288"/>
      <c r="P58" s="284"/>
      <c r="Q58" s="285"/>
      <c r="R58" s="286"/>
      <c r="S58" s="285"/>
      <c r="T58" s="285"/>
      <c r="U58" s="286"/>
      <c r="V58" s="285"/>
      <c r="W58" s="286"/>
      <c r="X58" s="285"/>
      <c r="Y58" s="286" t="s">
        <v>135</v>
      </c>
      <c r="Z58" s="286"/>
      <c r="AA58" s="286"/>
      <c r="AB58" s="286"/>
      <c r="AC58" s="286"/>
      <c r="AD58" s="286"/>
      <c r="AE58" s="286"/>
      <c r="AF58" s="286"/>
      <c r="AG58" s="294"/>
      <c r="AH58" s="278" t="s">
        <v>55</v>
      </c>
      <c r="AI58" s="278" t="s">
        <v>501</v>
      </c>
      <c r="AJ58" s="278" t="s">
        <v>484</v>
      </c>
    </row>
    <row r="59" spans="1:36" ht="60" customHeight="1" outlineLevel="5">
      <c r="A59" s="227">
        <v>1597</v>
      </c>
      <c r="B59" s="229">
        <v>2</v>
      </c>
      <c r="C59" s="228">
        <v>0</v>
      </c>
      <c r="D59" s="228">
        <v>0</v>
      </c>
      <c r="E59" s="230">
        <v>41</v>
      </c>
      <c r="F59" s="230" t="s">
        <v>318</v>
      </c>
      <c r="G59" s="242" t="s">
        <v>421</v>
      </c>
      <c r="H59" s="250"/>
      <c r="I59" s="246">
        <f t="shared" si="1"/>
        <v>43538</v>
      </c>
      <c r="J59" s="254">
        <v>18</v>
      </c>
      <c r="K59" s="262" t="s">
        <v>404</v>
      </c>
      <c r="L59" s="287"/>
      <c r="M59" s="288"/>
      <c r="N59" s="289"/>
      <c r="O59" s="288"/>
      <c r="P59" s="284"/>
      <c r="Q59" s="285"/>
      <c r="R59" s="286"/>
      <c r="S59" s="285"/>
      <c r="T59" s="285"/>
      <c r="U59" s="286"/>
      <c r="V59" s="285"/>
      <c r="W59" s="286"/>
      <c r="X59" s="285"/>
      <c r="Y59" s="286" t="s">
        <v>135</v>
      </c>
      <c r="Z59" s="286"/>
      <c r="AA59" s="286"/>
      <c r="AB59" s="286"/>
      <c r="AC59" s="286"/>
      <c r="AD59" s="286"/>
      <c r="AE59" s="286"/>
      <c r="AF59" s="286"/>
      <c r="AG59" s="294"/>
      <c r="AH59" s="278" t="s">
        <v>55</v>
      </c>
      <c r="AI59" s="278" t="s">
        <v>501</v>
      </c>
      <c r="AJ59" s="278" t="s">
        <v>484</v>
      </c>
    </row>
    <row r="60" spans="1:36" ht="60" customHeight="1" outlineLevel="5">
      <c r="A60" s="227">
        <v>1598</v>
      </c>
      <c r="B60" s="229">
        <v>2</v>
      </c>
      <c r="C60" s="228">
        <v>0</v>
      </c>
      <c r="D60" s="228">
        <v>0</v>
      </c>
      <c r="E60" s="230">
        <v>41</v>
      </c>
      <c r="F60" s="230" t="s">
        <v>319</v>
      </c>
      <c r="G60" s="242" t="s">
        <v>174</v>
      </c>
      <c r="H60" s="250"/>
      <c r="I60" s="246">
        <f t="shared" si="1"/>
        <v>43538</v>
      </c>
      <c r="J60" s="254">
        <v>18</v>
      </c>
      <c r="K60" s="262" t="s">
        <v>404</v>
      </c>
      <c r="L60" s="287"/>
      <c r="M60" s="288"/>
      <c r="N60" s="289"/>
      <c r="O60" s="288"/>
      <c r="P60" s="284"/>
      <c r="Q60" s="285"/>
      <c r="R60" s="286"/>
      <c r="S60" s="285"/>
      <c r="T60" s="285"/>
      <c r="U60" s="286"/>
      <c r="V60" s="285"/>
      <c r="W60" s="286"/>
      <c r="X60" s="285"/>
      <c r="Y60" s="286" t="s">
        <v>135</v>
      </c>
      <c r="Z60" s="286"/>
      <c r="AA60" s="286"/>
      <c r="AB60" s="286"/>
      <c r="AC60" s="286"/>
      <c r="AD60" s="286"/>
      <c r="AE60" s="286"/>
      <c r="AF60" s="286"/>
      <c r="AG60" s="294"/>
      <c r="AH60" s="278" t="s">
        <v>55</v>
      </c>
      <c r="AI60" s="278" t="s">
        <v>501</v>
      </c>
      <c r="AJ60" s="278" t="s">
        <v>484</v>
      </c>
    </row>
    <row r="61" spans="1:36" ht="15" customHeight="1" outlineLevel="4">
      <c r="A61" s="227">
        <v>1599</v>
      </c>
      <c r="B61" s="229">
        <v>2</v>
      </c>
      <c r="C61" s="228">
        <v>0</v>
      </c>
      <c r="D61" s="228">
        <v>0</v>
      </c>
      <c r="E61" s="229">
        <v>42</v>
      </c>
      <c r="F61" s="229">
        <v>0</v>
      </c>
      <c r="G61" s="242" t="s">
        <v>295</v>
      </c>
      <c r="H61" s="250"/>
      <c r="I61" s="246">
        <f t="shared" si="1"/>
        <v>43538</v>
      </c>
      <c r="J61" s="254">
        <v>18</v>
      </c>
      <c r="K61" s="262" t="s">
        <v>404</v>
      </c>
      <c r="L61" s="275"/>
      <c r="M61" s="275"/>
      <c r="N61" s="275"/>
      <c r="O61" s="290"/>
      <c r="P61" s="284"/>
      <c r="Q61" s="285"/>
      <c r="R61" s="286"/>
      <c r="S61" s="285"/>
      <c r="T61" s="285"/>
      <c r="U61" s="286"/>
      <c r="V61" s="285"/>
      <c r="W61" s="286"/>
      <c r="X61" s="285"/>
      <c r="Y61" s="286" t="s">
        <v>135</v>
      </c>
      <c r="Z61" s="286"/>
      <c r="AA61" s="286"/>
      <c r="AB61" s="286"/>
      <c r="AC61" s="286"/>
      <c r="AD61" s="286"/>
      <c r="AE61" s="286"/>
      <c r="AF61" s="286"/>
      <c r="AG61" s="295" t="s">
        <v>507</v>
      </c>
      <c r="AH61" s="278"/>
      <c r="AI61" s="278" t="s">
        <v>508</v>
      </c>
      <c r="AJ61" s="278" t="s">
        <v>484</v>
      </c>
    </row>
    <row r="62" spans="1:36" ht="48" customHeight="1" outlineLevel="5">
      <c r="A62" s="227">
        <v>1600</v>
      </c>
      <c r="B62" s="229">
        <v>2</v>
      </c>
      <c r="C62" s="228">
        <v>0</v>
      </c>
      <c r="D62" s="228">
        <v>0</v>
      </c>
      <c r="E62" s="230">
        <v>42</v>
      </c>
      <c r="F62" s="230">
        <v>1</v>
      </c>
      <c r="G62" s="242" t="s">
        <v>175</v>
      </c>
      <c r="H62" s="250"/>
      <c r="I62" s="246">
        <f t="shared" si="1"/>
        <v>43538</v>
      </c>
      <c r="J62" s="254">
        <v>18</v>
      </c>
      <c r="K62" s="262" t="s">
        <v>404</v>
      </c>
      <c r="L62" s="287" t="s">
        <v>402</v>
      </c>
      <c r="M62" s="288"/>
      <c r="N62" s="289"/>
      <c r="O62" s="288"/>
      <c r="P62" s="284"/>
      <c r="Q62" s="285"/>
      <c r="R62" s="286"/>
      <c r="S62" s="285"/>
      <c r="T62" s="285"/>
      <c r="U62" s="286"/>
      <c r="V62" s="285"/>
      <c r="W62" s="286"/>
      <c r="X62" s="285"/>
      <c r="Y62" s="286" t="s">
        <v>135</v>
      </c>
      <c r="Z62" s="286"/>
      <c r="AA62" s="286"/>
      <c r="AB62" s="286"/>
      <c r="AC62" s="286"/>
      <c r="AD62" s="286"/>
      <c r="AE62" s="286"/>
      <c r="AF62" s="286"/>
      <c r="AG62" s="295" t="s">
        <v>509</v>
      </c>
      <c r="AH62" s="278"/>
      <c r="AI62" s="278" t="s">
        <v>510</v>
      </c>
      <c r="AJ62" s="278" t="s">
        <v>484</v>
      </c>
    </row>
    <row r="63" spans="1:36" ht="22.15" customHeight="1" outlineLevel="5">
      <c r="A63" s="227">
        <v>1601</v>
      </c>
      <c r="B63" s="229">
        <v>2</v>
      </c>
      <c r="C63" s="228">
        <v>0</v>
      </c>
      <c r="D63" s="228">
        <v>0</v>
      </c>
      <c r="E63" s="230">
        <v>42</v>
      </c>
      <c r="F63" s="230" t="s">
        <v>311</v>
      </c>
      <c r="G63" s="242" t="s">
        <v>176</v>
      </c>
      <c r="H63" s="250"/>
      <c r="I63" s="246">
        <f t="shared" si="1"/>
        <v>43538</v>
      </c>
      <c r="J63" s="254">
        <v>18</v>
      </c>
      <c r="K63" s="262" t="s">
        <v>404</v>
      </c>
      <c r="L63" s="287"/>
      <c r="M63" s="275"/>
      <c r="N63" s="275"/>
      <c r="O63" s="290"/>
      <c r="P63" s="284"/>
      <c r="Q63" s="285"/>
      <c r="R63" s="286"/>
      <c r="S63" s="285"/>
      <c r="T63" s="285"/>
      <c r="U63" s="286"/>
      <c r="V63" s="285"/>
      <c r="W63" s="286"/>
      <c r="X63" s="285"/>
      <c r="Y63" s="286" t="s">
        <v>135</v>
      </c>
      <c r="Z63" s="286"/>
      <c r="AA63" s="286"/>
      <c r="AB63" s="286"/>
      <c r="AC63" s="286"/>
      <c r="AD63" s="286"/>
      <c r="AE63" s="286"/>
      <c r="AF63" s="286"/>
      <c r="AG63" s="294"/>
      <c r="AH63" s="278" t="s">
        <v>55</v>
      </c>
      <c r="AI63" s="278" t="s">
        <v>510</v>
      </c>
      <c r="AJ63" s="278" t="s">
        <v>484</v>
      </c>
    </row>
    <row r="64" spans="1:36" ht="22.15" customHeight="1" outlineLevel="5">
      <c r="A64" s="227">
        <v>1602</v>
      </c>
      <c r="B64" s="229">
        <v>2</v>
      </c>
      <c r="C64" s="228">
        <v>0</v>
      </c>
      <c r="D64" s="228">
        <v>0</v>
      </c>
      <c r="E64" s="230">
        <v>42</v>
      </c>
      <c r="F64" s="230" t="s">
        <v>312</v>
      </c>
      <c r="G64" s="242" t="s">
        <v>177</v>
      </c>
      <c r="H64" s="250"/>
      <c r="I64" s="246">
        <f t="shared" si="1"/>
        <v>43538</v>
      </c>
      <c r="J64" s="254">
        <v>18</v>
      </c>
      <c r="K64" s="262" t="s">
        <v>404</v>
      </c>
      <c r="L64" s="287"/>
      <c r="M64" s="275"/>
      <c r="N64" s="275"/>
      <c r="O64" s="290"/>
      <c r="P64" s="284"/>
      <c r="Q64" s="285"/>
      <c r="R64" s="286"/>
      <c r="S64" s="285"/>
      <c r="T64" s="285"/>
      <c r="U64" s="286"/>
      <c r="V64" s="285"/>
      <c r="W64" s="286"/>
      <c r="X64" s="285"/>
      <c r="Y64" s="286" t="s">
        <v>135</v>
      </c>
      <c r="Z64" s="286"/>
      <c r="AA64" s="286"/>
      <c r="AB64" s="286"/>
      <c r="AC64" s="286"/>
      <c r="AD64" s="286"/>
      <c r="AE64" s="286"/>
      <c r="AF64" s="286"/>
      <c r="AG64" s="294"/>
      <c r="AH64" s="278" t="s">
        <v>55</v>
      </c>
      <c r="AI64" s="278" t="s">
        <v>510</v>
      </c>
      <c r="AJ64" s="278" t="s">
        <v>484</v>
      </c>
    </row>
    <row r="65" spans="1:36" ht="22.15" customHeight="1" outlineLevel="5">
      <c r="A65" s="227">
        <v>1603</v>
      </c>
      <c r="B65" s="229">
        <v>2</v>
      </c>
      <c r="C65" s="228">
        <v>0</v>
      </c>
      <c r="D65" s="228">
        <v>0</v>
      </c>
      <c r="E65" s="230">
        <v>42</v>
      </c>
      <c r="F65" s="230" t="s">
        <v>316</v>
      </c>
      <c r="G65" s="242" t="s">
        <v>422</v>
      </c>
      <c r="H65" s="250"/>
      <c r="I65" s="246">
        <f t="shared" si="1"/>
        <v>43538</v>
      </c>
      <c r="J65" s="254">
        <v>18</v>
      </c>
      <c r="K65" s="262" t="s">
        <v>404</v>
      </c>
      <c r="L65" s="287"/>
      <c r="M65" s="275"/>
      <c r="N65" s="275"/>
      <c r="O65" s="290"/>
      <c r="P65" s="284"/>
      <c r="Q65" s="285"/>
      <c r="R65" s="286"/>
      <c r="S65" s="285"/>
      <c r="T65" s="285"/>
      <c r="U65" s="286"/>
      <c r="V65" s="285"/>
      <c r="W65" s="286"/>
      <c r="X65" s="285"/>
      <c r="Y65" s="286" t="s">
        <v>135</v>
      </c>
      <c r="Z65" s="286"/>
      <c r="AA65" s="286"/>
      <c r="AB65" s="286"/>
      <c r="AC65" s="286"/>
      <c r="AD65" s="286"/>
      <c r="AE65" s="286"/>
      <c r="AF65" s="286"/>
      <c r="AG65" s="294"/>
      <c r="AH65" s="278" t="s">
        <v>55</v>
      </c>
      <c r="AI65" s="278" t="s">
        <v>510</v>
      </c>
      <c r="AJ65" s="278" t="s">
        <v>484</v>
      </c>
    </row>
    <row r="66" spans="1:36" ht="22.15" customHeight="1" outlineLevel="5">
      <c r="A66" s="227">
        <v>1604</v>
      </c>
      <c r="B66" s="229">
        <v>2</v>
      </c>
      <c r="C66" s="228">
        <v>0</v>
      </c>
      <c r="D66" s="228">
        <v>0</v>
      </c>
      <c r="E66" s="230">
        <v>42</v>
      </c>
      <c r="F66" s="230" t="s">
        <v>313</v>
      </c>
      <c r="G66" s="242" t="s">
        <v>178</v>
      </c>
      <c r="H66" s="250"/>
      <c r="I66" s="246">
        <f t="shared" si="1"/>
        <v>43538</v>
      </c>
      <c r="J66" s="254">
        <v>18</v>
      </c>
      <c r="K66" s="262" t="s">
        <v>404</v>
      </c>
      <c r="L66" s="287"/>
      <c r="M66" s="275"/>
      <c r="N66" s="275"/>
      <c r="O66" s="290"/>
      <c r="P66" s="284"/>
      <c r="Q66" s="285"/>
      <c r="R66" s="286"/>
      <c r="S66" s="285"/>
      <c r="T66" s="285"/>
      <c r="U66" s="286"/>
      <c r="V66" s="285"/>
      <c r="W66" s="286"/>
      <c r="X66" s="285"/>
      <c r="Y66" s="286" t="s">
        <v>135</v>
      </c>
      <c r="Z66" s="286"/>
      <c r="AA66" s="286"/>
      <c r="AB66" s="286"/>
      <c r="AC66" s="286"/>
      <c r="AD66" s="286"/>
      <c r="AE66" s="286"/>
      <c r="AF66" s="286"/>
      <c r="AG66" s="294"/>
      <c r="AH66" s="278" t="s">
        <v>55</v>
      </c>
      <c r="AI66" s="278" t="s">
        <v>510</v>
      </c>
      <c r="AJ66" s="278" t="s">
        <v>484</v>
      </c>
    </row>
    <row r="67" spans="1:36" ht="24" customHeight="1" outlineLevel="5">
      <c r="A67" s="227">
        <v>1605</v>
      </c>
      <c r="B67" s="229">
        <v>2</v>
      </c>
      <c r="C67" s="228">
        <v>0</v>
      </c>
      <c r="D67" s="228">
        <v>0</v>
      </c>
      <c r="E67" s="230">
        <v>42</v>
      </c>
      <c r="F67" s="230" t="s">
        <v>329</v>
      </c>
      <c r="G67" s="242" t="s">
        <v>179</v>
      </c>
      <c r="H67" s="250"/>
      <c r="I67" s="246">
        <f t="shared" si="1"/>
        <v>43538</v>
      </c>
      <c r="J67" s="254">
        <v>18</v>
      </c>
      <c r="K67" s="262" t="s">
        <v>404</v>
      </c>
      <c r="L67" s="287"/>
      <c r="M67" s="275"/>
      <c r="N67" s="275"/>
      <c r="O67" s="290"/>
      <c r="P67" s="284"/>
      <c r="Q67" s="285"/>
      <c r="R67" s="286"/>
      <c r="S67" s="285"/>
      <c r="T67" s="285"/>
      <c r="U67" s="286"/>
      <c r="V67" s="285"/>
      <c r="W67" s="286"/>
      <c r="X67" s="285"/>
      <c r="Y67" s="286" t="s">
        <v>135</v>
      </c>
      <c r="Z67" s="286"/>
      <c r="AA67" s="286"/>
      <c r="AB67" s="286"/>
      <c r="AC67" s="286"/>
      <c r="AD67" s="286"/>
      <c r="AE67" s="286"/>
      <c r="AF67" s="286"/>
      <c r="AG67" s="294"/>
      <c r="AH67" s="278" t="s">
        <v>55</v>
      </c>
      <c r="AI67" s="278" t="s">
        <v>510</v>
      </c>
      <c r="AJ67" s="278" t="s">
        <v>484</v>
      </c>
    </row>
    <row r="68" spans="1:36" ht="22.15" customHeight="1" outlineLevel="5">
      <c r="A68" s="227">
        <v>1606</v>
      </c>
      <c r="B68" s="229">
        <v>2</v>
      </c>
      <c r="C68" s="228">
        <v>0</v>
      </c>
      <c r="D68" s="228">
        <v>0</v>
      </c>
      <c r="E68" s="230">
        <v>42</v>
      </c>
      <c r="F68" s="230" t="s">
        <v>330</v>
      </c>
      <c r="G68" s="242" t="s">
        <v>180</v>
      </c>
      <c r="H68" s="250"/>
      <c r="I68" s="246">
        <f t="shared" si="1"/>
        <v>43538</v>
      </c>
      <c r="J68" s="254">
        <v>18</v>
      </c>
      <c r="K68" s="262" t="s">
        <v>404</v>
      </c>
      <c r="L68" s="287"/>
      <c r="M68" s="275"/>
      <c r="N68" s="275"/>
      <c r="O68" s="290"/>
      <c r="P68" s="284"/>
      <c r="Q68" s="285"/>
      <c r="R68" s="286"/>
      <c r="S68" s="285"/>
      <c r="T68" s="285"/>
      <c r="U68" s="286"/>
      <c r="V68" s="285"/>
      <c r="W68" s="286"/>
      <c r="X68" s="285"/>
      <c r="Y68" s="286" t="s">
        <v>135</v>
      </c>
      <c r="Z68" s="286"/>
      <c r="AA68" s="286"/>
      <c r="AB68" s="286"/>
      <c r="AC68" s="286"/>
      <c r="AD68" s="286"/>
      <c r="AE68" s="286"/>
      <c r="AF68" s="286"/>
      <c r="AG68" s="294"/>
      <c r="AH68" s="278" t="s">
        <v>55</v>
      </c>
      <c r="AI68" s="278" t="s">
        <v>510</v>
      </c>
      <c r="AJ68" s="278" t="s">
        <v>484</v>
      </c>
    </row>
    <row r="69" spans="1:36" ht="22.15" customHeight="1" outlineLevel="5">
      <c r="A69" s="227">
        <v>1607</v>
      </c>
      <c r="B69" s="229">
        <v>2</v>
      </c>
      <c r="C69" s="228">
        <v>0</v>
      </c>
      <c r="D69" s="228">
        <v>0</v>
      </c>
      <c r="E69" s="230">
        <v>42</v>
      </c>
      <c r="F69" s="230" t="s">
        <v>353</v>
      </c>
      <c r="G69" s="244" t="s">
        <v>423</v>
      </c>
      <c r="H69" s="250"/>
      <c r="I69" s="246">
        <f t="shared" si="1"/>
        <v>43538</v>
      </c>
      <c r="J69" s="254">
        <v>18</v>
      </c>
      <c r="K69" s="262" t="s">
        <v>404</v>
      </c>
      <c r="L69" s="287"/>
      <c r="M69" s="275"/>
      <c r="N69" s="275"/>
      <c r="O69" s="290"/>
      <c r="P69" s="284"/>
      <c r="Q69" s="285"/>
      <c r="R69" s="286"/>
      <c r="S69" s="285"/>
      <c r="T69" s="285"/>
      <c r="U69" s="286"/>
      <c r="V69" s="285"/>
      <c r="W69" s="286"/>
      <c r="X69" s="285"/>
      <c r="Y69" s="286" t="s">
        <v>135</v>
      </c>
      <c r="Z69" s="286"/>
      <c r="AA69" s="286"/>
      <c r="AB69" s="286"/>
      <c r="AC69" s="286"/>
      <c r="AD69" s="286"/>
      <c r="AE69" s="286"/>
      <c r="AF69" s="286"/>
      <c r="AG69" s="294"/>
      <c r="AH69" s="278" t="s">
        <v>55</v>
      </c>
      <c r="AI69" s="278" t="s">
        <v>510</v>
      </c>
      <c r="AJ69" s="278" t="s">
        <v>484</v>
      </c>
    </row>
    <row r="70" spans="1:36" ht="48" customHeight="1" outlineLevel="5">
      <c r="A70" s="227">
        <v>1608</v>
      </c>
      <c r="B70" s="229">
        <v>2</v>
      </c>
      <c r="C70" s="228">
        <v>0</v>
      </c>
      <c r="D70" s="228">
        <v>0</v>
      </c>
      <c r="E70" s="230">
        <v>42</v>
      </c>
      <c r="F70" s="230">
        <v>2</v>
      </c>
      <c r="G70" s="242" t="s">
        <v>424</v>
      </c>
      <c r="H70" s="250"/>
      <c r="I70" s="246">
        <f t="shared" si="1"/>
        <v>43538</v>
      </c>
      <c r="J70" s="254">
        <v>18</v>
      </c>
      <c r="K70" s="262" t="s">
        <v>404</v>
      </c>
      <c r="L70" s="287" t="s">
        <v>402</v>
      </c>
      <c r="M70" s="288" t="s">
        <v>402</v>
      </c>
      <c r="N70" s="289" t="s">
        <v>402</v>
      </c>
      <c r="O70" s="288" t="s">
        <v>402</v>
      </c>
      <c r="P70" s="284"/>
      <c r="Q70" s="285"/>
      <c r="R70" s="286"/>
      <c r="S70" s="285"/>
      <c r="T70" s="285"/>
      <c r="U70" s="286"/>
      <c r="V70" s="285"/>
      <c r="W70" s="286"/>
      <c r="X70" s="285"/>
      <c r="Y70" s="286" t="s">
        <v>135</v>
      </c>
      <c r="Z70" s="286"/>
      <c r="AA70" s="286"/>
      <c r="AB70" s="286"/>
      <c r="AC70" s="286"/>
      <c r="AD70" s="286"/>
      <c r="AE70" s="286"/>
      <c r="AF70" s="286"/>
      <c r="AG70" s="294"/>
      <c r="AH70" s="278" t="s">
        <v>55</v>
      </c>
      <c r="AI70" s="278"/>
      <c r="AJ70" s="278" t="s">
        <v>484</v>
      </c>
    </row>
    <row r="71" spans="1:36" ht="22.15" customHeight="1" outlineLevel="5">
      <c r="A71" s="227">
        <v>1609</v>
      </c>
      <c r="B71" s="229">
        <v>2</v>
      </c>
      <c r="C71" s="228">
        <v>0</v>
      </c>
      <c r="D71" s="228">
        <v>0</v>
      </c>
      <c r="E71" s="230">
        <v>42</v>
      </c>
      <c r="F71" s="230" t="s">
        <v>314</v>
      </c>
      <c r="G71" s="242" t="s">
        <v>181</v>
      </c>
      <c r="H71" s="250"/>
      <c r="I71" s="246">
        <f t="shared" si="1"/>
        <v>43538</v>
      </c>
      <c r="J71" s="254">
        <v>18</v>
      </c>
      <c r="K71" s="262" t="s">
        <v>404</v>
      </c>
      <c r="L71" s="287"/>
      <c r="M71" s="288"/>
      <c r="N71" s="289"/>
      <c r="O71" s="288"/>
      <c r="P71" s="284"/>
      <c r="Q71" s="285"/>
      <c r="R71" s="286"/>
      <c r="S71" s="285"/>
      <c r="T71" s="285"/>
      <c r="U71" s="286"/>
      <c r="V71" s="285"/>
      <c r="W71" s="286"/>
      <c r="X71" s="285"/>
      <c r="Y71" s="286" t="s">
        <v>135</v>
      </c>
      <c r="Z71" s="286"/>
      <c r="AA71" s="286"/>
      <c r="AB71" s="286"/>
      <c r="AC71" s="286"/>
      <c r="AD71" s="286"/>
      <c r="AE71" s="286"/>
      <c r="AF71" s="286"/>
      <c r="AG71" s="294"/>
      <c r="AH71" s="278" t="s">
        <v>55</v>
      </c>
      <c r="AI71" s="278" t="s">
        <v>511</v>
      </c>
      <c r="AJ71" s="278" t="s">
        <v>484</v>
      </c>
    </row>
    <row r="72" spans="1:36" ht="24" customHeight="1" outlineLevel="5">
      <c r="A72" s="227">
        <v>1610</v>
      </c>
      <c r="B72" s="229">
        <v>2</v>
      </c>
      <c r="C72" s="228">
        <v>0</v>
      </c>
      <c r="D72" s="228">
        <v>0</v>
      </c>
      <c r="E72" s="230">
        <v>42</v>
      </c>
      <c r="F72" s="230" t="s">
        <v>315</v>
      </c>
      <c r="G72" s="242" t="s">
        <v>182</v>
      </c>
      <c r="H72" s="250"/>
      <c r="I72" s="246">
        <f t="shared" si="1"/>
        <v>43538</v>
      </c>
      <c r="J72" s="254">
        <v>18</v>
      </c>
      <c r="K72" s="262" t="s">
        <v>404</v>
      </c>
      <c r="L72" s="287"/>
      <c r="M72" s="288"/>
      <c r="N72" s="289"/>
      <c r="O72" s="288"/>
      <c r="P72" s="284"/>
      <c r="Q72" s="285"/>
      <c r="R72" s="286"/>
      <c r="S72" s="285"/>
      <c r="T72" s="285"/>
      <c r="U72" s="286"/>
      <c r="V72" s="285"/>
      <c r="W72" s="286"/>
      <c r="X72" s="285"/>
      <c r="Y72" s="286" t="s">
        <v>135</v>
      </c>
      <c r="Z72" s="286"/>
      <c r="AA72" s="286"/>
      <c r="AB72" s="286"/>
      <c r="AC72" s="286"/>
      <c r="AD72" s="286"/>
      <c r="AE72" s="286"/>
      <c r="AF72" s="286"/>
      <c r="AG72" s="294"/>
      <c r="AH72" s="278" t="s">
        <v>55</v>
      </c>
      <c r="AI72" s="278" t="s">
        <v>511</v>
      </c>
      <c r="AJ72" s="278" t="s">
        <v>484</v>
      </c>
    </row>
    <row r="73" spans="1:36" ht="24" customHeight="1" outlineLevel="5">
      <c r="A73" s="227">
        <v>1611</v>
      </c>
      <c r="B73" s="229">
        <v>2</v>
      </c>
      <c r="C73" s="228">
        <v>0</v>
      </c>
      <c r="D73" s="228">
        <v>0</v>
      </c>
      <c r="E73" s="230">
        <v>42</v>
      </c>
      <c r="F73" s="230" t="s">
        <v>331</v>
      </c>
      <c r="G73" s="242" t="s">
        <v>425</v>
      </c>
      <c r="H73" s="250"/>
      <c r="I73" s="246">
        <f t="shared" si="1"/>
        <v>43538</v>
      </c>
      <c r="J73" s="254">
        <v>18</v>
      </c>
      <c r="K73" s="262" t="s">
        <v>404</v>
      </c>
      <c r="L73" s="287"/>
      <c r="M73" s="288"/>
      <c r="N73" s="289"/>
      <c r="O73" s="288"/>
      <c r="P73" s="284"/>
      <c r="Q73" s="285"/>
      <c r="R73" s="286"/>
      <c r="S73" s="285"/>
      <c r="T73" s="285"/>
      <c r="U73" s="286"/>
      <c r="V73" s="285"/>
      <c r="W73" s="286"/>
      <c r="X73" s="285"/>
      <c r="Y73" s="286" t="s">
        <v>135</v>
      </c>
      <c r="Z73" s="286"/>
      <c r="AA73" s="286"/>
      <c r="AB73" s="286"/>
      <c r="AC73" s="286"/>
      <c r="AD73" s="286"/>
      <c r="AE73" s="286"/>
      <c r="AF73" s="286"/>
      <c r="AG73" s="294"/>
      <c r="AH73" s="278" t="s">
        <v>55</v>
      </c>
      <c r="AI73" s="278" t="s">
        <v>511</v>
      </c>
      <c r="AJ73" s="278" t="s">
        <v>484</v>
      </c>
    </row>
    <row r="74" spans="1:36" ht="22.15" customHeight="1" outlineLevel="5">
      <c r="A74" s="227">
        <v>1612</v>
      </c>
      <c r="B74" s="229">
        <v>2</v>
      </c>
      <c r="C74" s="228">
        <v>0</v>
      </c>
      <c r="D74" s="228">
        <v>0</v>
      </c>
      <c r="E74" s="230">
        <v>42</v>
      </c>
      <c r="F74" s="230" t="s">
        <v>332</v>
      </c>
      <c r="G74" s="242" t="s">
        <v>183</v>
      </c>
      <c r="H74" s="250"/>
      <c r="I74" s="246">
        <f t="shared" si="1"/>
        <v>43538</v>
      </c>
      <c r="J74" s="254">
        <v>18</v>
      </c>
      <c r="K74" s="262" t="s">
        <v>404</v>
      </c>
      <c r="L74" s="287"/>
      <c r="M74" s="288"/>
      <c r="N74" s="289"/>
      <c r="O74" s="288"/>
      <c r="P74" s="284"/>
      <c r="Q74" s="285"/>
      <c r="R74" s="286"/>
      <c r="S74" s="285"/>
      <c r="T74" s="285"/>
      <c r="U74" s="286"/>
      <c r="V74" s="285"/>
      <c r="W74" s="286"/>
      <c r="X74" s="285"/>
      <c r="Y74" s="286" t="s">
        <v>135</v>
      </c>
      <c r="Z74" s="286"/>
      <c r="AA74" s="286"/>
      <c r="AB74" s="286"/>
      <c r="AC74" s="286"/>
      <c r="AD74" s="286"/>
      <c r="AE74" s="286"/>
      <c r="AF74" s="286"/>
      <c r="AG74" s="294"/>
      <c r="AH74" s="278" t="s">
        <v>55</v>
      </c>
      <c r="AI74" s="278" t="s">
        <v>511</v>
      </c>
      <c r="AJ74" s="278" t="s">
        <v>484</v>
      </c>
    </row>
    <row r="75" spans="1:36" ht="24" customHeight="1" outlineLevel="5">
      <c r="A75" s="227">
        <v>1613</v>
      </c>
      <c r="B75" s="229">
        <v>2</v>
      </c>
      <c r="C75" s="228">
        <v>0</v>
      </c>
      <c r="D75" s="228">
        <v>0</v>
      </c>
      <c r="E75" s="230">
        <v>42</v>
      </c>
      <c r="F75" s="230" t="s">
        <v>333</v>
      </c>
      <c r="G75" s="242" t="s">
        <v>184</v>
      </c>
      <c r="H75" s="250"/>
      <c r="I75" s="246">
        <f t="shared" si="1"/>
        <v>43538</v>
      </c>
      <c r="J75" s="254">
        <v>18</v>
      </c>
      <c r="K75" s="262" t="s">
        <v>404</v>
      </c>
      <c r="L75" s="287"/>
      <c r="M75" s="288"/>
      <c r="N75" s="289"/>
      <c r="O75" s="288"/>
      <c r="P75" s="284"/>
      <c r="Q75" s="285"/>
      <c r="R75" s="286"/>
      <c r="S75" s="285"/>
      <c r="T75" s="285"/>
      <c r="U75" s="286"/>
      <c r="V75" s="285"/>
      <c r="W75" s="286"/>
      <c r="X75" s="285"/>
      <c r="Y75" s="286" t="s">
        <v>135</v>
      </c>
      <c r="Z75" s="286"/>
      <c r="AA75" s="286"/>
      <c r="AB75" s="286"/>
      <c r="AC75" s="286"/>
      <c r="AD75" s="286"/>
      <c r="AE75" s="286"/>
      <c r="AF75" s="286"/>
      <c r="AG75" s="294"/>
      <c r="AH75" s="278" t="s">
        <v>55</v>
      </c>
      <c r="AI75" s="278" t="s">
        <v>511</v>
      </c>
      <c r="AJ75" s="278" t="s">
        <v>484</v>
      </c>
    </row>
    <row r="76" spans="1:36" ht="22.15" customHeight="1" outlineLevel="5">
      <c r="A76" s="227">
        <v>1614</v>
      </c>
      <c r="B76" s="229">
        <v>2</v>
      </c>
      <c r="C76" s="228">
        <v>0</v>
      </c>
      <c r="D76" s="228">
        <v>0</v>
      </c>
      <c r="E76" s="230">
        <v>42</v>
      </c>
      <c r="F76" s="230" t="s">
        <v>335</v>
      </c>
      <c r="G76" s="242" t="s">
        <v>185</v>
      </c>
      <c r="H76" s="250"/>
      <c r="I76" s="246">
        <f t="shared" si="1"/>
        <v>43538</v>
      </c>
      <c r="J76" s="254">
        <v>18</v>
      </c>
      <c r="K76" s="262" t="s">
        <v>404</v>
      </c>
      <c r="L76" s="287"/>
      <c r="M76" s="288"/>
      <c r="N76" s="289"/>
      <c r="O76" s="288"/>
      <c r="P76" s="284"/>
      <c r="Q76" s="285"/>
      <c r="R76" s="286"/>
      <c r="S76" s="285"/>
      <c r="T76" s="285"/>
      <c r="U76" s="286"/>
      <c r="V76" s="285"/>
      <c r="W76" s="286"/>
      <c r="X76" s="285"/>
      <c r="Y76" s="286" t="s">
        <v>135</v>
      </c>
      <c r="Z76" s="286"/>
      <c r="AA76" s="286"/>
      <c r="AB76" s="286"/>
      <c r="AC76" s="286"/>
      <c r="AD76" s="286"/>
      <c r="AE76" s="286"/>
      <c r="AF76" s="286"/>
      <c r="AG76" s="294"/>
      <c r="AH76" s="278" t="s">
        <v>55</v>
      </c>
      <c r="AI76" s="278" t="s">
        <v>511</v>
      </c>
      <c r="AJ76" s="278" t="s">
        <v>484</v>
      </c>
    </row>
    <row r="77" spans="1:36" ht="24" customHeight="1" outlineLevel="5">
      <c r="A77" s="227">
        <v>1615</v>
      </c>
      <c r="B77" s="229">
        <v>2</v>
      </c>
      <c r="C77" s="228">
        <v>0</v>
      </c>
      <c r="D77" s="228">
        <v>0</v>
      </c>
      <c r="E77" s="230">
        <v>42</v>
      </c>
      <c r="F77" s="230" t="s">
        <v>337</v>
      </c>
      <c r="G77" s="242" t="s">
        <v>186</v>
      </c>
      <c r="H77" s="250"/>
      <c r="I77" s="246">
        <f t="shared" si="1"/>
        <v>43538</v>
      </c>
      <c r="J77" s="254">
        <v>18</v>
      </c>
      <c r="K77" s="262" t="s">
        <v>404</v>
      </c>
      <c r="L77" s="287"/>
      <c r="M77" s="288"/>
      <c r="N77" s="289"/>
      <c r="O77" s="288"/>
      <c r="P77" s="284"/>
      <c r="Q77" s="285"/>
      <c r="R77" s="286"/>
      <c r="S77" s="285"/>
      <c r="T77" s="285"/>
      <c r="U77" s="286"/>
      <c r="V77" s="285"/>
      <c r="W77" s="286"/>
      <c r="X77" s="285"/>
      <c r="Y77" s="286" t="s">
        <v>135</v>
      </c>
      <c r="Z77" s="286"/>
      <c r="AA77" s="286"/>
      <c r="AB77" s="286"/>
      <c r="AC77" s="286"/>
      <c r="AD77" s="286"/>
      <c r="AE77" s="286"/>
      <c r="AF77" s="286"/>
      <c r="AG77" s="294"/>
      <c r="AH77" s="278" t="s">
        <v>55</v>
      </c>
      <c r="AI77" s="278" t="s">
        <v>511</v>
      </c>
      <c r="AJ77" s="278" t="s">
        <v>484</v>
      </c>
    </row>
    <row r="78" spans="1:36" ht="24" customHeight="1" outlineLevel="5">
      <c r="A78" s="227">
        <v>1616</v>
      </c>
      <c r="B78" s="229">
        <v>2</v>
      </c>
      <c r="C78" s="228">
        <v>0</v>
      </c>
      <c r="D78" s="228">
        <v>0</v>
      </c>
      <c r="E78" s="230">
        <v>42</v>
      </c>
      <c r="F78" s="230" t="s">
        <v>338</v>
      </c>
      <c r="G78" s="242" t="s">
        <v>187</v>
      </c>
      <c r="H78" s="250"/>
      <c r="I78" s="246">
        <f t="shared" si="1"/>
        <v>43538</v>
      </c>
      <c r="J78" s="254">
        <v>18</v>
      </c>
      <c r="K78" s="262" t="s">
        <v>404</v>
      </c>
      <c r="L78" s="287"/>
      <c r="M78" s="288"/>
      <c r="N78" s="289"/>
      <c r="O78" s="288"/>
      <c r="P78" s="284"/>
      <c r="Q78" s="285"/>
      <c r="R78" s="286"/>
      <c r="S78" s="285"/>
      <c r="T78" s="285"/>
      <c r="U78" s="286"/>
      <c r="V78" s="285"/>
      <c r="W78" s="286"/>
      <c r="X78" s="285"/>
      <c r="Y78" s="286" t="s">
        <v>135</v>
      </c>
      <c r="Z78" s="286"/>
      <c r="AA78" s="286"/>
      <c r="AB78" s="286"/>
      <c r="AC78" s="286"/>
      <c r="AD78" s="286"/>
      <c r="AE78" s="286"/>
      <c r="AF78" s="286"/>
      <c r="AG78" s="294"/>
      <c r="AH78" s="278" t="s">
        <v>55</v>
      </c>
      <c r="AI78" s="278" t="s">
        <v>511</v>
      </c>
      <c r="AJ78" s="278" t="s">
        <v>484</v>
      </c>
    </row>
    <row r="79" spans="1:36" ht="48" customHeight="1" outlineLevel="5">
      <c r="A79" s="227">
        <v>1617</v>
      </c>
      <c r="B79" s="229">
        <v>2</v>
      </c>
      <c r="C79" s="228">
        <v>0</v>
      </c>
      <c r="D79" s="228">
        <v>0</v>
      </c>
      <c r="E79" s="230">
        <v>42</v>
      </c>
      <c r="F79" s="230">
        <v>3</v>
      </c>
      <c r="G79" s="242" t="s">
        <v>188</v>
      </c>
      <c r="H79" s="250"/>
      <c r="I79" s="246">
        <f t="shared" si="1"/>
        <v>43538</v>
      </c>
      <c r="J79" s="254">
        <v>18</v>
      </c>
      <c r="K79" s="262" t="s">
        <v>404</v>
      </c>
      <c r="L79" s="287" t="s">
        <v>402</v>
      </c>
      <c r="M79" s="288" t="s">
        <v>402</v>
      </c>
      <c r="N79" s="289" t="s">
        <v>402</v>
      </c>
      <c r="O79" s="288" t="s">
        <v>402</v>
      </c>
      <c r="P79" s="284"/>
      <c r="Q79" s="285"/>
      <c r="R79" s="286"/>
      <c r="S79" s="285"/>
      <c r="T79" s="285"/>
      <c r="U79" s="286"/>
      <c r="V79" s="285"/>
      <c r="W79" s="286"/>
      <c r="X79" s="285"/>
      <c r="Y79" s="286" t="s">
        <v>135</v>
      </c>
      <c r="Z79" s="286"/>
      <c r="AA79" s="286"/>
      <c r="AB79" s="286"/>
      <c r="AC79" s="286"/>
      <c r="AD79" s="286"/>
      <c r="AE79" s="286"/>
      <c r="AF79" s="286"/>
      <c r="AG79" s="294"/>
      <c r="AH79" s="278" t="s">
        <v>55</v>
      </c>
      <c r="AI79" s="278" t="s">
        <v>512</v>
      </c>
      <c r="AJ79" s="278" t="s">
        <v>484</v>
      </c>
    </row>
    <row r="80" spans="1:36" ht="15" customHeight="1" outlineLevel="4">
      <c r="A80" s="227">
        <v>1618</v>
      </c>
      <c r="B80" s="229">
        <v>2</v>
      </c>
      <c r="C80" s="228">
        <v>0</v>
      </c>
      <c r="D80" s="228">
        <v>0</v>
      </c>
      <c r="E80" s="229">
        <v>43</v>
      </c>
      <c r="F80" s="229">
        <v>0</v>
      </c>
      <c r="G80" s="242" t="s">
        <v>296</v>
      </c>
      <c r="H80" s="250"/>
      <c r="I80" s="246">
        <f t="shared" si="1"/>
        <v>43538</v>
      </c>
      <c r="J80" s="254">
        <v>18</v>
      </c>
      <c r="K80" s="262" t="s">
        <v>404</v>
      </c>
      <c r="L80" s="275"/>
      <c r="M80" s="275"/>
      <c r="N80" s="275"/>
      <c r="O80" s="290"/>
      <c r="P80" s="284"/>
      <c r="Q80" s="285"/>
      <c r="R80" s="286"/>
      <c r="S80" s="285"/>
      <c r="T80" s="285"/>
      <c r="U80" s="286"/>
      <c r="V80" s="285"/>
      <c r="W80" s="286"/>
      <c r="X80" s="285"/>
      <c r="Y80" s="286" t="s">
        <v>135</v>
      </c>
      <c r="Z80" s="286"/>
      <c r="AA80" s="286"/>
      <c r="AB80" s="286"/>
      <c r="AC80" s="286"/>
      <c r="AD80" s="286"/>
      <c r="AE80" s="286"/>
      <c r="AF80" s="286"/>
      <c r="AG80" s="294"/>
      <c r="AH80" s="278"/>
      <c r="AI80" s="278" t="s">
        <v>513</v>
      </c>
      <c r="AJ80" s="278"/>
    </row>
    <row r="81" spans="1:36" ht="48" customHeight="1" outlineLevel="5">
      <c r="A81" s="227">
        <v>1619</v>
      </c>
      <c r="B81" s="229">
        <v>2</v>
      </c>
      <c r="C81" s="228">
        <v>0</v>
      </c>
      <c r="D81" s="228">
        <v>0</v>
      </c>
      <c r="E81" s="230">
        <v>43</v>
      </c>
      <c r="F81" s="230">
        <v>1</v>
      </c>
      <c r="G81" s="242" t="s">
        <v>426</v>
      </c>
      <c r="H81" s="250"/>
      <c r="I81" s="246">
        <f t="shared" si="1"/>
        <v>43538</v>
      </c>
      <c r="J81" s="254">
        <v>18</v>
      </c>
      <c r="K81" s="262" t="s">
        <v>404</v>
      </c>
      <c r="L81" s="287" t="s">
        <v>402</v>
      </c>
      <c r="M81" s="275"/>
      <c r="N81" s="275"/>
      <c r="O81" s="290"/>
      <c r="P81" s="284"/>
      <c r="Q81" s="285"/>
      <c r="R81" s="286"/>
      <c r="S81" s="285"/>
      <c r="T81" s="285"/>
      <c r="U81" s="286"/>
      <c r="V81" s="285"/>
      <c r="W81" s="286"/>
      <c r="X81" s="285"/>
      <c r="Y81" s="286" t="s">
        <v>135</v>
      </c>
      <c r="Z81" s="286"/>
      <c r="AA81" s="286"/>
      <c r="AB81" s="286"/>
      <c r="AC81" s="286"/>
      <c r="AD81" s="286"/>
      <c r="AE81" s="286"/>
      <c r="AF81" s="286"/>
      <c r="AG81" s="294"/>
      <c r="AH81" s="278" t="s">
        <v>55</v>
      </c>
      <c r="AI81" s="278" t="s">
        <v>578</v>
      </c>
      <c r="AJ81" s="278" t="s">
        <v>514</v>
      </c>
    </row>
    <row r="82" spans="1:36" ht="60" customHeight="1" outlineLevel="5">
      <c r="A82" s="227">
        <v>1620</v>
      </c>
      <c r="B82" s="229">
        <v>2</v>
      </c>
      <c r="C82" s="228">
        <v>0</v>
      </c>
      <c r="D82" s="228">
        <v>0</v>
      </c>
      <c r="E82" s="230">
        <v>43</v>
      </c>
      <c r="F82" s="230">
        <v>2</v>
      </c>
      <c r="G82" s="242" t="s">
        <v>189</v>
      </c>
      <c r="H82" s="250"/>
      <c r="I82" s="246">
        <f t="shared" si="1"/>
        <v>43538</v>
      </c>
      <c r="J82" s="254">
        <v>18</v>
      </c>
      <c r="K82" s="262" t="s">
        <v>404</v>
      </c>
      <c r="L82" s="287" t="s">
        <v>402</v>
      </c>
      <c r="M82" s="275"/>
      <c r="N82" s="275"/>
      <c r="O82" s="290"/>
      <c r="P82" s="284"/>
      <c r="Q82" s="285"/>
      <c r="R82" s="286"/>
      <c r="S82" s="285"/>
      <c r="T82" s="285"/>
      <c r="U82" s="286"/>
      <c r="V82" s="285"/>
      <c r="W82" s="286"/>
      <c r="X82" s="285"/>
      <c r="Y82" s="286" t="s">
        <v>135</v>
      </c>
      <c r="Z82" s="286"/>
      <c r="AA82" s="286"/>
      <c r="AB82" s="286"/>
      <c r="AC82" s="286"/>
      <c r="AD82" s="286"/>
      <c r="AE82" s="286"/>
      <c r="AF82" s="286"/>
      <c r="AG82" s="295"/>
      <c r="AH82" s="278" t="s">
        <v>55</v>
      </c>
      <c r="AI82" s="278" t="s">
        <v>515</v>
      </c>
      <c r="AJ82" s="278" t="s">
        <v>515</v>
      </c>
    </row>
    <row r="83" spans="1:36" ht="24" customHeight="1" outlineLevel="5">
      <c r="A83" s="227">
        <v>1621</v>
      </c>
      <c r="B83" s="229">
        <v>2</v>
      </c>
      <c r="C83" s="228">
        <v>0</v>
      </c>
      <c r="D83" s="228">
        <v>0</v>
      </c>
      <c r="E83" s="230">
        <v>43</v>
      </c>
      <c r="F83" s="230">
        <v>3</v>
      </c>
      <c r="G83" s="242" t="s">
        <v>190</v>
      </c>
      <c r="H83" s="250"/>
      <c r="I83" s="246">
        <f t="shared" si="1"/>
        <v>43538</v>
      </c>
      <c r="J83" s="254">
        <v>18</v>
      </c>
      <c r="K83" s="262" t="s">
        <v>404</v>
      </c>
      <c r="L83" s="291"/>
      <c r="M83" s="275"/>
      <c r="N83" s="275"/>
      <c r="O83" s="290"/>
      <c r="P83" s="284"/>
      <c r="Q83" s="285"/>
      <c r="R83" s="286"/>
      <c r="S83" s="285"/>
      <c r="T83" s="285"/>
      <c r="U83" s="286"/>
      <c r="V83" s="285"/>
      <c r="W83" s="286"/>
      <c r="X83" s="285"/>
      <c r="Y83" s="286" t="s">
        <v>135</v>
      </c>
      <c r="Z83" s="286"/>
      <c r="AA83" s="286"/>
      <c r="AB83" s="286"/>
      <c r="AC83" s="286"/>
      <c r="AD83" s="286"/>
      <c r="AE83" s="286"/>
      <c r="AF83" s="286"/>
      <c r="AG83" s="294"/>
      <c r="AH83" s="278" t="s">
        <v>55</v>
      </c>
      <c r="AI83" s="278"/>
      <c r="AJ83" s="278"/>
    </row>
    <row r="84" spans="1:36" ht="20.45" customHeight="1" outlineLevel="5">
      <c r="A84" s="227">
        <v>1622</v>
      </c>
      <c r="B84" s="229">
        <v>2</v>
      </c>
      <c r="C84" s="228">
        <v>0</v>
      </c>
      <c r="D84" s="228">
        <v>0</v>
      </c>
      <c r="E84" s="230">
        <v>43</v>
      </c>
      <c r="F84" s="230" t="s">
        <v>322</v>
      </c>
      <c r="G84" s="242" t="s">
        <v>191</v>
      </c>
      <c r="H84" s="250"/>
      <c r="I84" s="246">
        <f t="shared" si="1"/>
        <v>43538</v>
      </c>
      <c r="J84" s="254">
        <v>18</v>
      </c>
      <c r="K84" s="262" t="s">
        <v>404</v>
      </c>
      <c r="L84" s="291"/>
      <c r="M84" s="275"/>
      <c r="N84" s="275"/>
      <c r="O84" s="290"/>
      <c r="P84" s="284"/>
      <c r="Q84" s="285"/>
      <c r="R84" s="286"/>
      <c r="S84" s="285"/>
      <c r="T84" s="285"/>
      <c r="U84" s="286"/>
      <c r="V84" s="285"/>
      <c r="W84" s="286"/>
      <c r="X84" s="285"/>
      <c r="Y84" s="286" t="s">
        <v>135</v>
      </c>
      <c r="Z84" s="286"/>
      <c r="AA84" s="286"/>
      <c r="AB84" s="286"/>
      <c r="AC84" s="286"/>
      <c r="AD84" s="286"/>
      <c r="AE84" s="286"/>
      <c r="AF84" s="286"/>
      <c r="AG84" s="294"/>
      <c r="AH84" s="278" t="s">
        <v>55</v>
      </c>
      <c r="AI84" s="278" t="s">
        <v>516</v>
      </c>
      <c r="AJ84" s="278" t="s">
        <v>514</v>
      </c>
    </row>
    <row r="85" spans="1:36" ht="20.45" customHeight="1" outlineLevel="5">
      <c r="A85" s="227">
        <v>1623</v>
      </c>
      <c r="B85" s="229">
        <v>2</v>
      </c>
      <c r="C85" s="228">
        <v>0</v>
      </c>
      <c r="D85" s="228">
        <v>0</v>
      </c>
      <c r="E85" s="230">
        <v>43</v>
      </c>
      <c r="F85" s="230" t="s">
        <v>323</v>
      </c>
      <c r="G85" s="242" t="s">
        <v>192</v>
      </c>
      <c r="H85" s="250"/>
      <c r="I85" s="246">
        <f t="shared" si="1"/>
        <v>43538</v>
      </c>
      <c r="J85" s="254">
        <v>18</v>
      </c>
      <c r="K85" s="262" t="s">
        <v>404</v>
      </c>
      <c r="L85" s="291"/>
      <c r="M85" s="275"/>
      <c r="N85" s="275"/>
      <c r="O85" s="290"/>
      <c r="P85" s="284"/>
      <c r="Q85" s="285"/>
      <c r="R85" s="286"/>
      <c r="S85" s="285"/>
      <c r="T85" s="285"/>
      <c r="U85" s="286"/>
      <c r="V85" s="285"/>
      <c r="W85" s="286"/>
      <c r="X85" s="285"/>
      <c r="Y85" s="286" t="s">
        <v>135</v>
      </c>
      <c r="Z85" s="286"/>
      <c r="AA85" s="286"/>
      <c r="AB85" s="286"/>
      <c r="AC85" s="286"/>
      <c r="AD85" s="286"/>
      <c r="AE85" s="286"/>
      <c r="AF85" s="286"/>
      <c r="AG85" s="294"/>
      <c r="AH85" s="278" t="s">
        <v>55</v>
      </c>
      <c r="AI85" s="278" t="s">
        <v>516</v>
      </c>
      <c r="AJ85" s="278" t="s">
        <v>514</v>
      </c>
    </row>
    <row r="86" spans="1:36" ht="20.45" customHeight="1" outlineLevel="5">
      <c r="A86" s="227">
        <v>1624</v>
      </c>
      <c r="B86" s="229">
        <v>2</v>
      </c>
      <c r="C86" s="228">
        <v>0</v>
      </c>
      <c r="D86" s="228">
        <v>0</v>
      </c>
      <c r="E86" s="230">
        <v>43</v>
      </c>
      <c r="F86" s="230" t="s">
        <v>324</v>
      </c>
      <c r="G86" s="242" t="s">
        <v>193</v>
      </c>
      <c r="H86" s="250"/>
      <c r="I86" s="246">
        <f t="shared" si="1"/>
        <v>43538</v>
      </c>
      <c r="J86" s="254">
        <v>18</v>
      </c>
      <c r="K86" s="262" t="s">
        <v>404</v>
      </c>
      <c r="L86" s="291"/>
      <c r="M86" s="275"/>
      <c r="N86" s="275"/>
      <c r="O86" s="290"/>
      <c r="P86" s="284"/>
      <c r="Q86" s="285"/>
      <c r="R86" s="286"/>
      <c r="S86" s="285"/>
      <c r="T86" s="285"/>
      <c r="U86" s="286"/>
      <c r="V86" s="285"/>
      <c r="W86" s="286"/>
      <c r="X86" s="285"/>
      <c r="Y86" s="286" t="s">
        <v>135</v>
      </c>
      <c r="Z86" s="286"/>
      <c r="AA86" s="286"/>
      <c r="AB86" s="286"/>
      <c r="AC86" s="286"/>
      <c r="AD86" s="286"/>
      <c r="AE86" s="286"/>
      <c r="AF86" s="286"/>
      <c r="AG86" s="294"/>
      <c r="AH86" s="278" t="s">
        <v>55</v>
      </c>
      <c r="AI86" s="278" t="s">
        <v>516</v>
      </c>
      <c r="AJ86" s="278" t="s">
        <v>514</v>
      </c>
    </row>
    <row r="87" spans="1:36" ht="20.45" customHeight="1" outlineLevel="5">
      <c r="A87" s="227">
        <v>1625</v>
      </c>
      <c r="B87" s="229">
        <v>2</v>
      </c>
      <c r="C87" s="228">
        <v>0</v>
      </c>
      <c r="D87" s="228">
        <v>0</v>
      </c>
      <c r="E87" s="230">
        <v>43</v>
      </c>
      <c r="F87" s="230" t="s">
        <v>325</v>
      </c>
      <c r="G87" s="242" t="s">
        <v>194</v>
      </c>
      <c r="H87" s="250"/>
      <c r="I87" s="246">
        <f t="shared" si="1"/>
        <v>43538</v>
      </c>
      <c r="J87" s="254">
        <v>18</v>
      </c>
      <c r="K87" s="262" t="s">
        <v>404</v>
      </c>
      <c r="L87" s="291"/>
      <c r="M87" s="275"/>
      <c r="N87" s="275"/>
      <c r="O87" s="290"/>
      <c r="P87" s="284"/>
      <c r="Q87" s="285"/>
      <c r="R87" s="286"/>
      <c r="S87" s="285"/>
      <c r="T87" s="285"/>
      <c r="U87" s="286"/>
      <c r="V87" s="285"/>
      <c r="W87" s="286"/>
      <c r="X87" s="285"/>
      <c r="Y87" s="286" t="s">
        <v>135</v>
      </c>
      <c r="Z87" s="286"/>
      <c r="AA87" s="286"/>
      <c r="AB87" s="286"/>
      <c r="AC87" s="286"/>
      <c r="AD87" s="286"/>
      <c r="AE87" s="286"/>
      <c r="AF87" s="286"/>
      <c r="AG87" s="294"/>
      <c r="AH87" s="278" t="s">
        <v>55</v>
      </c>
      <c r="AI87" s="278" t="s">
        <v>516</v>
      </c>
      <c r="AJ87" s="278" t="s">
        <v>514</v>
      </c>
    </row>
    <row r="88" spans="1:36" ht="24" customHeight="1" outlineLevel="5">
      <c r="A88" s="227">
        <v>1626</v>
      </c>
      <c r="B88" s="229">
        <v>2</v>
      </c>
      <c r="C88" s="228">
        <v>0</v>
      </c>
      <c r="D88" s="228">
        <v>0</v>
      </c>
      <c r="E88" s="230">
        <v>43</v>
      </c>
      <c r="F88" s="230" t="s">
        <v>327</v>
      </c>
      <c r="G88" s="242" t="s">
        <v>427</v>
      </c>
      <c r="H88" s="250"/>
      <c r="I88" s="246">
        <f t="shared" si="1"/>
        <v>43538</v>
      </c>
      <c r="J88" s="254">
        <v>18</v>
      </c>
      <c r="K88" s="262" t="s">
        <v>404</v>
      </c>
      <c r="L88" s="291"/>
      <c r="M88" s="275"/>
      <c r="N88" s="275"/>
      <c r="O88" s="290"/>
      <c r="P88" s="284"/>
      <c r="Q88" s="285"/>
      <c r="R88" s="286"/>
      <c r="S88" s="285"/>
      <c r="T88" s="285"/>
      <c r="U88" s="286"/>
      <c r="V88" s="285"/>
      <c r="W88" s="286"/>
      <c r="X88" s="285"/>
      <c r="Y88" s="286" t="s">
        <v>135</v>
      </c>
      <c r="Z88" s="286"/>
      <c r="AA88" s="286"/>
      <c r="AB88" s="286"/>
      <c r="AC88" s="286"/>
      <c r="AD88" s="286"/>
      <c r="AE88" s="286"/>
      <c r="AF88" s="286"/>
      <c r="AG88" s="294"/>
      <c r="AH88" s="278" t="s">
        <v>55</v>
      </c>
      <c r="AI88" s="278" t="s">
        <v>517</v>
      </c>
      <c r="AJ88" s="278" t="s">
        <v>514</v>
      </c>
    </row>
    <row r="89" spans="1:36" ht="36" customHeight="1" outlineLevel="5">
      <c r="A89" s="227">
        <v>1627</v>
      </c>
      <c r="B89" s="229">
        <v>2</v>
      </c>
      <c r="C89" s="228">
        <v>0</v>
      </c>
      <c r="D89" s="228">
        <v>0</v>
      </c>
      <c r="E89" s="230">
        <v>43</v>
      </c>
      <c r="F89" s="230">
        <v>4</v>
      </c>
      <c r="G89" s="242" t="s">
        <v>195</v>
      </c>
      <c r="H89" s="250"/>
      <c r="I89" s="246">
        <f t="shared" si="1"/>
        <v>43538</v>
      </c>
      <c r="J89" s="254">
        <v>18</v>
      </c>
      <c r="K89" s="262" t="s">
        <v>404</v>
      </c>
      <c r="L89" s="291"/>
      <c r="M89" s="275"/>
      <c r="N89" s="275"/>
      <c r="O89" s="290"/>
      <c r="P89" s="284"/>
      <c r="Q89" s="285"/>
      <c r="R89" s="286"/>
      <c r="S89" s="285"/>
      <c r="T89" s="285"/>
      <c r="U89" s="286"/>
      <c r="V89" s="285"/>
      <c r="W89" s="286"/>
      <c r="X89" s="285"/>
      <c r="Y89" s="286" t="s">
        <v>135</v>
      </c>
      <c r="Z89" s="286"/>
      <c r="AA89" s="286"/>
      <c r="AB89" s="286"/>
      <c r="AC89" s="286"/>
      <c r="AD89" s="286"/>
      <c r="AE89" s="286"/>
      <c r="AF89" s="286"/>
      <c r="AG89" s="295" t="s">
        <v>518</v>
      </c>
      <c r="AH89" s="278" t="s">
        <v>52</v>
      </c>
      <c r="AI89" s="304" t="s">
        <v>580</v>
      </c>
      <c r="AJ89" s="278" t="s">
        <v>514</v>
      </c>
    </row>
    <row r="90" spans="1:36" ht="84" customHeight="1" outlineLevel="5">
      <c r="A90" s="227">
        <v>1628</v>
      </c>
      <c r="B90" s="229">
        <v>2</v>
      </c>
      <c r="C90" s="228">
        <v>0</v>
      </c>
      <c r="D90" s="228">
        <v>0</v>
      </c>
      <c r="E90" s="230">
        <v>43</v>
      </c>
      <c r="F90" s="230">
        <v>5</v>
      </c>
      <c r="G90" s="242" t="s">
        <v>428</v>
      </c>
      <c r="H90" s="250"/>
      <c r="I90" s="246">
        <f t="shared" si="1"/>
        <v>43538</v>
      </c>
      <c r="J90" s="254">
        <v>18</v>
      </c>
      <c r="K90" s="262" t="s">
        <v>404</v>
      </c>
      <c r="L90" s="291"/>
      <c r="M90" s="275"/>
      <c r="N90" s="275"/>
      <c r="O90" s="290"/>
      <c r="P90" s="284"/>
      <c r="Q90" s="285"/>
      <c r="R90" s="286"/>
      <c r="S90" s="285"/>
      <c r="T90" s="285"/>
      <c r="U90" s="286"/>
      <c r="V90" s="285"/>
      <c r="W90" s="286"/>
      <c r="X90" s="285"/>
      <c r="Y90" s="286" t="s">
        <v>135</v>
      </c>
      <c r="Z90" s="286"/>
      <c r="AA90" s="286"/>
      <c r="AB90" s="286"/>
      <c r="AC90" s="286"/>
      <c r="AD90" s="286"/>
      <c r="AE90" s="286"/>
      <c r="AF90" s="286"/>
      <c r="AG90" s="295" t="s">
        <v>519</v>
      </c>
      <c r="AH90" s="278" t="s">
        <v>52</v>
      </c>
      <c r="AI90" s="305" t="s">
        <v>520</v>
      </c>
      <c r="AJ90" s="278" t="s">
        <v>521</v>
      </c>
    </row>
    <row r="91" spans="1:36" ht="15" customHeight="1" outlineLevel="4">
      <c r="A91" s="227">
        <v>1629</v>
      </c>
      <c r="B91" s="229">
        <v>2</v>
      </c>
      <c r="C91" s="228">
        <v>0</v>
      </c>
      <c r="D91" s="228">
        <v>0</v>
      </c>
      <c r="E91" s="229">
        <v>44</v>
      </c>
      <c r="F91" s="229">
        <v>0</v>
      </c>
      <c r="G91" s="242" t="s">
        <v>297</v>
      </c>
      <c r="H91" s="250"/>
      <c r="I91" s="246">
        <f t="shared" si="1"/>
        <v>43538</v>
      </c>
      <c r="J91" s="254">
        <v>18</v>
      </c>
      <c r="K91" s="262" t="s">
        <v>404</v>
      </c>
      <c r="L91" s="275"/>
      <c r="M91" s="275"/>
      <c r="N91" s="275"/>
      <c r="O91" s="290"/>
      <c r="P91" s="284"/>
      <c r="Q91" s="285"/>
      <c r="R91" s="286"/>
      <c r="S91" s="285"/>
      <c r="T91" s="285"/>
      <c r="U91" s="286"/>
      <c r="V91" s="285"/>
      <c r="W91" s="286"/>
      <c r="X91" s="285"/>
      <c r="Y91" s="286" t="s">
        <v>135</v>
      </c>
      <c r="Z91" s="286"/>
      <c r="AA91" s="286"/>
      <c r="AB91" s="286"/>
      <c r="AC91" s="286"/>
      <c r="AD91" s="286"/>
      <c r="AE91" s="286"/>
      <c r="AF91" s="286"/>
      <c r="AG91" s="303"/>
      <c r="AH91" s="278" t="s">
        <v>55</v>
      </c>
      <c r="AI91" s="278" t="s">
        <v>522</v>
      </c>
      <c r="AJ91" s="277"/>
    </row>
    <row r="92" spans="1:36" ht="36" customHeight="1" outlineLevel="5">
      <c r="A92" s="227">
        <v>1630</v>
      </c>
      <c r="B92" s="229">
        <v>2</v>
      </c>
      <c r="C92" s="228">
        <v>0</v>
      </c>
      <c r="D92" s="228">
        <v>0</v>
      </c>
      <c r="E92" s="230">
        <v>44</v>
      </c>
      <c r="F92" s="230">
        <v>1</v>
      </c>
      <c r="G92" s="242" t="s">
        <v>196</v>
      </c>
      <c r="H92" s="250"/>
      <c r="I92" s="246">
        <f t="shared" si="1"/>
        <v>43538</v>
      </c>
      <c r="J92" s="254">
        <v>18</v>
      </c>
      <c r="K92" s="262" t="s">
        <v>404</v>
      </c>
      <c r="L92" s="287"/>
      <c r="M92" s="275"/>
      <c r="N92" s="275"/>
      <c r="O92" s="290"/>
      <c r="P92" s="284"/>
      <c r="Q92" s="285"/>
      <c r="R92" s="286"/>
      <c r="S92" s="285"/>
      <c r="T92" s="285"/>
      <c r="U92" s="286"/>
      <c r="V92" s="285"/>
      <c r="W92" s="286"/>
      <c r="X92" s="285"/>
      <c r="Y92" s="286" t="s">
        <v>135</v>
      </c>
      <c r="Z92" s="286"/>
      <c r="AA92" s="286"/>
      <c r="AB92" s="286"/>
      <c r="AC92" s="286"/>
      <c r="AD92" s="286"/>
      <c r="AE92" s="286"/>
      <c r="AF92" s="286"/>
      <c r="AG92" s="294"/>
      <c r="AH92" s="278"/>
      <c r="AI92" s="278" t="s">
        <v>523</v>
      </c>
      <c r="AJ92" s="277"/>
    </row>
    <row r="93" spans="1:36" ht="67.5" customHeight="1" outlineLevel="5">
      <c r="A93" s="227">
        <v>1631</v>
      </c>
      <c r="B93" s="229">
        <v>2</v>
      </c>
      <c r="C93" s="228">
        <v>0</v>
      </c>
      <c r="D93" s="228">
        <v>0</v>
      </c>
      <c r="E93" s="230">
        <v>44</v>
      </c>
      <c r="F93" s="230" t="s">
        <v>328</v>
      </c>
      <c r="G93" s="242" t="s">
        <v>197</v>
      </c>
      <c r="H93" s="250"/>
      <c r="I93" s="246">
        <f t="shared" si="1"/>
        <v>43538</v>
      </c>
      <c r="J93" s="254">
        <v>18</v>
      </c>
      <c r="K93" s="262" t="s">
        <v>404</v>
      </c>
      <c r="L93" s="291"/>
      <c r="M93" s="275"/>
      <c r="N93" s="275"/>
      <c r="O93" s="290"/>
      <c r="P93" s="284"/>
      <c r="Q93" s="285"/>
      <c r="R93" s="286"/>
      <c r="S93" s="285"/>
      <c r="T93" s="285"/>
      <c r="U93" s="286"/>
      <c r="V93" s="285"/>
      <c r="W93" s="286"/>
      <c r="X93" s="285"/>
      <c r="Y93" s="286" t="s">
        <v>135</v>
      </c>
      <c r="Z93" s="286"/>
      <c r="AA93" s="286"/>
      <c r="AB93" s="286"/>
      <c r="AC93" s="286"/>
      <c r="AD93" s="286"/>
      <c r="AE93" s="286"/>
      <c r="AF93" s="286"/>
      <c r="AG93" s="294"/>
      <c r="AH93" s="278" t="s">
        <v>55</v>
      </c>
      <c r="AI93" s="278" t="s">
        <v>523</v>
      </c>
      <c r="AJ93" s="277"/>
    </row>
    <row r="94" spans="1:36" ht="37.5" customHeight="1" outlineLevel="5">
      <c r="A94" s="227">
        <v>1632</v>
      </c>
      <c r="B94" s="229">
        <v>2</v>
      </c>
      <c r="C94" s="228">
        <v>0</v>
      </c>
      <c r="D94" s="228">
        <v>0</v>
      </c>
      <c r="E94" s="230">
        <v>44</v>
      </c>
      <c r="F94" s="230" t="s">
        <v>344</v>
      </c>
      <c r="G94" s="242" t="s">
        <v>198</v>
      </c>
      <c r="H94" s="250"/>
      <c r="I94" s="246">
        <f t="shared" si="1"/>
        <v>43538</v>
      </c>
      <c r="J94" s="254">
        <v>18</v>
      </c>
      <c r="K94" s="262" t="s">
        <v>404</v>
      </c>
      <c r="L94" s="291"/>
      <c r="M94" s="275"/>
      <c r="N94" s="275"/>
      <c r="O94" s="290"/>
      <c r="P94" s="284"/>
      <c r="Q94" s="285"/>
      <c r="R94" s="286"/>
      <c r="S94" s="285"/>
      <c r="T94" s="285"/>
      <c r="U94" s="286"/>
      <c r="V94" s="285"/>
      <c r="W94" s="286"/>
      <c r="X94" s="285"/>
      <c r="Y94" s="286" t="s">
        <v>135</v>
      </c>
      <c r="Z94" s="286"/>
      <c r="AA94" s="286"/>
      <c r="AB94" s="286"/>
      <c r="AC94" s="286"/>
      <c r="AD94" s="286"/>
      <c r="AE94" s="286"/>
      <c r="AF94" s="286"/>
      <c r="AG94" s="294"/>
      <c r="AH94" s="278" t="s">
        <v>55</v>
      </c>
      <c r="AI94" s="278" t="s">
        <v>523</v>
      </c>
      <c r="AJ94" s="278" t="s">
        <v>524</v>
      </c>
    </row>
    <row r="95" spans="1:36" ht="72.75" customHeight="1" outlineLevel="5">
      <c r="A95" s="227">
        <v>1633</v>
      </c>
      <c r="B95" s="229">
        <v>2</v>
      </c>
      <c r="C95" s="228">
        <v>0</v>
      </c>
      <c r="D95" s="228">
        <v>0</v>
      </c>
      <c r="E95" s="230">
        <v>44</v>
      </c>
      <c r="F95" s="230" t="s">
        <v>347</v>
      </c>
      <c r="G95" s="242" t="s">
        <v>199</v>
      </c>
      <c r="H95" s="250"/>
      <c r="I95" s="246">
        <f t="shared" si="1"/>
        <v>43538</v>
      </c>
      <c r="J95" s="254">
        <v>18</v>
      </c>
      <c r="K95" s="262" t="s">
        <v>404</v>
      </c>
      <c r="L95" s="291"/>
      <c r="M95" s="275"/>
      <c r="N95" s="275"/>
      <c r="O95" s="290"/>
      <c r="P95" s="284"/>
      <c r="Q95" s="285"/>
      <c r="R95" s="286"/>
      <c r="S95" s="285"/>
      <c r="T95" s="285"/>
      <c r="U95" s="286"/>
      <c r="V95" s="285"/>
      <c r="W95" s="286"/>
      <c r="X95" s="285"/>
      <c r="Y95" s="286" t="s">
        <v>135</v>
      </c>
      <c r="Z95" s="286"/>
      <c r="AA95" s="286"/>
      <c r="AB95" s="286"/>
      <c r="AC95" s="286"/>
      <c r="AD95" s="286"/>
      <c r="AE95" s="286"/>
      <c r="AF95" s="286"/>
      <c r="AG95" s="294"/>
      <c r="AH95" s="278" t="s">
        <v>55</v>
      </c>
      <c r="AI95" s="278" t="s">
        <v>523</v>
      </c>
      <c r="AJ95" s="278" t="s">
        <v>524</v>
      </c>
    </row>
    <row r="96" spans="1:36" ht="68.25" customHeight="1" outlineLevel="5">
      <c r="A96" s="227">
        <v>1634</v>
      </c>
      <c r="B96" s="229">
        <v>2</v>
      </c>
      <c r="C96" s="228">
        <v>0</v>
      </c>
      <c r="D96" s="228">
        <v>0</v>
      </c>
      <c r="E96" s="230">
        <v>44</v>
      </c>
      <c r="F96" s="230" t="s">
        <v>367</v>
      </c>
      <c r="G96" s="242" t="s">
        <v>200</v>
      </c>
      <c r="H96" s="250"/>
      <c r="I96" s="246">
        <f t="shared" si="1"/>
        <v>43538</v>
      </c>
      <c r="J96" s="254">
        <v>18</v>
      </c>
      <c r="K96" s="262" t="s">
        <v>404</v>
      </c>
      <c r="L96" s="291"/>
      <c r="M96" s="275"/>
      <c r="N96" s="275"/>
      <c r="O96" s="290"/>
      <c r="P96" s="284"/>
      <c r="Q96" s="285"/>
      <c r="R96" s="286"/>
      <c r="S96" s="285"/>
      <c r="T96" s="285"/>
      <c r="U96" s="286"/>
      <c r="V96" s="285"/>
      <c r="W96" s="286"/>
      <c r="X96" s="285"/>
      <c r="Y96" s="286" t="s">
        <v>135</v>
      </c>
      <c r="Z96" s="286"/>
      <c r="AA96" s="286"/>
      <c r="AB96" s="286"/>
      <c r="AC96" s="286"/>
      <c r="AD96" s="286"/>
      <c r="AE96" s="286"/>
      <c r="AF96" s="286"/>
      <c r="AG96" s="294"/>
      <c r="AH96" s="278" t="s">
        <v>55</v>
      </c>
      <c r="AI96" s="278" t="s">
        <v>523</v>
      </c>
      <c r="AJ96" s="278" t="s">
        <v>524</v>
      </c>
    </row>
    <row r="97" spans="1:36" ht="71.25" customHeight="1" outlineLevel="5">
      <c r="A97" s="227">
        <v>1635</v>
      </c>
      <c r="B97" s="229">
        <v>2</v>
      </c>
      <c r="C97" s="228">
        <v>0</v>
      </c>
      <c r="D97" s="228">
        <v>0</v>
      </c>
      <c r="E97" s="230">
        <v>44</v>
      </c>
      <c r="F97" s="230" t="s">
        <v>368</v>
      </c>
      <c r="G97" s="242" t="s">
        <v>201</v>
      </c>
      <c r="H97" s="250"/>
      <c r="I97" s="246">
        <f t="shared" si="1"/>
        <v>43538</v>
      </c>
      <c r="J97" s="254">
        <v>18</v>
      </c>
      <c r="K97" s="262" t="s">
        <v>404</v>
      </c>
      <c r="L97" s="291"/>
      <c r="M97" s="275"/>
      <c r="N97" s="275"/>
      <c r="O97" s="290"/>
      <c r="P97" s="284"/>
      <c r="Q97" s="285"/>
      <c r="R97" s="286"/>
      <c r="S97" s="285"/>
      <c r="T97" s="285"/>
      <c r="U97" s="286"/>
      <c r="V97" s="285"/>
      <c r="W97" s="286"/>
      <c r="X97" s="285"/>
      <c r="Y97" s="286" t="s">
        <v>135</v>
      </c>
      <c r="Z97" s="286"/>
      <c r="AA97" s="286"/>
      <c r="AB97" s="286"/>
      <c r="AC97" s="286"/>
      <c r="AD97" s="286"/>
      <c r="AE97" s="286"/>
      <c r="AF97" s="286"/>
      <c r="AG97" s="294"/>
      <c r="AH97" s="278" t="s">
        <v>55</v>
      </c>
      <c r="AI97" s="278" t="s">
        <v>523</v>
      </c>
      <c r="AJ97" s="278" t="s">
        <v>524</v>
      </c>
    </row>
    <row r="98" spans="1:36" ht="66.75" customHeight="1" outlineLevel="5">
      <c r="A98" s="227">
        <v>1636</v>
      </c>
      <c r="B98" s="229">
        <v>2</v>
      </c>
      <c r="C98" s="228">
        <v>0</v>
      </c>
      <c r="D98" s="228">
        <v>0</v>
      </c>
      <c r="E98" s="230">
        <v>44</v>
      </c>
      <c r="F98" s="230" t="s">
        <v>369</v>
      </c>
      <c r="G98" s="242" t="s">
        <v>202</v>
      </c>
      <c r="H98" s="250"/>
      <c r="I98" s="246">
        <f t="shared" si="1"/>
        <v>43538</v>
      </c>
      <c r="J98" s="254">
        <v>18</v>
      </c>
      <c r="K98" s="262" t="s">
        <v>404</v>
      </c>
      <c r="L98" s="291"/>
      <c r="M98" s="275"/>
      <c r="N98" s="275"/>
      <c r="O98" s="290"/>
      <c r="P98" s="284"/>
      <c r="Q98" s="285"/>
      <c r="R98" s="286"/>
      <c r="S98" s="285"/>
      <c r="T98" s="285"/>
      <c r="U98" s="286"/>
      <c r="V98" s="285"/>
      <c r="W98" s="286"/>
      <c r="X98" s="285"/>
      <c r="Y98" s="286" t="s">
        <v>135</v>
      </c>
      <c r="Z98" s="286"/>
      <c r="AA98" s="286"/>
      <c r="AB98" s="286"/>
      <c r="AC98" s="286"/>
      <c r="AD98" s="286"/>
      <c r="AE98" s="286"/>
      <c r="AF98" s="286"/>
      <c r="AG98" s="294"/>
      <c r="AH98" s="278" t="s">
        <v>55</v>
      </c>
      <c r="AI98" s="278" t="s">
        <v>523</v>
      </c>
      <c r="AJ98" s="278" t="s">
        <v>524</v>
      </c>
    </row>
    <row r="99" spans="1:36" ht="69" customHeight="1" outlineLevel="5">
      <c r="A99" s="227">
        <v>1637</v>
      </c>
      <c r="B99" s="229">
        <v>2</v>
      </c>
      <c r="C99" s="228">
        <v>0</v>
      </c>
      <c r="D99" s="228">
        <v>0</v>
      </c>
      <c r="E99" s="230">
        <v>44</v>
      </c>
      <c r="F99" s="230" t="s">
        <v>370</v>
      </c>
      <c r="G99" s="242" t="s">
        <v>203</v>
      </c>
      <c r="H99" s="250"/>
      <c r="I99" s="246">
        <f t="shared" si="1"/>
        <v>43538</v>
      </c>
      <c r="J99" s="254">
        <v>18</v>
      </c>
      <c r="K99" s="262" t="s">
        <v>404</v>
      </c>
      <c r="L99" s="291"/>
      <c r="M99" s="275"/>
      <c r="N99" s="275"/>
      <c r="O99" s="290"/>
      <c r="P99" s="284"/>
      <c r="Q99" s="285"/>
      <c r="R99" s="286"/>
      <c r="S99" s="285"/>
      <c r="T99" s="285"/>
      <c r="U99" s="286"/>
      <c r="V99" s="285"/>
      <c r="W99" s="286"/>
      <c r="X99" s="285"/>
      <c r="Y99" s="286" t="s">
        <v>135</v>
      </c>
      <c r="Z99" s="286"/>
      <c r="AA99" s="286"/>
      <c r="AB99" s="286"/>
      <c r="AC99" s="286"/>
      <c r="AD99" s="286"/>
      <c r="AE99" s="286"/>
      <c r="AF99" s="286"/>
      <c r="AG99" s="294"/>
      <c r="AH99" s="278" t="s">
        <v>55</v>
      </c>
      <c r="AI99" s="278" t="s">
        <v>523</v>
      </c>
      <c r="AJ99" s="278" t="s">
        <v>524</v>
      </c>
    </row>
    <row r="100" spans="1:36" ht="72" customHeight="1" outlineLevel="5">
      <c r="A100" s="227">
        <v>1638</v>
      </c>
      <c r="B100" s="229">
        <v>2</v>
      </c>
      <c r="C100" s="228">
        <v>0</v>
      </c>
      <c r="D100" s="228">
        <v>0</v>
      </c>
      <c r="E100" s="230">
        <v>44</v>
      </c>
      <c r="F100" s="230" t="s">
        <v>371</v>
      </c>
      <c r="G100" s="242" t="s">
        <v>204</v>
      </c>
      <c r="H100" s="250"/>
      <c r="I100" s="246">
        <f t="shared" si="1"/>
        <v>43538</v>
      </c>
      <c r="J100" s="254">
        <v>18</v>
      </c>
      <c r="K100" s="262" t="s">
        <v>404</v>
      </c>
      <c r="L100" s="291"/>
      <c r="M100" s="275"/>
      <c r="N100" s="275"/>
      <c r="O100" s="290"/>
      <c r="P100" s="284"/>
      <c r="Q100" s="285"/>
      <c r="R100" s="286"/>
      <c r="S100" s="285"/>
      <c r="T100" s="285"/>
      <c r="U100" s="286"/>
      <c r="V100" s="285"/>
      <c r="W100" s="286"/>
      <c r="X100" s="285"/>
      <c r="Y100" s="286" t="s">
        <v>135</v>
      </c>
      <c r="Z100" s="286"/>
      <c r="AA100" s="286"/>
      <c r="AB100" s="286"/>
      <c r="AC100" s="286"/>
      <c r="AD100" s="286"/>
      <c r="AE100" s="286"/>
      <c r="AF100" s="286"/>
      <c r="AG100" s="294"/>
      <c r="AH100" s="278" t="s">
        <v>55</v>
      </c>
      <c r="AI100" s="278" t="s">
        <v>523</v>
      </c>
      <c r="AJ100" s="278" t="s">
        <v>524</v>
      </c>
    </row>
    <row r="101" spans="1:36" ht="71.25" customHeight="1" outlineLevel="5">
      <c r="A101" s="227">
        <v>1639</v>
      </c>
      <c r="B101" s="229">
        <v>2</v>
      </c>
      <c r="C101" s="228">
        <v>0</v>
      </c>
      <c r="D101" s="228">
        <v>0</v>
      </c>
      <c r="E101" s="230">
        <v>44</v>
      </c>
      <c r="F101" s="230" t="s">
        <v>372</v>
      </c>
      <c r="G101" s="242" t="s">
        <v>205</v>
      </c>
      <c r="H101" s="250"/>
      <c r="I101" s="246">
        <f t="shared" si="1"/>
        <v>43538</v>
      </c>
      <c r="J101" s="254">
        <v>18</v>
      </c>
      <c r="K101" s="262" t="s">
        <v>404</v>
      </c>
      <c r="L101" s="291"/>
      <c r="M101" s="275"/>
      <c r="N101" s="275"/>
      <c r="O101" s="290"/>
      <c r="P101" s="284"/>
      <c r="Q101" s="285"/>
      <c r="R101" s="286"/>
      <c r="S101" s="285"/>
      <c r="T101" s="285"/>
      <c r="U101" s="286"/>
      <c r="V101" s="285"/>
      <c r="W101" s="286"/>
      <c r="X101" s="285"/>
      <c r="Y101" s="286" t="s">
        <v>135</v>
      </c>
      <c r="Z101" s="286"/>
      <c r="AA101" s="286"/>
      <c r="AB101" s="286"/>
      <c r="AC101" s="286"/>
      <c r="AD101" s="286"/>
      <c r="AE101" s="286"/>
      <c r="AF101" s="286"/>
      <c r="AG101" s="294"/>
      <c r="AH101" s="278" t="s">
        <v>55</v>
      </c>
      <c r="AI101" s="278" t="s">
        <v>523</v>
      </c>
      <c r="AJ101" s="278" t="s">
        <v>524</v>
      </c>
    </row>
    <row r="102" spans="1:36" ht="15" customHeight="1" outlineLevel="4">
      <c r="A102" s="227">
        <v>1640</v>
      </c>
      <c r="B102" s="229">
        <v>2</v>
      </c>
      <c r="C102" s="228">
        <v>0</v>
      </c>
      <c r="D102" s="228">
        <v>0</v>
      </c>
      <c r="E102" s="229">
        <v>45</v>
      </c>
      <c r="F102" s="229">
        <v>0</v>
      </c>
      <c r="G102" s="242" t="s">
        <v>298</v>
      </c>
      <c r="H102" s="250"/>
      <c r="I102" s="246">
        <f t="shared" si="1"/>
        <v>43538</v>
      </c>
      <c r="J102" s="254">
        <v>18</v>
      </c>
      <c r="K102" s="262" t="s">
        <v>404</v>
      </c>
      <c r="L102" s="275"/>
      <c r="M102" s="275"/>
      <c r="N102" s="275"/>
      <c r="O102" s="290"/>
      <c r="P102" s="284"/>
      <c r="Q102" s="285"/>
      <c r="R102" s="286"/>
      <c r="S102" s="285"/>
      <c r="T102" s="285"/>
      <c r="U102" s="286"/>
      <c r="V102" s="285"/>
      <c r="W102" s="286"/>
      <c r="X102" s="285"/>
      <c r="Y102" s="286" t="s">
        <v>135</v>
      </c>
      <c r="Z102" s="286"/>
      <c r="AA102" s="286"/>
      <c r="AB102" s="286"/>
      <c r="AC102" s="286"/>
      <c r="AD102" s="286"/>
      <c r="AE102" s="286"/>
      <c r="AF102" s="286"/>
      <c r="AG102" s="294"/>
      <c r="AH102" s="278"/>
      <c r="AI102" s="278"/>
      <c r="AJ102" s="278"/>
    </row>
    <row r="103" spans="1:36" ht="36" customHeight="1" outlineLevel="5">
      <c r="A103" s="227">
        <v>1641</v>
      </c>
      <c r="B103" s="229">
        <v>2</v>
      </c>
      <c r="C103" s="228">
        <v>0</v>
      </c>
      <c r="D103" s="228">
        <v>0</v>
      </c>
      <c r="E103" s="229">
        <v>45</v>
      </c>
      <c r="F103" s="230">
        <v>1</v>
      </c>
      <c r="G103" s="242" t="s">
        <v>206</v>
      </c>
      <c r="H103" s="250"/>
      <c r="I103" s="246">
        <f t="shared" si="1"/>
        <v>43538</v>
      </c>
      <c r="J103" s="254">
        <v>18</v>
      </c>
      <c r="K103" s="262" t="s">
        <v>404</v>
      </c>
      <c r="L103" s="287"/>
      <c r="M103" s="275"/>
      <c r="N103" s="275"/>
      <c r="O103" s="290"/>
      <c r="P103" s="284"/>
      <c r="Q103" s="285"/>
      <c r="R103" s="286"/>
      <c r="S103" s="285"/>
      <c r="T103" s="285"/>
      <c r="U103" s="286"/>
      <c r="V103" s="285"/>
      <c r="W103" s="286"/>
      <c r="X103" s="285"/>
      <c r="Y103" s="286" t="s">
        <v>135</v>
      </c>
      <c r="Z103" s="286"/>
      <c r="AA103" s="286"/>
      <c r="AB103" s="286"/>
      <c r="AC103" s="286"/>
      <c r="AD103" s="286"/>
      <c r="AE103" s="286"/>
      <c r="AF103" s="286"/>
      <c r="AG103" s="294"/>
      <c r="AH103" s="278" t="s">
        <v>55</v>
      </c>
      <c r="AI103" s="278" t="s">
        <v>525</v>
      </c>
      <c r="AJ103" s="278" t="s">
        <v>514</v>
      </c>
    </row>
    <row r="104" spans="1:36" ht="24" customHeight="1" outlineLevel="5">
      <c r="A104" s="227">
        <v>1642</v>
      </c>
      <c r="B104" s="229">
        <v>2</v>
      </c>
      <c r="C104" s="228">
        <v>0</v>
      </c>
      <c r="D104" s="228">
        <v>0</v>
      </c>
      <c r="E104" s="229">
        <v>45</v>
      </c>
      <c r="F104" s="230" t="s">
        <v>311</v>
      </c>
      <c r="G104" s="242" t="s">
        <v>207</v>
      </c>
      <c r="H104" s="250"/>
      <c r="I104" s="246">
        <f t="shared" si="1"/>
        <v>43538</v>
      </c>
      <c r="J104" s="254">
        <v>18</v>
      </c>
      <c r="K104" s="262" t="s">
        <v>404</v>
      </c>
      <c r="L104" s="287"/>
      <c r="M104" s="275"/>
      <c r="N104" s="275"/>
      <c r="O104" s="290"/>
      <c r="P104" s="284"/>
      <c r="Q104" s="285"/>
      <c r="R104" s="286"/>
      <c r="S104" s="285"/>
      <c r="T104" s="285"/>
      <c r="U104" s="286"/>
      <c r="V104" s="285"/>
      <c r="W104" s="286"/>
      <c r="X104" s="285"/>
      <c r="Y104" s="286" t="s">
        <v>135</v>
      </c>
      <c r="Z104" s="286"/>
      <c r="AA104" s="286"/>
      <c r="AB104" s="286"/>
      <c r="AC104" s="286"/>
      <c r="AD104" s="286"/>
      <c r="AE104" s="286"/>
      <c r="AF104" s="286"/>
      <c r="AG104" s="294"/>
      <c r="AH104" s="278" t="s">
        <v>55</v>
      </c>
      <c r="AI104" s="278" t="s">
        <v>526</v>
      </c>
      <c r="AJ104" s="278" t="s">
        <v>514</v>
      </c>
    </row>
    <row r="105" spans="1:36" ht="24" customHeight="1" outlineLevel="5">
      <c r="A105" s="227">
        <v>1643</v>
      </c>
      <c r="B105" s="229">
        <v>2</v>
      </c>
      <c r="C105" s="228">
        <v>0</v>
      </c>
      <c r="D105" s="228">
        <v>0</v>
      </c>
      <c r="E105" s="229">
        <v>45</v>
      </c>
      <c r="F105" s="230" t="s">
        <v>312</v>
      </c>
      <c r="G105" s="242" t="s">
        <v>208</v>
      </c>
      <c r="H105" s="250"/>
      <c r="I105" s="246">
        <f t="shared" si="1"/>
        <v>43538</v>
      </c>
      <c r="J105" s="254">
        <v>18</v>
      </c>
      <c r="K105" s="262" t="s">
        <v>404</v>
      </c>
      <c r="L105" s="287"/>
      <c r="M105" s="275"/>
      <c r="N105" s="275"/>
      <c r="O105" s="290"/>
      <c r="P105" s="284"/>
      <c r="Q105" s="285"/>
      <c r="R105" s="286"/>
      <c r="S105" s="285"/>
      <c r="T105" s="285"/>
      <c r="U105" s="286"/>
      <c r="V105" s="285"/>
      <c r="W105" s="286"/>
      <c r="X105" s="285"/>
      <c r="Y105" s="286" t="s">
        <v>135</v>
      </c>
      <c r="Z105" s="286"/>
      <c r="AA105" s="286"/>
      <c r="AB105" s="286"/>
      <c r="AC105" s="286"/>
      <c r="AD105" s="286"/>
      <c r="AE105" s="286"/>
      <c r="AF105" s="286"/>
      <c r="AG105" s="294"/>
      <c r="AH105" s="278" t="s">
        <v>55</v>
      </c>
      <c r="AI105" s="278" t="s">
        <v>527</v>
      </c>
      <c r="AJ105" s="278" t="s">
        <v>514</v>
      </c>
    </row>
    <row r="106" spans="1:36" ht="24" customHeight="1" outlineLevel="5">
      <c r="A106" s="227">
        <v>1644</v>
      </c>
      <c r="B106" s="229">
        <v>2</v>
      </c>
      <c r="C106" s="228">
        <v>0</v>
      </c>
      <c r="D106" s="228">
        <v>0</v>
      </c>
      <c r="E106" s="229">
        <v>45</v>
      </c>
      <c r="F106" s="230" t="s">
        <v>316</v>
      </c>
      <c r="G106" s="242" t="s">
        <v>429</v>
      </c>
      <c r="H106" s="250"/>
      <c r="I106" s="246">
        <f t="shared" si="1"/>
        <v>43538</v>
      </c>
      <c r="J106" s="254">
        <v>18</v>
      </c>
      <c r="K106" s="262" t="s">
        <v>404</v>
      </c>
      <c r="L106" s="287"/>
      <c r="M106" s="275"/>
      <c r="N106" s="275"/>
      <c r="O106" s="290"/>
      <c r="P106" s="284"/>
      <c r="Q106" s="285"/>
      <c r="R106" s="286"/>
      <c r="S106" s="285"/>
      <c r="T106" s="285"/>
      <c r="U106" s="286"/>
      <c r="V106" s="285"/>
      <c r="W106" s="286"/>
      <c r="X106" s="285"/>
      <c r="Y106" s="286" t="s">
        <v>135</v>
      </c>
      <c r="Z106" s="286"/>
      <c r="AA106" s="286"/>
      <c r="AB106" s="286"/>
      <c r="AC106" s="286"/>
      <c r="AD106" s="286"/>
      <c r="AE106" s="286"/>
      <c r="AF106" s="286"/>
      <c r="AG106" s="294"/>
      <c r="AH106" s="278" t="s">
        <v>55</v>
      </c>
      <c r="AI106" s="278" t="s">
        <v>528</v>
      </c>
      <c r="AJ106" s="278" t="s">
        <v>514</v>
      </c>
    </row>
    <row r="107" spans="1:36" ht="24" customHeight="1" outlineLevel="5">
      <c r="A107" s="227">
        <v>1645</v>
      </c>
      <c r="B107" s="229">
        <v>2</v>
      </c>
      <c r="C107" s="228">
        <v>0</v>
      </c>
      <c r="D107" s="228">
        <v>0</v>
      </c>
      <c r="E107" s="229">
        <v>45</v>
      </c>
      <c r="F107" s="230" t="s">
        <v>313</v>
      </c>
      <c r="G107" s="242" t="s">
        <v>209</v>
      </c>
      <c r="H107" s="250"/>
      <c r="I107" s="246">
        <f t="shared" si="1"/>
        <v>43538</v>
      </c>
      <c r="J107" s="254">
        <v>18</v>
      </c>
      <c r="K107" s="262" t="s">
        <v>404</v>
      </c>
      <c r="L107" s="287"/>
      <c r="M107" s="275"/>
      <c r="N107" s="275"/>
      <c r="O107" s="290"/>
      <c r="P107" s="284"/>
      <c r="Q107" s="285"/>
      <c r="R107" s="286"/>
      <c r="S107" s="285"/>
      <c r="T107" s="285"/>
      <c r="U107" s="286"/>
      <c r="V107" s="285"/>
      <c r="W107" s="286"/>
      <c r="X107" s="285"/>
      <c r="Y107" s="286" t="s">
        <v>135</v>
      </c>
      <c r="Z107" s="286"/>
      <c r="AA107" s="286"/>
      <c r="AB107" s="286"/>
      <c r="AC107" s="286"/>
      <c r="AD107" s="286"/>
      <c r="AE107" s="286"/>
      <c r="AF107" s="286"/>
      <c r="AG107" s="294"/>
      <c r="AH107" s="278" t="s">
        <v>55</v>
      </c>
      <c r="AI107" s="278" t="s">
        <v>529</v>
      </c>
      <c r="AJ107" s="278" t="s">
        <v>514</v>
      </c>
    </row>
    <row r="108" spans="1:36" ht="41.25" customHeight="1" outlineLevel="5">
      <c r="A108" s="227">
        <v>1646</v>
      </c>
      <c r="B108" s="229">
        <v>2</v>
      </c>
      <c r="C108" s="228">
        <v>0</v>
      </c>
      <c r="D108" s="228">
        <v>0</v>
      </c>
      <c r="E108" s="229">
        <v>45</v>
      </c>
      <c r="F108" s="230" t="s">
        <v>329</v>
      </c>
      <c r="G108" s="242" t="s">
        <v>210</v>
      </c>
      <c r="H108" s="250"/>
      <c r="I108" s="246">
        <f t="shared" si="1"/>
        <v>43538</v>
      </c>
      <c r="J108" s="254">
        <v>18</v>
      </c>
      <c r="K108" s="262" t="s">
        <v>404</v>
      </c>
      <c r="L108" s="287"/>
      <c r="M108" s="275"/>
      <c r="N108" s="275"/>
      <c r="O108" s="290"/>
      <c r="P108" s="284"/>
      <c r="Q108" s="285"/>
      <c r="R108" s="286"/>
      <c r="S108" s="285"/>
      <c r="T108" s="285"/>
      <c r="U108" s="286"/>
      <c r="V108" s="285"/>
      <c r="W108" s="286"/>
      <c r="X108" s="285"/>
      <c r="Y108" s="286" t="s">
        <v>135</v>
      </c>
      <c r="Z108" s="286"/>
      <c r="AA108" s="286"/>
      <c r="AB108" s="286"/>
      <c r="AC108" s="286"/>
      <c r="AD108" s="286"/>
      <c r="AE108" s="286"/>
      <c r="AF108" s="286"/>
      <c r="AG108" s="280" t="s">
        <v>530</v>
      </c>
      <c r="AH108" s="278" t="s">
        <v>55</v>
      </c>
      <c r="AI108" s="278" t="s">
        <v>531</v>
      </c>
      <c r="AJ108" s="278" t="s">
        <v>514</v>
      </c>
    </row>
    <row r="109" spans="1:36" ht="38.25" customHeight="1" outlineLevel="5">
      <c r="A109" s="227">
        <v>1647</v>
      </c>
      <c r="B109" s="229">
        <v>2</v>
      </c>
      <c r="C109" s="228">
        <v>0</v>
      </c>
      <c r="D109" s="228">
        <v>0</v>
      </c>
      <c r="E109" s="229">
        <v>45</v>
      </c>
      <c r="F109" s="230" t="s">
        <v>330</v>
      </c>
      <c r="G109" s="242" t="s">
        <v>211</v>
      </c>
      <c r="H109" s="250"/>
      <c r="I109" s="246">
        <f t="shared" si="1"/>
        <v>43538</v>
      </c>
      <c r="J109" s="254">
        <v>18</v>
      </c>
      <c r="K109" s="262" t="s">
        <v>404</v>
      </c>
      <c r="L109" s="287"/>
      <c r="M109" s="275"/>
      <c r="N109" s="275"/>
      <c r="O109" s="290"/>
      <c r="P109" s="284"/>
      <c r="Q109" s="285"/>
      <c r="R109" s="286"/>
      <c r="S109" s="285"/>
      <c r="T109" s="285"/>
      <c r="U109" s="286"/>
      <c r="V109" s="285"/>
      <c r="W109" s="286"/>
      <c r="X109" s="285"/>
      <c r="Y109" s="286" t="s">
        <v>135</v>
      </c>
      <c r="Z109" s="286"/>
      <c r="AA109" s="286"/>
      <c r="AB109" s="286"/>
      <c r="AC109" s="286"/>
      <c r="AD109" s="286"/>
      <c r="AE109" s="286"/>
      <c r="AF109" s="286"/>
      <c r="AG109" s="294" t="s">
        <v>532</v>
      </c>
      <c r="AH109" s="278" t="s">
        <v>55</v>
      </c>
      <c r="AI109" s="278" t="s">
        <v>533</v>
      </c>
      <c r="AJ109" s="278" t="s">
        <v>514</v>
      </c>
    </row>
    <row r="110" spans="1:36" ht="39.75" customHeight="1" outlineLevel="5">
      <c r="A110" s="227">
        <v>1648</v>
      </c>
      <c r="B110" s="229">
        <v>2</v>
      </c>
      <c r="C110" s="228">
        <v>0</v>
      </c>
      <c r="D110" s="228">
        <v>0</v>
      </c>
      <c r="E110" s="229">
        <v>45</v>
      </c>
      <c r="F110" s="230" t="s">
        <v>353</v>
      </c>
      <c r="G110" s="242" t="s">
        <v>430</v>
      </c>
      <c r="H110" s="250"/>
      <c r="I110" s="246">
        <f t="shared" si="1"/>
        <v>43538</v>
      </c>
      <c r="J110" s="254">
        <v>18</v>
      </c>
      <c r="K110" s="262" t="s">
        <v>404</v>
      </c>
      <c r="L110" s="287"/>
      <c r="M110" s="275"/>
      <c r="N110" s="275"/>
      <c r="O110" s="290"/>
      <c r="P110" s="284"/>
      <c r="Q110" s="285"/>
      <c r="R110" s="286"/>
      <c r="S110" s="285"/>
      <c r="T110" s="285"/>
      <c r="U110" s="286"/>
      <c r="V110" s="285"/>
      <c r="W110" s="286"/>
      <c r="X110" s="285"/>
      <c r="Y110" s="286" t="s">
        <v>135</v>
      </c>
      <c r="Z110" s="286"/>
      <c r="AA110" s="286"/>
      <c r="AB110" s="286"/>
      <c r="AC110" s="286"/>
      <c r="AD110" s="286"/>
      <c r="AE110" s="286"/>
      <c r="AF110" s="286"/>
      <c r="AG110" s="294" t="s">
        <v>532</v>
      </c>
      <c r="AH110" s="278" t="s">
        <v>55</v>
      </c>
      <c r="AI110" s="278" t="s">
        <v>534</v>
      </c>
      <c r="AJ110" s="278" t="s">
        <v>514</v>
      </c>
    </row>
    <row r="111" spans="1:36" ht="48" customHeight="1" outlineLevel="5">
      <c r="A111" s="227">
        <v>1649</v>
      </c>
      <c r="B111" s="229">
        <v>2</v>
      </c>
      <c r="C111" s="228">
        <v>0</v>
      </c>
      <c r="D111" s="228">
        <v>0</v>
      </c>
      <c r="E111" s="229">
        <v>45</v>
      </c>
      <c r="F111" s="230" t="s">
        <v>354</v>
      </c>
      <c r="G111" s="242" t="s">
        <v>431</v>
      </c>
      <c r="H111" s="250"/>
      <c r="I111" s="246">
        <f t="shared" ref="I111:I174" si="2">DATE(YEAR($G$1), MONTH($G$1)+J111, DAY($G$1))</f>
        <v>43538</v>
      </c>
      <c r="J111" s="254">
        <v>18</v>
      </c>
      <c r="K111" s="262" t="s">
        <v>404</v>
      </c>
      <c r="L111" s="287"/>
      <c r="M111" s="275"/>
      <c r="N111" s="275"/>
      <c r="O111" s="290"/>
      <c r="P111" s="284"/>
      <c r="Q111" s="285"/>
      <c r="R111" s="286"/>
      <c r="S111" s="285"/>
      <c r="T111" s="285"/>
      <c r="U111" s="286"/>
      <c r="V111" s="285"/>
      <c r="W111" s="286"/>
      <c r="X111" s="285"/>
      <c r="Y111" s="286" t="s">
        <v>135</v>
      </c>
      <c r="Z111" s="286"/>
      <c r="AA111" s="286"/>
      <c r="AB111" s="286"/>
      <c r="AC111" s="286"/>
      <c r="AD111" s="286"/>
      <c r="AE111" s="286"/>
      <c r="AF111" s="286"/>
      <c r="AG111" s="306"/>
      <c r="AH111" s="278" t="s">
        <v>55</v>
      </c>
      <c r="AI111" s="278" t="s">
        <v>535</v>
      </c>
      <c r="AJ111" s="278" t="s">
        <v>514</v>
      </c>
    </row>
    <row r="112" spans="1:36" ht="48" customHeight="1" outlineLevel="5">
      <c r="A112" s="227">
        <v>1650</v>
      </c>
      <c r="B112" s="229">
        <v>2</v>
      </c>
      <c r="C112" s="228">
        <v>0</v>
      </c>
      <c r="D112" s="228">
        <v>0</v>
      </c>
      <c r="E112" s="229">
        <v>45</v>
      </c>
      <c r="F112" s="230" t="s">
        <v>373</v>
      </c>
      <c r="G112" s="242" t="s">
        <v>212</v>
      </c>
      <c r="H112" s="250"/>
      <c r="I112" s="246">
        <f t="shared" si="2"/>
        <v>43538</v>
      </c>
      <c r="J112" s="254">
        <v>18</v>
      </c>
      <c r="K112" s="262" t="s">
        <v>404</v>
      </c>
      <c r="L112" s="287"/>
      <c r="M112" s="275"/>
      <c r="N112" s="275"/>
      <c r="O112" s="290"/>
      <c r="P112" s="284"/>
      <c r="Q112" s="285"/>
      <c r="R112" s="286"/>
      <c r="S112" s="285"/>
      <c r="T112" s="285"/>
      <c r="U112" s="286"/>
      <c r="V112" s="285"/>
      <c r="W112" s="286"/>
      <c r="X112" s="285"/>
      <c r="Y112" s="286" t="s">
        <v>135</v>
      </c>
      <c r="Z112" s="286"/>
      <c r="AA112" s="286"/>
      <c r="AB112" s="286"/>
      <c r="AC112" s="286"/>
      <c r="AD112" s="286"/>
      <c r="AE112" s="286"/>
      <c r="AF112" s="286"/>
      <c r="AG112" s="300"/>
      <c r="AH112" s="278" t="s">
        <v>55</v>
      </c>
      <c r="AI112" s="278" t="s">
        <v>536</v>
      </c>
      <c r="AJ112" s="278" t="s">
        <v>514</v>
      </c>
    </row>
    <row r="113" spans="1:36" ht="24" customHeight="1" outlineLevel="5">
      <c r="A113" s="227">
        <v>1651</v>
      </c>
      <c r="B113" s="229">
        <v>2</v>
      </c>
      <c r="C113" s="228">
        <v>0</v>
      </c>
      <c r="D113" s="228">
        <v>0</v>
      </c>
      <c r="E113" s="229">
        <v>45</v>
      </c>
      <c r="F113" s="230" t="s">
        <v>373</v>
      </c>
      <c r="G113" s="242" t="s">
        <v>213</v>
      </c>
      <c r="H113" s="250"/>
      <c r="I113" s="246">
        <f t="shared" si="2"/>
        <v>43538</v>
      </c>
      <c r="J113" s="254">
        <v>18</v>
      </c>
      <c r="K113" s="262" t="s">
        <v>404</v>
      </c>
      <c r="L113" s="287"/>
      <c r="M113" s="275"/>
      <c r="N113" s="275"/>
      <c r="O113" s="290"/>
      <c r="P113" s="284"/>
      <c r="Q113" s="285"/>
      <c r="R113" s="286"/>
      <c r="S113" s="285"/>
      <c r="T113" s="285"/>
      <c r="U113" s="286"/>
      <c r="V113" s="285"/>
      <c r="W113" s="286"/>
      <c r="X113" s="285"/>
      <c r="Y113" s="286" t="s">
        <v>135</v>
      </c>
      <c r="Z113" s="286"/>
      <c r="AA113" s="286"/>
      <c r="AB113" s="286"/>
      <c r="AC113" s="286"/>
      <c r="AD113" s="286"/>
      <c r="AE113" s="286"/>
      <c r="AF113" s="286"/>
      <c r="AG113" s="300"/>
      <c r="AH113" s="278" t="s">
        <v>55</v>
      </c>
      <c r="AI113" s="278" t="s">
        <v>537</v>
      </c>
      <c r="AJ113" s="278" t="s">
        <v>514</v>
      </c>
    </row>
    <row r="114" spans="1:36" ht="48" customHeight="1" outlineLevel="5">
      <c r="A114" s="227">
        <v>1652</v>
      </c>
      <c r="B114" s="229">
        <v>2</v>
      </c>
      <c r="C114" s="228">
        <v>0</v>
      </c>
      <c r="D114" s="228">
        <v>0</v>
      </c>
      <c r="E114" s="229">
        <v>45</v>
      </c>
      <c r="F114" s="230" t="s">
        <v>374</v>
      </c>
      <c r="G114" s="242" t="s">
        <v>214</v>
      </c>
      <c r="H114" s="250"/>
      <c r="I114" s="246">
        <f t="shared" si="2"/>
        <v>43538</v>
      </c>
      <c r="J114" s="254">
        <v>18</v>
      </c>
      <c r="K114" s="262" t="s">
        <v>404</v>
      </c>
      <c r="L114" s="287"/>
      <c r="M114" s="275"/>
      <c r="N114" s="275"/>
      <c r="O114" s="290"/>
      <c r="P114" s="284"/>
      <c r="Q114" s="285"/>
      <c r="R114" s="286"/>
      <c r="S114" s="285"/>
      <c r="T114" s="285"/>
      <c r="U114" s="286"/>
      <c r="V114" s="285"/>
      <c r="W114" s="286"/>
      <c r="X114" s="285"/>
      <c r="Y114" s="286" t="s">
        <v>135</v>
      </c>
      <c r="Z114" s="286"/>
      <c r="AA114" s="286"/>
      <c r="AB114" s="286"/>
      <c r="AC114" s="286"/>
      <c r="AD114" s="286"/>
      <c r="AE114" s="286"/>
      <c r="AF114" s="286"/>
      <c r="AG114" s="295" t="s">
        <v>538</v>
      </c>
      <c r="AH114" s="278" t="s">
        <v>55</v>
      </c>
      <c r="AI114" s="278" t="s">
        <v>579</v>
      </c>
      <c r="AJ114" s="278" t="s">
        <v>514</v>
      </c>
    </row>
    <row r="115" spans="1:36" ht="24" customHeight="1" outlineLevel="5">
      <c r="A115" s="227">
        <v>1653</v>
      </c>
      <c r="B115" s="229">
        <v>2</v>
      </c>
      <c r="C115" s="228">
        <v>0</v>
      </c>
      <c r="D115" s="228">
        <v>0</v>
      </c>
      <c r="E115" s="229">
        <v>45</v>
      </c>
      <c r="F115" s="230" t="s">
        <v>375</v>
      </c>
      <c r="G115" s="242" t="s">
        <v>215</v>
      </c>
      <c r="H115" s="250"/>
      <c r="I115" s="246">
        <f t="shared" si="2"/>
        <v>43538</v>
      </c>
      <c r="J115" s="254">
        <v>18</v>
      </c>
      <c r="K115" s="262" t="s">
        <v>404</v>
      </c>
      <c r="L115" s="287"/>
      <c r="M115" s="275"/>
      <c r="N115" s="275"/>
      <c r="O115" s="290"/>
      <c r="P115" s="284"/>
      <c r="Q115" s="285"/>
      <c r="R115" s="286"/>
      <c r="S115" s="285"/>
      <c r="T115" s="285"/>
      <c r="U115" s="286"/>
      <c r="V115" s="285"/>
      <c r="W115" s="286"/>
      <c r="X115" s="285"/>
      <c r="Y115" s="286" t="s">
        <v>135</v>
      </c>
      <c r="Z115" s="286"/>
      <c r="AA115" s="286"/>
      <c r="AB115" s="286"/>
      <c r="AC115" s="286"/>
      <c r="AD115" s="286"/>
      <c r="AE115" s="286"/>
      <c r="AF115" s="286"/>
      <c r="AG115" s="278"/>
      <c r="AH115" s="278" t="s">
        <v>55</v>
      </c>
      <c r="AI115" s="278" t="s">
        <v>539</v>
      </c>
      <c r="AJ115" s="278" t="s">
        <v>514</v>
      </c>
    </row>
    <row r="116" spans="1:36" ht="36" customHeight="1" outlineLevel="5">
      <c r="A116" s="227">
        <v>1654</v>
      </c>
      <c r="B116" s="229">
        <v>2</v>
      </c>
      <c r="C116" s="228">
        <v>0</v>
      </c>
      <c r="D116" s="228">
        <v>0</v>
      </c>
      <c r="E116" s="229">
        <v>45</v>
      </c>
      <c r="F116" s="230">
        <v>2</v>
      </c>
      <c r="G116" s="242" t="s">
        <v>216</v>
      </c>
      <c r="H116" s="250"/>
      <c r="I116" s="246">
        <f t="shared" si="2"/>
        <v>43538</v>
      </c>
      <c r="J116" s="254">
        <v>18</v>
      </c>
      <c r="K116" s="262" t="s">
        <v>404</v>
      </c>
      <c r="L116" s="287"/>
      <c r="M116" s="275"/>
      <c r="N116" s="275"/>
      <c r="O116" s="290"/>
      <c r="P116" s="284"/>
      <c r="Q116" s="285"/>
      <c r="R116" s="286"/>
      <c r="S116" s="285"/>
      <c r="T116" s="285"/>
      <c r="U116" s="286"/>
      <c r="V116" s="285"/>
      <c r="W116" s="286"/>
      <c r="X116" s="285"/>
      <c r="Y116" s="286" t="s">
        <v>135</v>
      </c>
      <c r="Z116" s="286"/>
      <c r="AA116" s="286"/>
      <c r="AB116" s="286"/>
      <c r="AC116" s="286"/>
      <c r="AD116" s="286"/>
      <c r="AE116" s="286"/>
      <c r="AF116" s="286"/>
      <c r="AG116" s="299"/>
      <c r="AH116" s="278" t="s">
        <v>55</v>
      </c>
      <c r="AI116" s="278" t="s">
        <v>540</v>
      </c>
      <c r="AJ116" s="278" t="s">
        <v>514</v>
      </c>
    </row>
    <row r="117" spans="1:36" ht="42" customHeight="1" outlineLevel="5">
      <c r="A117" s="227">
        <v>1655</v>
      </c>
      <c r="B117" s="229">
        <v>2</v>
      </c>
      <c r="C117" s="228">
        <v>0</v>
      </c>
      <c r="D117" s="228">
        <v>0</v>
      </c>
      <c r="E117" s="229">
        <v>45</v>
      </c>
      <c r="F117" s="230" t="s">
        <v>311</v>
      </c>
      <c r="G117" s="242" t="s">
        <v>207</v>
      </c>
      <c r="H117" s="250"/>
      <c r="I117" s="246">
        <f t="shared" si="2"/>
        <v>43538</v>
      </c>
      <c r="J117" s="254">
        <v>18</v>
      </c>
      <c r="K117" s="262" t="s">
        <v>404</v>
      </c>
      <c r="L117" s="287"/>
      <c r="M117" s="275"/>
      <c r="N117" s="275"/>
      <c r="O117" s="290"/>
      <c r="P117" s="284"/>
      <c r="Q117" s="285"/>
      <c r="R117" s="286"/>
      <c r="S117" s="285"/>
      <c r="T117" s="285"/>
      <c r="U117" s="286"/>
      <c r="V117" s="285"/>
      <c r="W117" s="286"/>
      <c r="X117" s="285"/>
      <c r="Y117" s="286" t="s">
        <v>135</v>
      </c>
      <c r="Z117" s="286"/>
      <c r="AA117" s="286"/>
      <c r="AB117" s="286"/>
      <c r="AC117" s="286"/>
      <c r="AD117" s="286"/>
      <c r="AE117" s="286"/>
      <c r="AF117" s="286"/>
      <c r="AG117" s="307"/>
      <c r="AH117" s="278" t="s">
        <v>55</v>
      </c>
      <c r="AI117" s="278" t="s">
        <v>541</v>
      </c>
      <c r="AJ117" s="278" t="s">
        <v>514</v>
      </c>
    </row>
    <row r="118" spans="1:36" ht="37.5" customHeight="1" outlineLevel="5">
      <c r="A118" s="227">
        <v>1656</v>
      </c>
      <c r="B118" s="229">
        <v>2</v>
      </c>
      <c r="C118" s="228">
        <v>0</v>
      </c>
      <c r="D118" s="228">
        <v>0</v>
      </c>
      <c r="E118" s="229">
        <v>45</v>
      </c>
      <c r="F118" s="230" t="s">
        <v>315</v>
      </c>
      <c r="G118" s="242" t="s">
        <v>432</v>
      </c>
      <c r="H118" s="250"/>
      <c r="I118" s="246">
        <f t="shared" si="2"/>
        <v>43538</v>
      </c>
      <c r="J118" s="254">
        <v>18</v>
      </c>
      <c r="K118" s="262" t="s">
        <v>404</v>
      </c>
      <c r="L118" s="287"/>
      <c r="M118" s="275"/>
      <c r="N118" s="275"/>
      <c r="O118" s="290"/>
      <c r="P118" s="284"/>
      <c r="Q118" s="285"/>
      <c r="R118" s="286"/>
      <c r="S118" s="285"/>
      <c r="T118" s="285"/>
      <c r="U118" s="286"/>
      <c r="V118" s="285"/>
      <c r="W118" s="286"/>
      <c r="X118" s="285"/>
      <c r="Y118" s="286" t="s">
        <v>135</v>
      </c>
      <c r="Z118" s="286"/>
      <c r="AA118" s="286"/>
      <c r="AB118" s="286"/>
      <c r="AC118" s="286"/>
      <c r="AD118" s="286"/>
      <c r="AE118" s="286"/>
      <c r="AF118" s="286"/>
      <c r="AG118" s="299"/>
      <c r="AH118" s="278" t="s">
        <v>55</v>
      </c>
      <c r="AI118" s="278" t="s">
        <v>542</v>
      </c>
      <c r="AJ118" s="278" t="s">
        <v>514</v>
      </c>
    </row>
    <row r="119" spans="1:36" ht="39" customHeight="1" outlineLevel="5">
      <c r="A119" s="227">
        <v>1657</v>
      </c>
      <c r="B119" s="229">
        <v>2</v>
      </c>
      <c r="C119" s="228">
        <v>0</v>
      </c>
      <c r="D119" s="228">
        <v>0</v>
      </c>
      <c r="E119" s="229">
        <v>45</v>
      </c>
      <c r="F119" s="230" t="s">
        <v>331</v>
      </c>
      <c r="G119" s="242" t="s">
        <v>217</v>
      </c>
      <c r="H119" s="250"/>
      <c r="I119" s="246">
        <f t="shared" si="2"/>
        <v>43538</v>
      </c>
      <c r="J119" s="254">
        <v>18</v>
      </c>
      <c r="K119" s="262" t="s">
        <v>404</v>
      </c>
      <c r="L119" s="287"/>
      <c r="M119" s="275"/>
      <c r="N119" s="275"/>
      <c r="O119" s="290"/>
      <c r="P119" s="284"/>
      <c r="Q119" s="285"/>
      <c r="R119" s="286"/>
      <c r="S119" s="285"/>
      <c r="T119" s="285"/>
      <c r="U119" s="286"/>
      <c r="V119" s="285"/>
      <c r="W119" s="286"/>
      <c r="X119" s="285"/>
      <c r="Y119" s="286" t="s">
        <v>135</v>
      </c>
      <c r="Z119" s="286"/>
      <c r="AA119" s="286"/>
      <c r="AB119" s="286"/>
      <c r="AC119" s="286"/>
      <c r="AD119" s="286"/>
      <c r="AE119" s="286"/>
      <c r="AF119" s="286"/>
      <c r="AG119" s="299"/>
      <c r="AH119" s="278" t="s">
        <v>55</v>
      </c>
      <c r="AI119" s="278" t="s">
        <v>543</v>
      </c>
      <c r="AJ119" s="278" t="s">
        <v>514</v>
      </c>
    </row>
    <row r="120" spans="1:36" ht="44.25" customHeight="1" outlineLevel="5">
      <c r="A120" s="227">
        <v>1658</v>
      </c>
      <c r="B120" s="229">
        <v>2</v>
      </c>
      <c r="C120" s="228">
        <v>0</v>
      </c>
      <c r="D120" s="228">
        <v>0</v>
      </c>
      <c r="E120" s="229">
        <v>45</v>
      </c>
      <c r="F120" s="230" t="s">
        <v>332</v>
      </c>
      <c r="G120" s="242" t="s">
        <v>218</v>
      </c>
      <c r="H120" s="250"/>
      <c r="I120" s="246">
        <f t="shared" si="2"/>
        <v>43538</v>
      </c>
      <c r="J120" s="254">
        <v>18</v>
      </c>
      <c r="K120" s="262" t="s">
        <v>404</v>
      </c>
      <c r="L120" s="287"/>
      <c r="M120" s="275"/>
      <c r="N120" s="275"/>
      <c r="O120" s="290"/>
      <c r="P120" s="284"/>
      <c r="Q120" s="285"/>
      <c r="R120" s="286"/>
      <c r="S120" s="285"/>
      <c r="T120" s="285"/>
      <c r="U120" s="286"/>
      <c r="V120" s="285"/>
      <c r="W120" s="286"/>
      <c r="X120" s="285"/>
      <c r="Y120" s="286" t="s">
        <v>135</v>
      </c>
      <c r="Z120" s="286"/>
      <c r="AA120" s="286"/>
      <c r="AB120" s="286"/>
      <c r="AC120" s="286"/>
      <c r="AD120" s="286"/>
      <c r="AE120" s="286"/>
      <c r="AF120" s="286"/>
      <c r="AG120" s="299"/>
      <c r="AH120" s="278" t="s">
        <v>55</v>
      </c>
      <c r="AI120" s="278" t="s">
        <v>542</v>
      </c>
      <c r="AJ120" s="278" t="s">
        <v>514</v>
      </c>
    </row>
    <row r="121" spans="1:36" ht="39" customHeight="1" outlineLevel="5">
      <c r="A121" s="227">
        <v>1659</v>
      </c>
      <c r="B121" s="229">
        <v>2</v>
      </c>
      <c r="C121" s="228">
        <v>0</v>
      </c>
      <c r="D121" s="228">
        <v>0</v>
      </c>
      <c r="E121" s="229">
        <v>45</v>
      </c>
      <c r="F121" s="230" t="s">
        <v>333</v>
      </c>
      <c r="G121" s="242" t="s">
        <v>219</v>
      </c>
      <c r="H121" s="250"/>
      <c r="I121" s="246">
        <f t="shared" si="2"/>
        <v>43538</v>
      </c>
      <c r="J121" s="254">
        <v>18</v>
      </c>
      <c r="K121" s="262" t="s">
        <v>404</v>
      </c>
      <c r="L121" s="287"/>
      <c r="M121" s="275"/>
      <c r="N121" s="275"/>
      <c r="O121" s="290"/>
      <c r="P121" s="284"/>
      <c r="Q121" s="285"/>
      <c r="R121" s="286"/>
      <c r="S121" s="285"/>
      <c r="T121" s="285"/>
      <c r="U121" s="286"/>
      <c r="V121" s="285"/>
      <c r="W121" s="286"/>
      <c r="X121" s="285"/>
      <c r="Y121" s="286" t="s">
        <v>135</v>
      </c>
      <c r="Z121" s="286"/>
      <c r="AA121" s="286"/>
      <c r="AB121" s="286"/>
      <c r="AC121" s="286"/>
      <c r="AD121" s="286"/>
      <c r="AE121" s="286"/>
      <c r="AF121" s="286"/>
      <c r="AG121" s="299"/>
      <c r="AH121" s="278" t="s">
        <v>55</v>
      </c>
      <c r="AI121" s="278" t="s">
        <v>542</v>
      </c>
      <c r="AJ121" s="278" t="s">
        <v>514</v>
      </c>
    </row>
    <row r="122" spans="1:36" ht="43.5" customHeight="1" outlineLevel="5">
      <c r="A122" s="227">
        <v>1660</v>
      </c>
      <c r="B122" s="229">
        <v>2</v>
      </c>
      <c r="C122" s="228">
        <v>0</v>
      </c>
      <c r="D122" s="228">
        <v>0</v>
      </c>
      <c r="E122" s="229">
        <v>45</v>
      </c>
      <c r="F122" s="230" t="s">
        <v>335</v>
      </c>
      <c r="G122" s="242" t="s">
        <v>220</v>
      </c>
      <c r="H122" s="250"/>
      <c r="I122" s="246">
        <f t="shared" si="2"/>
        <v>43538</v>
      </c>
      <c r="J122" s="254">
        <v>18</v>
      </c>
      <c r="K122" s="262" t="s">
        <v>404</v>
      </c>
      <c r="L122" s="287"/>
      <c r="M122" s="275"/>
      <c r="N122" s="275"/>
      <c r="O122" s="290"/>
      <c r="P122" s="284"/>
      <c r="Q122" s="285"/>
      <c r="R122" s="286"/>
      <c r="S122" s="285"/>
      <c r="T122" s="285"/>
      <c r="U122" s="286"/>
      <c r="V122" s="285"/>
      <c r="W122" s="286"/>
      <c r="X122" s="285"/>
      <c r="Y122" s="286" t="s">
        <v>135</v>
      </c>
      <c r="Z122" s="286"/>
      <c r="AA122" s="286"/>
      <c r="AB122" s="286"/>
      <c r="AC122" s="286"/>
      <c r="AD122" s="286"/>
      <c r="AE122" s="286"/>
      <c r="AF122" s="286"/>
      <c r="AG122" s="299"/>
      <c r="AH122" s="278" t="s">
        <v>55</v>
      </c>
      <c r="AI122" s="278" t="s">
        <v>542</v>
      </c>
      <c r="AJ122" s="278" t="s">
        <v>514</v>
      </c>
    </row>
    <row r="123" spans="1:36" ht="45.75" customHeight="1" outlineLevel="5">
      <c r="A123" s="227">
        <v>1661</v>
      </c>
      <c r="B123" s="229">
        <v>2</v>
      </c>
      <c r="C123" s="228">
        <v>0</v>
      </c>
      <c r="D123" s="228">
        <v>0</v>
      </c>
      <c r="E123" s="229">
        <v>45</v>
      </c>
      <c r="F123" s="230" t="s">
        <v>337</v>
      </c>
      <c r="G123" s="242" t="s">
        <v>221</v>
      </c>
      <c r="H123" s="250"/>
      <c r="I123" s="246">
        <f t="shared" si="2"/>
        <v>43538</v>
      </c>
      <c r="J123" s="254">
        <v>18</v>
      </c>
      <c r="K123" s="262" t="s">
        <v>404</v>
      </c>
      <c r="L123" s="287"/>
      <c r="M123" s="275"/>
      <c r="N123" s="275"/>
      <c r="O123" s="290"/>
      <c r="P123" s="284"/>
      <c r="Q123" s="285"/>
      <c r="R123" s="286"/>
      <c r="S123" s="285"/>
      <c r="T123" s="285"/>
      <c r="U123" s="286"/>
      <c r="V123" s="285"/>
      <c r="W123" s="286"/>
      <c r="X123" s="285"/>
      <c r="Y123" s="286" t="s">
        <v>135</v>
      </c>
      <c r="Z123" s="286"/>
      <c r="AA123" s="286"/>
      <c r="AB123" s="286"/>
      <c r="AC123" s="286"/>
      <c r="AD123" s="286"/>
      <c r="AE123" s="286"/>
      <c r="AF123" s="286"/>
      <c r="AG123" s="299"/>
      <c r="AH123" s="278" t="s">
        <v>55</v>
      </c>
      <c r="AI123" s="278" t="s">
        <v>542</v>
      </c>
      <c r="AJ123" s="278" t="s">
        <v>514</v>
      </c>
    </row>
    <row r="124" spans="1:36" ht="48" customHeight="1" outlineLevel="5">
      <c r="A124" s="227">
        <v>1662</v>
      </c>
      <c r="B124" s="229">
        <v>2</v>
      </c>
      <c r="C124" s="228">
        <v>0</v>
      </c>
      <c r="D124" s="228">
        <v>0</v>
      </c>
      <c r="E124" s="229">
        <v>45</v>
      </c>
      <c r="F124" s="230" t="s">
        <v>338</v>
      </c>
      <c r="G124" s="242" t="s">
        <v>222</v>
      </c>
      <c r="H124" s="250"/>
      <c r="I124" s="246">
        <f t="shared" si="2"/>
        <v>43538</v>
      </c>
      <c r="J124" s="254">
        <v>18</v>
      </c>
      <c r="K124" s="262" t="s">
        <v>404</v>
      </c>
      <c r="L124" s="287"/>
      <c r="M124" s="275"/>
      <c r="N124" s="275"/>
      <c r="O124" s="290"/>
      <c r="P124" s="284"/>
      <c r="Q124" s="285"/>
      <c r="R124" s="286"/>
      <c r="S124" s="285"/>
      <c r="T124" s="285"/>
      <c r="U124" s="286"/>
      <c r="V124" s="285"/>
      <c r="W124" s="286"/>
      <c r="X124" s="285"/>
      <c r="Y124" s="286" t="s">
        <v>135</v>
      </c>
      <c r="Z124" s="286"/>
      <c r="AA124" s="286"/>
      <c r="AB124" s="286"/>
      <c r="AC124" s="286"/>
      <c r="AD124" s="286"/>
      <c r="AE124" s="286"/>
      <c r="AF124" s="286"/>
      <c r="AG124" s="299"/>
      <c r="AH124" s="278" t="s">
        <v>55</v>
      </c>
      <c r="AI124" s="278" t="s">
        <v>542</v>
      </c>
      <c r="AJ124" s="278" t="s">
        <v>514</v>
      </c>
    </row>
    <row r="125" spans="1:36" ht="48" customHeight="1" outlineLevel="5">
      <c r="A125" s="227">
        <v>1663</v>
      </c>
      <c r="B125" s="229">
        <v>2</v>
      </c>
      <c r="C125" s="228">
        <v>0</v>
      </c>
      <c r="D125" s="228">
        <v>0</v>
      </c>
      <c r="E125" s="229">
        <v>45</v>
      </c>
      <c r="F125" s="230" t="s">
        <v>339</v>
      </c>
      <c r="G125" s="242" t="s">
        <v>223</v>
      </c>
      <c r="H125" s="250"/>
      <c r="I125" s="246">
        <f t="shared" si="2"/>
        <v>43538</v>
      </c>
      <c r="J125" s="254">
        <v>18</v>
      </c>
      <c r="K125" s="262" t="s">
        <v>404</v>
      </c>
      <c r="L125" s="287"/>
      <c r="M125" s="275"/>
      <c r="N125" s="275"/>
      <c r="O125" s="290"/>
      <c r="P125" s="284"/>
      <c r="Q125" s="285"/>
      <c r="R125" s="286"/>
      <c r="S125" s="285"/>
      <c r="T125" s="285"/>
      <c r="U125" s="286"/>
      <c r="V125" s="285"/>
      <c r="W125" s="286"/>
      <c r="X125" s="285"/>
      <c r="Y125" s="286" t="s">
        <v>135</v>
      </c>
      <c r="Z125" s="286"/>
      <c r="AA125" s="286"/>
      <c r="AB125" s="286"/>
      <c r="AC125" s="286"/>
      <c r="AD125" s="286"/>
      <c r="AE125" s="286"/>
      <c r="AF125" s="286"/>
      <c r="AG125" s="299"/>
      <c r="AH125" s="278" t="s">
        <v>55</v>
      </c>
      <c r="AI125" s="278" t="s">
        <v>542</v>
      </c>
      <c r="AJ125" s="278" t="s">
        <v>514</v>
      </c>
    </row>
    <row r="126" spans="1:36" ht="48" customHeight="1" outlineLevel="5">
      <c r="A126" s="227">
        <v>1664</v>
      </c>
      <c r="B126" s="229">
        <v>2</v>
      </c>
      <c r="C126" s="228">
        <v>0</v>
      </c>
      <c r="D126" s="228">
        <v>0</v>
      </c>
      <c r="E126" s="229">
        <v>45</v>
      </c>
      <c r="F126" s="230">
        <v>3</v>
      </c>
      <c r="G126" s="242" t="s">
        <v>224</v>
      </c>
      <c r="H126" s="250"/>
      <c r="I126" s="246">
        <f t="shared" si="2"/>
        <v>43538</v>
      </c>
      <c r="J126" s="254">
        <v>18</v>
      </c>
      <c r="K126" s="262" t="s">
        <v>404</v>
      </c>
      <c r="L126" s="287" t="s">
        <v>402</v>
      </c>
      <c r="M126" s="275"/>
      <c r="N126" s="275"/>
      <c r="O126" s="290"/>
      <c r="P126" s="284"/>
      <c r="Q126" s="285"/>
      <c r="R126" s="286"/>
      <c r="S126" s="285"/>
      <c r="T126" s="285"/>
      <c r="U126" s="286"/>
      <c r="V126" s="285"/>
      <c r="W126" s="286"/>
      <c r="X126" s="285"/>
      <c r="Y126" s="286" t="s">
        <v>135</v>
      </c>
      <c r="Z126" s="286"/>
      <c r="AA126" s="286"/>
      <c r="AB126" s="286"/>
      <c r="AC126" s="286"/>
      <c r="AD126" s="286"/>
      <c r="AE126" s="286"/>
      <c r="AF126" s="286"/>
      <c r="AG126" s="306"/>
      <c r="AH126" s="278" t="s">
        <v>55</v>
      </c>
      <c r="AI126" s="278" t="s">
        <v>544</v>
      </c>
      <c r="AJ126" s="278" t="s">
        <v>514</v>
      </c>
    </row>
    <row r="127" spans="1:36" ht="24" customHeight="1" outlineLevel="5">
      <c r="A127" s="227">
        <v>1665</v>
      </c>
      <c r="B127" s="229">
        <v>2</v>
      </c>
      <c r="C127" s="228">
        <v>0</v>
      </c>
      <c r="D127" s="228">
        <v>0</v>
      </c>
      <c r="E127" s="229">
        <v>45</v>
      </c>
      <c r="F127" s="230">
        <v>4</v>
      </c>
      <c r="G127" s="242" t="s">
        <v>225</v>
      </c>
      <c r="H127" s="250"/>
      <c r="I127" s="246">
        <f t="shared" si="2"/>
        <v>43538</v>
      </c>
      <c r="J127" s="254">
        <v>18</v>
      </c>
      <c r="K127" s="262" t="s">
        <v>404</v>
      </c>
      <c r="L127" s="287"/>
      <c r="M127" s="275"/>
      <c r="N127" s="289"/>
      <c r="O127" s="290"/>
      <c r="P127" s="284"/>
      <c r="Q127" s="285"/>
      <c r="R127" s="286"/>
      <c r="S127" s="285"/>
      <c r="T127" s="285"/>
      <c r="U127" s="286"/>
      <c r="V127" s="285"/>
      <c r="W127" s="286"/>
      <c r="X127" s="285"/>
      <c r="Y127" s="286" t="s">
        <v>135</v>
      </c>
      <c r="Z127" s="286"/>
      <c r="AA127" s="286"/>
      <c r="AB127" s="286"/>
      <c r="AC127" s="286"/>
      <c r="AD127" s="286"/>
      <c r="AE127" s="286"/>
      <c r="AF127" s="286"/>
      <c r="AG127" s="299"/>
      <c r="AH127" s="278" t="s">
        <v>55</v>
      </c>
      <c r="AI127" s="278" t="s">
        <v>545</v>
      </c>
      <c r="AJ127" s="278" t="s">
        <v>514</v>
      </c>
    </row>
    <row r="128" spans="1:36" ht="24" customHeight="1" outlineLevel="5">
      <c r="A128" s="227">
        <v>1666</v>
      </c>
      <c r="B128" s="229">
        <v>2</v>
      </c>
      <c r="C128" s="228">
        <v>0</v>
      </c>
      <c r="D128" s="228">
        <v>0</v>
      </c>
      <c r="E128" s="229">
        <v>45</v>
      </c>
      <c r="F128" s="230" t="s">
        <v>317</v>
      </c>
      <c r="G128" s="242" t="s">
        <v>226</v>
      </c>
      <c r="H128" s="250"/>
      <c r="I128" s="246">
        <f t="shared" si="2"/>
        <v>43538</v>
      </c>
      <c r="J128" s="254">
        <v>18</v>
      </c>
      <c r="K128" s="262" t="s">
        <v>404</v>
      </c>
      <c r="L128" s="287"/>
      <c r="M128" s="275"/>
      <c r="N128" s="289"/>
      <c r="O128" s="290"/>
      <c r="P128" s="284"/>
      <c r="Q128" s="285"/>
      <c r="R128" s="286"/>
      <c r="S128" s="285"/>
      <c r="T128" s="285"/>
      <c r="U128" s="286"/>
      <c r="V128" s="285"/>
      <c r="W128" s="286"/>
      <c r="X128" s="285"/>
      <c r="Y128" s="286" t="s">
        <v>135</v>
      </c>
      <c r="Z128" s="286"/>
      <c r="AA128" s="286"/>
      <c r="AB128" s="286"/>
      <c r="AC128" s="286"/>
      <c r="AD128" s="286"/>
      <c r="AE128" s="286"/>
      <c r="AF128" s="286"/>
      <c r="AG128" s="299"/>
      <c r="AH128" s="278" t="s">
        <v>55</v>
      </c>
      <c r="AI128" s="278" t="s">
        <v>545</v>
      </c>
      <c r="AJ128" s="278" t="s">
        <v>514</v>
      </c>
    </row>
    <row r="129" spans="1:36" ht="22.15" customHeight="1" outlineLevel="5">
      <c r="A129" s="227">
        <v>1667</v>
      </c>
      <c r="B129" s="229">
        <v>2</v>
      </c>
      <c r="C129" s="228">
        <v>0</v>
      </c>
      <c r="D129" s="228">
        <v>0</v>
      </c>
      <c r="E129" s="229">
        <v>45</v>
      </c>
      <c r="F129" s="230" t="s">
        <v>318</v>
      </c>
      <c r="G129" s="242" t="s">
        <v>227</v>
      </c>
      <c r="H129" s="250"/>
      <c r="I129" s="246">
        <f t="shared" si="2"/>
        <v>43538</v>
      </c>
      <c r="J129" s="254">
        <v>18</v>
      </c>
      <c r="K129" s="262" t="s">
        <v>404</v>
      </c>
      <c r="L129" s="287"/>
      <c r="M129" s="275"/>
      <c r="N129" s="289"/>
      <c r="O129" s="290"/>
      <c r="P129" s="284"/>
      <c r="Q129" s="285"/>
      <c r="R129" s="286"/>
      <c r="S129" s="285"/>
      <c r="T129" s="285"/>
      <c r="U129" s="286"/>
      <c r="V129" s="285"/>
      <c r="W129" s="286"/>
      <c r="X129" s="285"/>
      <c r="Y129" s="286" t="s">
        <v>135</v>
      </c>
      <c r="Z129" s="286"/>
      <c r="AA129" s="286"/>
      <c r="AB129" s="286"/>
      <c r="AC129" s="286"/>
      <c r="AD129" s="286"/>
      <c r="AE129" s="286"/>
      <c r="AF129" s="286"/>
      <c r="AG129" s="299"/>
      <c r="AH129" s="278" t="s">
        <v>55</v>
      </c>
      <c r="AI129" s="278" t="s">
        <v>526</v>
      </c>
      <c r="AJ129" s="278" t="s">
        <v>514</v>
      </c>
    </row>
    <row r="130" spans="1:36" ht="22.15" customHeight="1" outlineLevel="5">
      <c r="A130" s="227">
        <v>1668</v>
      </c>
      <c r="B130" s="229">
        <v>2</v>
      </c>
      <c r="C130" s="228">
        <v>0</v>
      </c>
      <c r="D130" s="228">
        <v>0</v>
      </c>
      <c r="E130" s="229">
        <v>45</v>
      </c>
      <c r="F130" s="230" t="s">
        <v>319</v>
      </c>
      <c r="G130" s="242" t="s">
        <v>228</v>
      </c>
      <c r="H130" s="250"/>
      <c r="I130" s="246">
        <f t="shared" si="2"/>
        <v>43538</v>
      </c>
      <c r="J130" s="254">
        <v>18</v>
      </c>
      <c r="K130" s="262" t="s">
        <v>404</v>
      </c>
      <c r="L130" s="287"/>
      <c r="M130" s="275"/>
      <c r="N130" s="289"/>
      <c r="O130" s="290"/>
      <c r="P130" s="284"/>
      <c r="Q130" s="285"/>
      <c r="R130" s="286"/>
      <c r="S130" s="285"/>
      <c r="T130" s="285"/>
      <c r="U130" s="286"/>
      <c r="V130" s="285"/>
      <c r="W130" s="286"/>
      <c r="X130" s="285"/>
      <c r="Y130" s="286" t="s">
        <v>135</v>
      </c>
      <c r="Z130" s="286"/>
      <c r="AA130" s="286"/>
      <c r="AB130" s="286"/>
      <c r="AC130" s="286"/>
      <c r="AD130" s="286"/>
      <c r="AE130" s="286"/>
      <c r="AF130" s="286"/>
      <c r="AG130" s="299"/>
      <c r="AH130" s="278" t="s">
        <v>55</v>
      </c>
      <c r="AI130" s="278" t="s">
        <v>545</v>
      </c>
      <c r="AJ130" s="278" t="s">
        <v>514</v>
      </c>
    </row>
    <row r="131" spans="1:36" ht="24" customHeight="1" outlineLevel="5">
      <c r="A131" s="227">
        <v>1669</v>
      </c>
      <c r="B131" s="229">
        <v>2</v>
      </c>
      <c r="C131" s="228">
        <v>0</v>
      </c>
      <c r="D131" s="228">
        <v>0</v>
      </c>
      <c r="E131" s="229">
        <v>45</v>
      </c>
      <c r="F131" s="230" t="s">
        <v>334</v>
      </c>
      <c r="G131" s="242" t="s">
        <v>433</v>
      </c>
      <c r="H131" s="250"/>
      <c r="I131" s="246">
        <f t="shared" si="2"/>
        <v>43538</v>
      </c>
      <c r="J131" s="254">
        <v>18</v>
      </c>
      <c r="K131" s="262" t="s">
        <v>404</v>
      </c>
      <c r="L131" s="287"/>
      <c r="M131" s="275"/>
      <c r="N131" s="289"/>
      <c r="O131" s="290"/>
      <c r="P131" s="284"/>
      <c r="Q131" s="285"/>
      <c r="R131" s="286"/>
      <c r="S131" s="285"/>
      <c r="T131" s="285"/>
      <c r="U131" s="286"/>
      <c r="V131" s="285"/>
      <c r="W131" s="286"/>
      <c r="X131" s="285"/>
      <c r="Y131" s="286" t="s">
        <v>135</v>
      </c>
      <c r="Z131" s="286"/>
      <c r="AA131" s="286"/>
      <c r="AB131" s="286"/>
      <c r="AC131" s="286"/>
      <c r="AD131" s="286"/>
      <c r="AE131" s="286"/>
      <c r="AF131" s="286"/>
      <c r="AG131" s="299"/>
      <c r="AH131" s="278" t="s">
        <v>55</v>
      </c>
      <c r="AI131" s="278" t="s">
        <v>545</v>
      </c>
      <c r="AJ131" s="278" t="s">
        <v>514</v>
      </c>
    </row>
    <row r="132" spans="1:36" ht="24" customHeight="1" outlineLevel="5">
      <c r="A132" s="227">
        <v>1670</v>
      </c>
      <c r="B132" s="229">
        <v>2</v>
      </c>
      <c r="C132" s="228">
        <v>0</v>
      </c>
      <c r="D132" s="228">
        <v>0</v>
      </c>
      <c r="E132" s="229">
        <v>45</v>
      </c>
      <c r="F132" s="230" t="s">
        <v>336</v>
      </c>
      <c r="G132" s="242" t="s">
        <v>229</v>
      </c>
      <c r="H132" s="250"/>
      <c r="I132" s="246">
        <f t="shared" si="2"/>
        <v>43538</v>
      </c>
      <c r="J132" s="254">
        <v>18</v>
      </c>
      <c r="K132" s="262" t="s">
        <v>404</v>
      </c>
      <c r="L132" s="287"/>
      <c r="M132" s="275"/>
      <c r="N132" s="289"/>
      <c r="O132" s="290"/>
      <c r="P132" s="284"/>
      <c r="Q132" s="285"/>
      <c r="R132" s="286"/>
      <c r="S132" s="285"/>
      <c r="T132" s="285"/>
      <c r="U132" s="286"/>
      <c r="V132" s="285"/>
      <c r="W132" s="286"/>
      <c r="X132" s="285"/>
      <c r="Y132" s="286" t="s">
        <v>135</v>
      </c>
      <c r="Z132" s="286"/>
      <c r="AA132" s="286"/>
      <c r="AB132" s="286"/>
      <c r="AC132" s="286"/>
      <c r="AD132" s="286"/>
      <c r="AE132" s="286"/>
      <c r="AF132" s="286"/>
      <c r="AG132" s="299"/>
      <c r="AH132" s="278" t="s">
        <v>55</v>
      </c>
      <c r="AI132" s="278" t="s">
        <v>545</v>
      </c>
      <c r="AJ132" s="278" t="s">
        <v>514</v>
      </c>
    </row>
    <row r="133" spans="1:36" ht="24" customHeight="1" outlineLevel="5">
      <c r="A133" s="227">
        <v>1671</v>
      </c>
      <c r="B133" s="229">
        <v>2</v>
      </c>
      <c r="C133" s="228">
        <v>0</v>
      </c>
      <c r="D133" s="228">
        <v>0</v>
      </c>
      <c r="E133" s="229">
        <v>45</v>
      </c>
      <c r="F133" s="230" t="s">
        <v>355</v>
      </c>
      <c r="G133" s="242" t="s">
        <v>230</v>
      </c>
      <c r="H133" s="250"/>
      <c r="I133" s="246">
        <f t="shared" si="2"/>
        <v>43538</v>
      </c>
      <c r="J133" s="254">
        <v>18</v>
      </c>
      <c r="K133" s="262" t="s">
        <v>404</v>
      </c>
      <c r="L133" s="287"/>
      <c r="M133" s="275"/>
      <c r="N133" s="289"/>
      <c r="O133" s="290"/>
      <c r="P133" s="284"/>
      <c r="Q133" s="285"/>
      <c r="R133" s="286"/>
      <c r="S133" s="285"/>
      <c r="T133" s="285"/>
      <c r="U133" s="286"/>
      <c r="V133" s="285"/>
      <c r="W133" s="286"/>
      <c r="X133" s="285"/>
      <c r="Y133" s="286" t="s">
        <v>135</v>
      </c>
      <c r="Z133" s="286"/>
      <c r="AA133" s="286"/>
      <c r="AB133" s="286"/>
      <c r="AC133" s="286"/>
      <c r="AD133" s="286"/>
      <c r="AE133" s="286"/>
      <c r="AF133" s="286"/>
      <c r="AG133" s="299"/>
      <c r="AH133" s="278" t="s">
        <v>55</v>
      </c>
      <c r="AI133" s="278" t="s">
        <v>545</v>
      </c>
      <c r="AJ133" s="278" t="s">
        <v>514</v>
      </c>
    </row>
    <row r="134" spans="1:36" ht="22.15" customHeight="1" outlineLevel="5">
      <c r="A134" s="227">
        <v>1672</v>
      </c>
      <c r="B134" s="229">
        <v>2</v>
      </c>
      <c r="C134" s="228">
        <v>0</v>
      </c>
      <c r="D134" s="228">
        <v>0</v>
      </c>
      <c r="E134" s="229">
        <v>45</v>
      </c>
      <c r="F134" s="230" t="s">
        <v>356</v>
      </c>
      <c r="G134" s="242" t="s">
        <v>231</v>
      </c>
      <c r="H134" s="250"/>
      <c r="I134" s="246">
        <f t="shared" si="2"/>
        <v>43538</v>
      </c>
      <c r="J134" s="254">
        <v>18</v>
      </c>
      <c r="K134" s="262" t="s">
        <v>404</v>
      </c>
      <c r="L134" s="287"/>
      <c r="M134" s="275"/>
      <c r="N134" s="289"/>
      <c r="O134" s="290"/>
      <c r="P134" s="284"/>
      <c r="Q134" s="285"/>
      <c r="R134" s="286"/>
      <c r="S134" s="285"/>
      <c r="T134" s="285"/>
      <c r="U134" s="286"/>
      <c r="V134" s="285"/>
      <c r="W134" s="286"/>
      <c r="X134" s="285"/>
      <c r="Y134" s="286" t="s">
        <v>135</v>
      </c>
      <c r="Z134" s="286"/>
      <c r="AA134" s="286"/>
      <c r="AB134" s="286"/>
      <c r="AC134" s="286"/>
      <c r="AD134" s="286"/>
      <c r="AE134" s="286"/>
      <c r="AF134" s="286"/>
      <c r="AG134" s="299"/>
      <c r="AH134" s="278" t="s">
        <v>55</v>
      </c>
      <c r="AI134" s="278" t="s">
        <v>545</v>
      </c>
      <c r="AJ134" s="278" t="s">
        <v>514</v>
      </c>
    </row>
    <row r="135" spans="1:36" ht="22.15" customHeight="1" outlineLevel="5">
      <c r="A135" s="227">
        <v>1673</v>
      </c>
      <c r="B135" s="229">
        <v>2</v>
      </c>
      <c r="C135" s="228">
        <v>0</v>
      </c>
      <c r="D135" s="228">
        <v>0</v>
      </c>
      <c r="E135" s="229">
        <v>45</v>
      </c>
      <c r="F135" s="230" t="s">
        <v>357</v>
      </c>
      <c r="G135" s="242" t="s">
        <v>232</v>
      </c>
      <c r="H135" s="250"/>
      <c r="I135" s="246">
        <f t="shared" si="2"/>
        <v>43538</v>
      </c>
      <c r="J135" s="254">
        <v>18</v>
      </c>
      <c r="K135" s="262" t="s">
        <v>404</v>
      </c>
      <c r="L135" s="287"/>
      <c r="M135" s="275"/>
      <c r="N135" s="289"/>
      <c r="O135" s="290"/>
      <c r="P135" s="284"/>
      <c r="Q135" s="285"/>
      <c r="R135" s="286"/>
      <c r="S135" s="285"/>
      <c r="T135" s="285"/>
      <c r="U135" s="286"/>
      <c r="V135" s="285"/>
      <c r="W135" s="286"/>
      <c r="X135" s="285"/>
      <c r="Y135" s="286" t="s">
        <v>135</v>
      </c>
      <c r="Z135" s="286"/>
      <c r="AA135" s="286"/>
      <c r="AB135" s="286"/>
      <c r="AC135" s="286"/>
      <c r="AD135" s="286"/>
      <c r="AE135" s="286"/>
      <c r="AF135" s="286"/>
      <c r="AG135" s="299"/>
      <c r="AH135" s="278" t="s">
        <v>55</v>
      </c>
      <c r="AI135" s="278" t="s">
        <v>545</v>
      </c>
      <c r="AJ135" s="278" t="s">
        <v>514</v>
      </c>
    </row>
    <row r="136" spans="1:36" ht="24" customHeight="1" outlineLevel="5">
      <c r="A136" s="227">
        <v>1674</v>
      </c>
      <c r="B136" s="229">
        <v>2</v>
      </c>
      <c r="C136" s="228">
        <v>0</v>
      </c>
      <c r="D136" s="228">
        <v>0</v>
      </c>
      <c r="E136" s="229">
        <v>45</v>
      </c>
      <c r="F136" s="230" t="s">
        <v>358</v>
      </c>
      <c r="G136" s="242" t="s">
        <v>233</v>
      </c>
      <c r="H136" s="250"/>
      <c r="I136" s="246">
        <f t="shared" si="2"/>
        <v>43538</v>
      </c>
      <c r="J136" s="254">
        <v>18</v>
      </c>
      <c r="K136" s="262" t="s">
        <v>404</v>
      </c>
      <c r="L136" s="287"/>
      <c r="M136" s="275"/>
      <c r="N136" s="289"/>
      <c r="O136" s="290"/>
      <c r="P136" s="284"/>
      <c r="Q136" s="285"/>
      <c r="R136" s="286"/>
      <c r="S136" s="285"/>
      <c r="T136" s="285"/>
      <c r="U136" s="286"/>
      <c r="V136" s="285"/>
      <c r="W136" s="286"/>
      <c r="X136" s="285"/>
      <c r="Y136" s="286" t="s">
        <v>135</v>
      </c>
      <c r="Z136" s="286"/>
      <c r="AA136" s="286"/>
      <c r="AB136" s="286"/>
      <c r="AC136" s="286"/>
      <c r="AD136" s="286"/>
      <c r="AE136" s="286"/>
      <c r="AF136" s="286"/>
      <c r="AG136" s="299"/>
      <c r="AH136" s="278" t="s">
        <v>55</v>
      </c>
      <c r="AI136" s="278" t="s">
        <v>545</v>
      </c>
      <c r="AJ136" s="278" t="s">
        <v>514</v>
      </c>
    </row>
    <row r="137" spans="1:36" ht="24" customHeight="1" outlineLevel="5">
      <c r="A137" s="227">
        <v>1675</v>
      </c>
      <c r="B137" s="229">
        <v>2</v>
      </c>
      <c r="C137" s="228">
        <v>0</v>
      </c>
      <c r="D137" s="228">
        <v>0</v>
      </c>
      <c r="E137" s="229">
        <v>45</v>
      </c>
      <c r="F137" s="230" t="s">
        <v>358</v>
      </c>
      <c r="G137" s="242" t="s">
        <v>234</v>
      </c>
      <c r="H137" s="250"/>
      <c r="I137" s="246">
        <f t="shared" si="2"/>
        <v>43538</v>
      </c>
      <c r="J137" s="254">
        <v>18</v>
      </c>
      <c r="K137" s="262" t="s">
        <v>404</v>
      </c>
      <c r="L137" s="287"/>
      <c r="M137" s="275"/>
      <c r="N137" s="289"/>
      <c r="O137" s="290"/>
      <c r="P137" s="284"/>
      <c r="Q137" s="285"/>
      <c r="R137" s="286"/>
      <c r="S137" s="285"/>
      <c r="T137" s="285"/>
      <c r="U137" s="286"/>
      <c r="V137" s="285"/>
      <c r="W137" s="286"/>
      <c r="X137" s="285"/>
      <c r="Y137" s="286" t="s">
        <v>135</v>
      </c>
      <c r="Z137" s="286"/>
      <c r="AA137" s="286"/>
      <c r="AB137" s="286"/>
      <c r="AC137" s="286"/>
      <c r="AD137" s="286"/>
      <c r="AE137" s="286"/>
      <c r="AF137" s="286"/>
      <c r="AG137" s="299"/>
      <c r="AH137" s="278" t="s">
        <v>55</v>
      </c>
      <c r="AI137" s="278" t="s">
        <v>545</v>
      </c>
      <c r="AJ137" s="278" t="s">
        <v>514</v>
      </c>
    </row>
    <row r="138" spans="1:36" ht="22.15" customHeight="1" outlineLevel="5">
      <c r="A138" s="227">
        <v>1676</v>
      </c>
      <c r="B138" s="229">
        <v>2</v>
      </c>
      <c r="C138" s="228">
        <v>0</v>
      </c>
      <c r="D138" s="228">
        <v>0</v>
      </c>
      <c r="E138" s="229">
        <v>45</v>
      </c>
      <c r="F138" s="230" t="s">
        <v>376</v>
      </c>
      <c r="G138" s="242" t="s">
        <v>235</v>
      </c>
      <c r="H138" s="250"/>
      <c r="I138" s="246">
        <f t="shared" si="2"/>
        <v>43538</v>
      </c>
      <c r="J138" s="254">
        <v>18</v>
      </c>
      <c r="K138" s="262" t="s">
        <v>404</v>
      </c>
      <c r="L138" s="287"/>
      <c r="M138" s="275"/>
      <c r="N138" s="289"/>
      <c r="O138" s="290"/>
      <c r="P138" s="284"/>
      <c r="Q138" s="285"/>
      <c r="R138" s="286"/>
      <c r="S138" s="285"/>
      <c r="T138" s="285"/>
      <c r="U138" s="286"/>
      <c r="V138" s="285"/>
      <c r="W138" s="286"/>
      <c r="X138" s="285"/>
      <c r="Y138" s="286" t="s">
        <v>135</v>
      </c>
      <c r="Z138" s="286"/>
      <c r="AA138" s="286"/>
      <c r="AB138" s="286"/>
      <c r="AC138" s="286"/>
      <c r="AD138" s="286"/>
      <c r="AE138" s="286"/>
      <c r="AF138" s="286"/>
      <c r="AG138" s="299"/>
      <c r="AH138" s="278" t="s">
        <v>55</v>
      </c>
      <c r="AI138" s="278" t="s">
        <v>545</v>
      </c>
      <c r="AJ138" s="278" t="s">
        <v>514</v>
      </c>
    </row>
    <row r="139" spans="1:36" ht="24" customHeight="1" outlineLevel="5">
      <c r="A139" s="227">
        <v>1677</v>
      </c>
      <c r="B139" s="229">
        <v>2</v>
      </c>
      <c r="C139" s="228">
        <v>0</v>
      </c>
      <c r="D139" s="228">
        <v>0</v>
      </c>
      <c r="E139" s="229">
        <v>45</v>
      </c>
      <c r="F139" s="230">
        <v>5</v>
      </c>
      <c r="G139" s="242" t="s">
        <v>236</v>
      </c>
      <c r="H139" s="250"/>
      <c r="I139" s="246">
        <f t="shared" si="2"/>
        <v>43538</v>
      </c>
      <c r="J139" s="254">
        <v>18</v>
      </c>
      <c r="K139" s="262" t="s">
        <v>404</v>
      </c>
      <c r="L139" s="287"/>
      <c r="M139" s="275"/>
      <c r="N139" s="275"/>
      <c r="O139" s="290"/>
      <c r="P139" s="284"/>
      <c r="Q139" s="285"/>
      <c r="R139" s="286"/>
      <c r="S139" s="285"/>
      <c r="T139" s="285"/>
      <c r="U139" s="286"/>
      <c r="V139" s="285"/>
      <c r="W139" s="286"/>
      <c r="X139" s="285"/>
      <c r="Y139" s="286" t="s">
        <v>135</v>
      </c>
      <c r="Z139" s="286"/>
      <c r="AA139" s="286"/>
      <c r="AB139" s="286"/>
      <c r="AC139" s="286"/>
      <c r="AD139" s="286"/>
      <c r="AE139" s="286"/>
      <c r="AF139" s="286"/>
      <c r="AG139" s="294"/>
      <c r="AH139" s="278"/>
      <c r="AI139" s="278" t="s">
        <v>406</v>
      </c>
      <c r="AJ139" s="278" t="s">
        <v>514</v>
      </c>
    </row>
    <row r="140" spans="1:36" ht="22.15" customHeight="1" outlineLevel="5">
      <c r="A140" s="227">
        <v>1678</v>
      </c>
      <c r="B140" s="229">
        <v>2</v>
      </c>
      <c r="C140" s="228">
        <v>0</v>
      </c>
      <c r="D140" s="228">
        <v>0</v>
      </c>
      <c r="E140" s="229">
        <v>45</v>
      </c>
      <c r="F140" s="230" t="s">
        <v>320</v>
      </c>
      <c r="G140" s="242" t="s">
        <v>226</v>
      </c>
      <c r="H140" s="250"/>
      <c r="I140" s="246">
        <f t="shared" si="2"/>
        <v>43538</v>
      </c>
      <c r="J140" s="254">
        <v>18</v>
      </c>
      <c r="K140" s="262" t="s">
        <v>404</v>
      </c>
      <c r="L140" s="287"/>
      <c r="M140" s="275"/>
      <c r="N140" s="275"/>
      <c r="O140" s="290"/>
      <c r="P140" s="284"/>
      <c r="Q140" s="285"/>
      <c r="R140" s="286"/>
      <c r="S140" s="285"/>
      <c r="T140" s="285"/>
      <c r="U140" s="286"/>
      <c r="V140" s="285"/>
      <c r="W140" s="286"/>
      <c r="X140" s="285"/>
      <c r="Y140" s="286" t="s">
        <v>135</v>
      </c>
      <c r="Z140" s="286"/>
      <c r="AA140" s="286"/>
      <c r="AB140" s="286"/>
      <c r="AC140" s="286"/>
      <c r="AD140" s="286"/>
      <c r="AE140" s="286"/>
      <c r="AF140" s="286"/>
      <c r="AG140" s="294"/>
      <c r="AH140" s="278"/>
      <c r="AI140" s="278" t="s">
        <v>406</v>
      </c>
      <c r="AJ140" s="278" t="s">
        <v>514</v>
      </c>
    </row>
    <row r="141" spans="1:36" ht="22.15" customHeight="1" outlineLevel="5">
      <c r="A141" s="227">
        <v>1679</v>
      </c>
      <c r="B141" s="229">
        <v>2</v>
      </c>
      <c r="C141" s="228">
        <v>0</v>
      </c>
      <c r="D141" s="228">
        <v>0</v>
      </c>
      <c r="E141" s="229">
        <v>45</v>
      </c>
      <c r="F141" s="230" t="s">
        <v>321</v>
      </c>
      <c r="G141" s="242" t="s">
        <v>237</v>
      </c>
      <c r="H141" s="250"/>
      <c r="I141" s="246">
        <f t="shared" si="2"/>
        <v>43538</v>
      </c>
      <c r="J141" s="254">
        <v>18</v>
      </c>
      <c r="K141" s="262" t="s">
        <v>404</v>
      </c>
      <c r="L141" s="287"/>
      <c r="M141" s="275"/>
      <c r="N141" s="275"/>
      <c r="O141" s="290"/>
      <c r="P141" s="284"/>
      <c r="Q141" s="285"/>
      <c r="R141" s="286"/>
      <c r="S141" s="285"/>
      <c r="T141" s="285"/>
      <c r="U141" s="286"/>
      <c r="V141" s="285"/>
      <c r="W141" s="286"/>
      <c r="X141" s="285"/>
      <c r="Y141" s="286" t="s">
        <v>135</v>
      </c>
      <c r="Z141" s="286"/>
      <c r="AA141" s="286"/>
      <c r="AB141" s="286"/>
      <c r="AC141" s="286"/>
      <c r="AD141" s="286"/>
      <c r="AE141" s="286"/>
      <c r="AF141" s="286"/>
      <c r="AG141" s="294"/>
      <c r="AH141" s="278"/>
      <c r="AI141" s="278" t="s">
        <v>406</v>
      </c>
      <c r="AJ141" s="278" t="s">
        <v>514</v>
      </c>
    </row>
    <row r="142" spans="1:36" ht="22.15" customHeight="1" outlineLevel="5">
      <c r="A142" s="227">
        <v>1680</v>
      </c>
      <c r="B142" s="229">
        <v>2</v>
      </c>
      <c r="C142" s="228">
        <v>0</v>
      </c>
      <c r="D142" s="228">
        <v>0</v>
      </c>
      <c r="E142" s="229">
        <v>45</v>
      </c>
      <c r="F142" s="230" t="s">
        <v>345</v>
      </c>
      <c r="G142" s="242" t="s">
        <v>238</v>
      </c>
      <c r="H142" s="250"/>
      <c r="I142" s="246">
        <f t="shared" si="2"/>
        <v>43538</v>
      </c>
      <c r="J142" s="254">
        <v>18</v>
      </c>
      <c r="K142" s="262" t="s">
        <v>404</v>
      </c>
      <c r="L142" s="287"/>
      <c r="M142" s="275"/>
      <c r="N142" s="275"/>
      <c r="O142" s="290"/>
      <c r="P142" s="284"/>
      <c r="Q142" s="285"/>
      <c r="R142" s="286"/>
      <c r="S142" s="285"/>
      <c r="T142" s="285"/>
      <c r="U142" s="286"/>
      <c r="V142" s="285"/>
      <c r="W142" s="286"/>
      <c r="X142" s="285"/>
      <c r="Y142" s="286" t="s">
        <v>135</v>
      </c>
      <c r="Z142" s="286"/>
      <c r="AA142" s="286"/>
      <c r="AB142" s="286"/>
      <c r="AC142" s="286"/>
      <c r="AD142" s="286"/>
      <c r="AE142" s="286"/>
      <c r="AF142" s="286"/>
      <c r="AG142" s="294"/>
      <c r="AH142" s="278"/>
      <c r="AI142" s="278" t="s">
        <v>406</v>
      </c>
      <c r="AJ142" s="278" t="s">
        <v>514</v>
      </c>
    </row>
    <row r="143" spans="1:36" ht="15" customHeight="1" outlineLevel="4">
      <c r="A143" s="227">
        <v>1681</v>
      </c>
      <c r="B143" s="229">
        <v>2</v>
      </c>
      <c r="C143" s="228">
        <v>0</v>
      </c>
      <c r="D143" s="228">
        <v>0</v>
      </c>
      <c r="E143" s="229">
        <v>46</v>
      </c>
      <c r="F143" s="229">
        <v>0</v>
      </c>
      <c r="G143" s="242" t="s">
        <v>299</v>
      </c>
      <c r="H143" s="250"/>
      <c r="I143" s="246">
        <f t="shared" si="2"/>
        <v>43538</v>
      </c>
      <c r="J143" s="254">
        <v>18</v>
      </c>
      <c r="K143" s="262" t="s">
        <v>404</v>
      </c>
      <c r="L143" s="275"/>
      <c r="M143" s="275"/>
      <c r="N143" s="275"/>
      <c r="O143" s="290"/>
      <c r="P143" s="284"/>
      <c r="Q143" s="285"/>
      <c r="R143" s="286"/>
      <c r="S143" s="285"/>
      <c r="T143" s="285"/>
      <c r="U143" s="286"/>
      <c r="V143" s="285"/>
      <c r="W143" s="286"/>
      <c r="X143" s="285"/>
      <c r="Y143" s="286" t="s">
        <v>135</v>
      </c>
      <c r="Z143" s="286"/>
      <c r="AA143" s="286"/>
      <c r="AB143" s="286"/>
      <c r="AC143" s="286"/>
      <c r="AD143" s="286"/>
      <c r="AE143" s="286"/>
      <c r="AF143" s="286"/>
      <c r="AG143" s="294"/>
      <c r="AH143" s="278" t="s">
        <v>55</v>
      </c>
      <c r="AI143" s="278"/>
      <c r="AJ143" s="278" t="s">
        <v>514</v>
      </c>
    </row>
    <row r="144" spans="1:36" ht="36" customHeight="1" outlineLevel="5">
      <c r="A144" s="227">
        <v>1682</v>
      </c>
      <c r="B144" s="229">
        <v>2</v>
      </c>
      <c r="C144" s="228">
        <v>0</v>
      </c>
      <c r="D144" s="228">
        <v>0</v>
      </c>
      <c r="E144" s="230">
        <v>46</v>
      </c>
      <c r="F144" s="230">
        <v>1</v>
      </c>
      <c r="G144" s="242" t="s">
        <v>239</v>
      </c>
      <c r="H144" s="250"/>
      <c r="I144" s="246">
        <f t="shared" si="2"/>
        <v>43538</v>
      </c>
      <c r="J144" s="254">
        <v>18</v>
      </c>
      <c r="K144" s="262" t="s">
        <v>404</v>
      </c>
      <c r="L144" s="287"/>
      <c r="M144" s="288"/>
      <c r="N144" s="275"/>
      <c r="O144" s="290"/>
      <c r="P144" s="284"/>
      <c r="Q144" s="285"/>
      <c r="R144" s="286"/>
      <c r="S144" s="285"/>
      <c r="T144" s="285"/>
      <c r="U144" s="286"/>
      <c r="V144" s="285"/>
      <c r="W144" s="286"/>
      <c r="X144" s="285"/>
      <c r="Y144" s="286" t="s">
        <v>135</v>
      </c>
      <c r="Z144" s="286"/>
      <c r="AA144" s="286"/>
      <c r="AB144" s="286"/>
      <c r="AC144" s="286"/>
      <c r="AD144" s="286"/>
      <c r="AE144" s="286"/>
      <c r="AF144" s="286"/>
      <c r="AG144" s="296" t="s">
        <v>546</v>
      </c>
      <c r="AH144" s="278" t="s">
        <v>55</v>
      </c>
      <c r="AI144" s="278" t="s">
        <v>547</v>
      </c>
      <c r="AJ144" s="278" t="s">
        <v>514</v>
      </c>
    </row>
    <row r="145" spans="1:36" ht="24" customHeight="1" outlineLevel="5">
      <c r="A145" s="227">
        <v>1683</v>
      </c>
      <c r="B145" s="229">
        <v>2</v>
      </c>
      <c r="C145" s="228">
        <v>0</v>
      </c>
      <c r="D145" s="228">
        <v>0</v>
      </c>
      <c r="E145" s="230">
        <v>46</v>
      </c>
      <c r="F145" s="230" t="s">
        <v>311</v>
      </c>
      <c r="G145" s="242" t="s">
        <v>240</v>
      </c>
      <c r="H145" s="250"/>
      <c r="I145" s="246">
        <f t="shared" si="2"/>
        <v>43538</v>
      </c>
      <c r="J145" s="254">
        <v>18</v>
      </c>
      <c r="K145" s="262" t="s">
        <v>404</v>
      </c>
      <c r="L145" s="287"/>
      <c r="M145" s="288"/>
      <c r="N145" s="275"/>
      <c r="O145" s="290"/>
      <c r="P145" s="284"/>
      <c r="Q145" s="285"/>
      <c r="R145" s="286"/>
      <c r="S145" s="285"/>
      <c r="T145" s="285"/>
      <c r="U145" s="286"/>
      <c r="V145" s="285"/>
      <c r="W145" s="286"/>
      <c r="X145" s="285"/>
      <c r="Y145" s="286" t="s">
        <v>135</v>
      </c>
      <c r="Z145" s="286"/>
      <c r="AA145" s="286"/>
      <c r="AB145" s="286"/>
      <c r="AC145" s="286"/>
      <c r="AD145" s="286"/>
      <c r="AE145" s="286"/>
      <c r="AF145" s="286"/>
      <c r="AG145" s="296" t="s">
        <v>546</v>
      </c>
      <c r="AH145" s="278" t="s">
        <v>55</v>
      </c>
      <c r="AI145" s="278" t="s">
        <v>547</v>
      </c>
      <c r="AJ145" s="278" t="s">
        <v>514</v>
      </c>
    </row>
    <row r="146" spans="1:36" ht="24" customHeight="1" outlineLevel="5">
      <c r="A146" s="227">
        <v>1684</v>
      </c>
      <c r="B146" s="229">
        <v>2</v>
      </c>
      <c r="C146" s="228">
        <v>0</v>
      </c>
      <c r="D146" s="228">
        <v>0</v>
      </c>
      <c r="E146" s="230">
        <v>46</v>
      </c>
      <c r="F146" s="230" t="s">
        <v>312</v>
      </c>
      <c r="G146" s="242" t="s">
        <v>434</v>
      </c>
      <c r="H146" s="250"/>
      <c r="I146" s="246">
        <f t="shared" si="2"/>
        <v>43538</v>
      </c>
      <c r="J146" s="254">
        <v>18</v>
      </c>
      <c r="K146" s="262" t="s">
        <v>404</v>
      </c>
      <c r="L146" s="287"/>
      <c r="M146" s="288"/>
      <c r="N146" s="275"/>
      <c r="O146" s="290"/>
      <c r="P146" s="284"/>
      <c r="Q146" s="285"/>
      <c r="R146" s="286"/>
      <c r="S146" s="285"/>
      <c r="T146" s="285"/>
      <c r="U146" s="286"/>
      <c r="V146" s="285"/>
      <c r="W146" s="286"/>
      <c r="X146" s="285"/>
      <c r="Y146" s="286" t="s">
        <v>135</v>
      </c>
      <c r="Z146" s="286"/>
      <c r="AA146" s="286"/>
      <c r="AB146" s="286"/>
      <c r="AC146" s="286"/>
      <c r="AD146" s="286"/>
      <c r="AE146" s="286"/>
      <c r="AF146" s="286"/>
      <c r="AG146" s="296" t="s">
        <v>546</v>
      </c>
      <c r="AH146" s="278" t="s">
        <v>55</v>
      </c>
      <c r="AI146" s="278" t="s">
        <v>547</v>
      </c>
      <c r="AJ146" s="278" t="s">
        <v>514</v>
      </c>
    </row>
    <row r="147" spans="1:36" ht="24" customHeight="1" outlineLevel="5">
      <c r="A147" s="227">
        <v>1685</v>
      </c>
      <c r="B147" s="229">
        <v>2</v>
      </c>
      <c r="C147" s="228">
        <v>0</v>
      </c>
      <c r="D147" s="228">
        <v>0</v>
      </c>
      <c r="E147" s="230">
        <v>46</v>
      </c>
      <c r="F147" s="230" t="s">
        <v>316</v>
      </c>
      <c r="G147" s="242" t="s">
        <v>241</v>
      </c>
      <c r="H147" s="250"/>
      <c r="I147" s="246">
        <f t="shared" si="2"/>
        <v>43538</v>
      </c>
      <c r="J147" s="254">
        <v>18</v>
      </c>
      <c r="K147" s="262" t="s">
        <v>404</v>
      </c>
      <c r="L147" s="287"/>
      <c r="M147" s="288"/>
      <c r="N147" s="275"/>
      <c r="O147" s="290"/>
      <c r="P147" s="284"/>
      <c r="Q147" s="285"/>
      <c r="R147" s="286"/>
      <c r="S147" s="285"/>
      <c r="T147" s="285"/>
      <c r="U147" s="286"/>
      <c r="V147" s="285"/>
      <c r="W147" s="286"/>
      <c r="X147" s="285"/>
      <c r="Y147" s="286" t="s">
        <v>135</v>
      </c>
      <c r="Z147" s="286"/>
      <c r="AA147" s="286"/>
      <c r="AB147" s="286"/>
      <c r="AC147" s="286"/>
      <c r="AD147" s="286"/>
      <c r="AE147" s="286"/>
      <c r="AF147" s="286"/>
      <c r="AG147" s="296" t="s">
        <v>546</v>
      </c>
      <c r="AH147" s="278" t="s">
        <v>55</v>
      </c>
      <c r="AI147" s="278" t="s">
        <v>547</v>
      </c>
      <c r="AJ147" s="278" t="s">
        <v>548</v>
      </c>
    </row>
    <row r="148" spans="1:36" ht="24" customHeight="1" outlineLevel="5">
      <c r="A148" s="227">
        <v>1686</v>
      </c>
      <c r="B148" s="229">
        <v>2</v>
      </c>
      <c r="C148" s="228">
        <v>0</v>
      </c>
      <c r="D148" s="228">
        <v>0</v>
      </c>
      <c r="E148" s="230">
        <v>46</v>
      </c>
      <c r="F148" s="230" t="s">
        <v>313</v>
      </c>
      <c r="G148" s="242" t="s">
        <v>242</v>
      </c>
      <c r="H148" s="250"/>
      <c r="I148" s="246">
        <f t="shared" si="2"/>
        <v>43538</v>
      </c>
      <c r="J148" s="254">
        <v>18</v>
      </c>
      <c r="K148" s="262" t="s">
        <v>404</v>
      </c>
      <c r="L148" s="287"/>
      <c r="M148" s="288"/>
      <c r="N148" s="275"/>
      <c r="O148" s="290"/>
      <c r="P148" s="284"/>
      <c r="Q148" s="285"/>
      <c r="R148" s="286"/>
      <c r="S148" s="285"/>
      <c r="T148" s="285"/>
      <c r="U148" s="286"/>
      <c r="V148" s="285"/>
      <c r="W148" s="286"/>
      <c r="X148" s="285"/>
      <c r="Y148" s="286" t="s">
        <v>135</v>
      </c>
      <c r="Z148" s="286"/>
      <c r="AA148" s="286"/>
      <c r="AB148" s="286"/>
      <c r="AC148" s="286"/>
      <c r="AD148" s="286"/>
      <c r="AE148" s="286"/>
      <c r="AF148" s="286"/>
      <c r="AG148" s="298"/>
      <c r="AH148" s="278"/>
      <c r="AI148" s="278" t="s">
        <v>406</v>
      </c>
      <c r="AJ148" s="278" t="s">
        <v>514</v>
      </c>
    </row>
    <row r="149" spans="1:36" ht="24" customHeight="1" outlineLevel="5">
      <c r="A149" s="227">
        <v>1687</v>
      </c>
      <c r="B149" s="229">
        <v>2</v>
      </c>
      <c r="C149" s="228">
        <v>0</v>
      </c>
      <c r="D149" s="228">
        <v>0</v>
      </c>
      <c r="E149" s="230">
        <v>46</v>
      </c>
      <c r="F149" s="230">
        <v>2</v>
      </c>
      <c r="G149" s="242" t="s">
        <v>243</v>
      </c>
      <c r="H149" s="250"/>
      <c r="I149" s="246">
        <f t="shared" si="2"/>
        <v>43538</v>
      </c>
      <c r="J149" s="254">
        <v>18</v>
      </c>
      <c r="K149" s="262" t="s">
        <v>404</v>
      </c>
      <c r="L149" s="287"/>
      <c r="M149" s="275"/>
      <c r="N149" s="289"/>
      <c r="O149" s="290"/>
      <c r="P149" s="284"/>
      <c r="Q149" s="285"/>
      <c r="R149" s="286"/>
      <c r="S149" s="285"/>
      <c r="T149" s="285"/>
      <c r="U149" s="286"/>
      <c r="V149" s="285"/>
      <c r="W149" s="286"/>
      <c r="X149" s="285"/>
      <c r="Y149" s="286" t="s">
        <v>135</v>
      </c>
      <c r="Z149" s="286"/>
      <c r="AA149" s="286"/>
      <c r="AB149" s="286"/>
      <c r="AC149" s="286"/>
      <c r="AD149" s="286"/>
      <c r="AE149" s="286"/>
      <c r="AF149" s="286"/>
      <c r="AG149" s="298"/>
      <c r="AH149" s="278" t="s">
        <v>55</v>
      </c>
      <c r="AI149" s="278"/>
      <c r="AJ149" s="278" t="s">
        <v>514</v>
      </c>
    </row>
    <row r="150" spans="1:36" ht="22.15" customHeight="1" outlineLevel="5">
      <c r="A150" s="227">
        <v>1688</v>
      </c>
      <c r="B150" s="229">
        <v>2</v>
      </c>
      <c r="C150" s="228">
        <v>0</v>
      </c>
      <c r="D150" s="228">
        <v>0</v>
      </c>
      <c r="E150" s="230">
        <v>46</v>
      </c>
      <c r="F150" s="230" t="s">
        <v>314</v>
      </c>
      <c r="G150" s="242" t="s">
        <v>244</v>
      </c>
      <c r="H150" s="250"/>
      <c r="I150" s="246">
        <f t="shared" si="2"/>
        <v>43538</v>
      </c>
      <c r="J150" s="254">
        <v>18</v>
      </c>
      <c r="K150" s="262" t="s">
        <v>404</v>
      </c>
      <c r="L150" s="287"/>
      <c r="M150" s="275"/>
      <c r="N150" s="289"/>
      <c r="O150" s="290"/>
      <c r="P150" s="284"/>
      <c r="Q150" s="285"/>
      <c r="R150" s="286"/>
      <c r="S150" s="285"/>
      <c r="T150" s="285"/>
      <c r="U150" s="286"/>
      <c r="V150" s="285"/>
      <c r="W150" s="286"/>
      <c r="X150" s="285"/>
      <c r="Y150" s="286" t="s">
        <v>135</v>
      </c>
      <c r="Z150" s="286"/>
      <c r="AA150" s="286"/>
      <c r="AB150" s="286"/>
      <c r="AC150" s="286"/>
      <c r="AD150" s="286"/>
      <c r="AE150" s="286"/>
      <c r="AF150" s="286"/>
      <c r="AG150" s="298"/>
      <c r="AH150" s="278" t="s">
        <v>55</v>
      </c>
      <c r="AI150" s="278" t="s">
        <v>549</v>
      </c>
      <c r="AJ150" s="278" t="s">
        <v>514</v>
      </c>
    </row>
    <row r="151" spans="1:36" ht="22.15" customHeight="1" outlineLevel="5">
      <c r="A151" s="227">
        <v>1689</v>
      </c>
      <c r="B151" s="229">
        <v>2</v>
      </c>
      <c r="C151" s="228">
        <v>0</v>
      </c>
      <c r="D151" s="228">
        <v>0</v>
      </c>
      <c r="E151" s="230">
        <v>46</v>
      </c>
      <c r="F151" s="230" t="s">
        <v>315</v>
      </c>
      <c r="G151" s="242" t="s">
        <v>245</v>
      </c>
      <c r="H151" s="250"/>
      <c r="I151" s="246">
        <f t="shared" si="2"/>
        <v>43538</v>
      </c>
      <c r="J151" s="254">
        <v>18</v>
      </c>
      <c r="K151" s="262" t="s">
        <v>404</v>
      </c>
      <c r="L151" s="287"/>
      <c r="M151" s="275"/>
      <c r="N151" s="289"/>
      <c r="O151" s="290"/>
      <c r="P151" s="284"/>
      <c r="Q151" s="285"/>
      <c r="R151" s="286"/>
      <c r="S151" s="285"/>
      <c r="T151" s="285"/>
      <c r="U151" s="286"/>
      <c r="V151" s="285"/>
      <c r="W151" s="286"/>
      <c r="X151" s="285"/>
      <c r="Y151" s="286" t="s">
        <v>135</v>
      </c>
      <c r="Z151" s="286"/>
      <c r="AA151" s="286"/>
      <c r="AB151" s="286"/>
      <c r="AC151" s="286"/>
      <c r="AD151" s="286"/>
      <c r="AE151" s="286"/>
      <c r="AF151" s="286"/>
      <c r="AG151" s="298"/>
      <c r="AH151" s="278" t="s">
        <v>55</v>
      </c>
      <c r="AI151" s="278" t="s">
        <v>549</v>
      </c>
      <c r="AJ151" s="278" t="s">
        <v>514</v>
      </c>
    </row>
    <row r="152" spans="1:36" ht="22.15" customHeight="1" outlineLevel="5">
      <c r="A152" s="227">
        <v>1690</v>
      </c>
      <c r="B152" s="229">
        <v>2</v>
      </c>
      <c r="C152" s="228">
        <v>0</v>
      </c>
      <c r="D152" s="228">
        <v>0</v>
      </c>
      <c r="E152" s="230">
        <v>46</v>
      </c>
      <c r="F152" s="230" t="s">
        <v>331</v>
      </c>
      <c r="G152" s="242" t="s">
        <v>246</v>
      </c>
      <c r="H152" s="250"/>
      <c r="I152" s="246">
        <f t="shared" si="2"/>
        <v>43538</v>
      </c>
      <c r="J152" s="254">
        <v>18</v>
      </c>
      <c r="K152" s="262" t="s">
        <v>404</v>
      </c>
      <c r="L152" s="287"/>
      <c r="M152" s="275"/>
      <c r="N152" s="289"/>
      <c r="O152" s="290"/>
      <c r="P152" s="284"/>
      <c r="Q152" s="285"/>
      <c r="R152" s="286"/>
      <c r="S152" s="285"/>
      <c r="T152" s="285"/>
      <c r="U152" s="286"/>
      <c r="V152" s="285"/>
      <c r="W152" s="286"/>
      <c r="X152" s="285"/>
      <c r="Y152" s="286" t="s">
        <v>135</v>
      </c>
      <c r="Z152" s="286"/>
      <c r="AA152" s="286"/>
      <c r="AB152" s="286"/>
      <c r="AC152" s="286"/>
      <c r="AD152" s="286"/>
      <c r="AE152" s="286"/>
      <c r="AF152" s="286"/>
      <c r="AG152" s="298"/>
      <c r="AH152" s="278" t="s">
        <v>55</v>
      </c>
      <c r="AI152" s="278" t="s">
        <v>549</v>
      </c>
      <c r="AJ152" s="278" t="s">
        <v>514</v>
      </c>
    </row>
    <row r="153" spans="1:36" ht="24" customHeight="1" outlineLevel="5">
      <c r="A153" s="227">
        <v>1691</v>
      </c>
      <c r="B153" s="229">
        <v>2</v>
      </c>
      <c r="C153" s="228">
        <v>0</v>
      </c>
      <c r="D153" s="228">
        <v>0</v>
      </c>
      <c r="E153" s="230">
        <v>46</v>
      </c>
      <c r="F153" s="230">
        <v>3</v>
      </c>
      <c r="G153" s="242" t="s">
        <v>247</v>
      </c>
      <c r="H153" s="250"/>
      <c r="I153" s="246">
        <f t="shared" si="2"/>
        <v>43538</v>
      </c>
      <c r="J153" s="254">
        <v>18</v>
      </c>
      <c r="K153" s="262" t="s">
        <v>404</v>
      </c>
      <c r="L153" s="287"/>
      <c r="M153" s="288"/>
      <c r="N153" s="275"/>
      <c r="O153" s="290"/>
      <c r="P153" s="284"/>
      <c r="Q153" s="285"/>
      <c r="R153" s="286"/>
      <c r="S153" s="285"/>
      <c r="T153" s="285"/>
      <c r="U153" s="286"/>
      <c r="V153" s="285"/>
      <c r="W153" s="286"/>
      <c r="X153" s="285"/>
      <c r="Y153" s="286" t="s">
        <v>135</v>
      </c>
      <c r="Z153" s="286"/>
      <c r="AA153" s="286"/>
      <c r="AB153" s="286"/>
      <c r="AC153" s="286"/>
      <c r="AD153" s="286"/>
      <c r="AE153" s="286"/>
      <c r="AF153" s="286"/>
      <c r="AG153" s="298"/>
      <c r="AH153" s="278"/>
      <c r="AI153" s="278" t="s">
        <v>406</v>
      </c>
      <c r="AJ153" s="278" t="s">
        <v>514</v>
      </c>
    </row>
    <row r="154" spans="1:36" ht="15" customHeight="1" outlineLevel="4">
      <c r="A154" s="227">
        <v>1692</v>
      </c>
      <c r="B154" s="229">
        <v>2</v>
      </c>
      <c r="C154" s="228">
        <v>0</v>
      </c>
      <c r="D154" s="228">
        <v>0</v>
      </c>
      <c r="E154" s="229">
        <v>47</v>
      </c>
      <c r="F154" s="229">
        <v>0</v>
      </c>
      <c r="G154" s="242" t="s">
        <v>300</v>
      </c>
      <c r="H154" s="250"/>
      <c r="I154" s="246">
        <f t="shared" si="2"/>
        <v>43538</v>
      </c>
      <c r="J154" s="254">
        <v>18</v>
      </c>
      <c r="K154" s="262" t="s">
        <v>404</v>
      </c>
      <c r="L154" s="275"/>
      <c r="M154" s="275"/>
      <c r="N154" s="275"/>
      <c r="O154" s="290"/>
      <c r="P154" s="284"/>
      <c r="Q154" s="285"/>
      <c r="R154" s="286"/>
      <c r="S154" s="285"/>
      <c r="T154" s="285"/>
      <c r="U154" s="286"/>
      <c r="V154" s="285"/>
      <c r="W154" s="286"/>
      <c r="X154" s="285"/>
      <c r="Y154" s="286" t="s">
        <v>135</v>
      </c>
      <c r="Z154" s="286"/>
      <c r="AA154" s="286"/>
      <c r="AB154" s="286"/>
      <c r="AC154" s="286"/>
      <c r="AD154" s="286"/>
      <c r="AE154" s="286"/>
      <c r="AF154" s="286"/>
      <c r="AG154" s="294"/>
      <c r="AH154" s="278"/>
      <c r="AI154" s="278" t="s">
        <v>523</v>
      </c>
      <c r="AJ154" s="278"/>
    </row>
    <row r="155" spans="1:36" ht="36" customHeight="1" outlineLevel="5">
      <c r="A155" s="227">
        <v>1693</v>
      </c>
      <c r="B155" s="229">
        <v>2</v>
      </c>
      <c r="C155" s="228">
        <v>0</v>
      </c>
      <c r="D155" s="228">
        <v>0</v>
      </c>
      <c r="E155" s="230">
        <v>47</v>
      </c>
      <c r="F155" s="230">
        <v>1</v>
      </c>
      <c r="G155" s="242" t="s">
        <v>248</v>
      </c>
      <c r="H155" s="250"/>
      <c r="I155" s="246">
        <f t="shared" si="2"/>
        <v>43538</v>
      </c>
      <c r="J155" s="254">
        <v>18</v>
      </c>
      <c r="K155" s="262" t="s">
        <v>404</v>
      </c>
      <c r="L155" s="287"/>
      <c r="M155" s="288"/>
      <c r="N155" s="275"/>
      <c r="O155" s="288"/>
      <c r="P155" s="284"/>
      <c r="Q155" s="285"/>
      <c r="R155" s="286"/>
      <c r="S155" s="285"/>
      <c r="T155" s="285"/>
      <c r="U155" s="286"/>
      <c r="V155" s="285"/>
      <c r="W155" s="286"/>
      <c r="X155" s="285"/>
      <c r="Y155" s="286" t="s">
        <v>135</v>
      </c>
      <c r="Z155" s="286"/>
      <c r="AA155" s="286"/>
      <c r="AB155" s="286"/>
      <c r="AC155" s="286"/>
      <c r="AD155" s="286"/>
      <c r="AE155" s="286"/>
      <c r="AF155" s="286"/>
      <c r="AG155" s="298"/>
      <c r="AH155" s="278"/>
      <c r="AI155" s="278" t="s">
        <v>550</v>
      </c>
      <c r="AJ155" s="278" t="s">
        <v>514</v>
      </c>
    </row>
    <row r="156" spans="1:36" ht="24" customHeight="1" outlineLevel="5">
      <c r="A156" s="227">
        <v>1694</v>
      </c>
      <c r="B156" s="229">
        <v>2</v>
      </c>
      <c r="C156" s="228">
        <v>0</v>
      </c>
      <c r="D156" s="228">
        <v>0</v>
      </c>
      <c r="E156" s="230">
        <v>47</v>
      </c>
      <c r="F156" s="230" t="s">
        <v>311</v>
      </c>
      <c r="G156" s="242" t="s">
        <v>249</v>
      </c>
      <c r="H156" s="250"/>
      <c r="I156" s="246">
        <f t="shared" si="2"/>
        <v>43538</v>
      </c>
      <c r="J156" s="254">
        <v>18</v>
      </c>
      <c r="K156" s="262" t="s">
        <v>404</v>
      </c>
      <c r="L156" s="287"/>
      <c r="M156" s="288"/>
      <c r="N156" s="275"/>
      <c r="O156" s="288"/>
      <c r="P156" s="284"/>
      <c r="Q156" s="285"/>
      <c r="R156" s="286"/>
      <c r="S156" s="285"/>
      <c r="T156" s="285"/>
      <c r="U156" s="286"/>
      <c r="V156" s="285"/>
      <c r="W156" s="286"/>
      <c r="X156" s="285"/>
      <c r="Y156" s="286" t="s">
        <v>135</v>
      </c>
      <c r="Z156" s="286"/>
      <c r="AA156" s="286"/>
      <c r="AB156" s="286"/>
      <c r="AC156" s="286"/>
      <c r="AD156" s="286"/>
      <c r="AE156" s="286"/>
      <c r="AF156" s="286"/>
      <c r="AG156" s="298"/>
      <c r="AH156" s="278" t="s">
        <v>55</v>
      </c>
      <c r="AI156" s="278" t="s">
        <v>551</v>
      </c>
      <c r="AJ156" s="278" t="s">
        <v>514</v>
      </c>
    </row>
    <row r="157" spans="1:36" ht="24" customHeight="1" outlineLevel="5">
      <c r="A157" s="227">
        <v>1695</v>
      </c>
      <c r="B157" s="229">
        <v>2</v>
      </c>
      <c r="C157" s="228">
        <v>0</v>
      </c>
      <c r="D157" s="228">
        <v>0</v>
      </c>
      <c r="E157" s="230">
        <v>47</v>
      </c>
      <c r="F157" s="230" t="s">
        <v>312</v>
      </c>
      <c r="G157" s="242" t="s">
        <v>250</v>
      </c>
      <c r="H157" s="250"/>
      <c r="I157" s="246">
        <f t="shared" si="2"/>
        <v>43538</v>
      </c>
      <c r="J157" s="254">
        <v>18</v>
      </c>
      <c r="K157" s="262" t="s">
        <v>404</v>
      </c>
      <c r="L157" s="287"/>
      <c r="M157" s="288"/>
      <c r="N157" s="275"/>
      <c r="O157" s="288"/>
      <c r="P157" s="284"/>
      <c r="Q157" s="285"/>
      <c r="R157" s="286"/>
      <c r="S157" s="285"/>
      <c r="T157" s="285"/>
      <c r="U157" s="286"/>
      <c r="V157" s="285"/>
      <c r="W157" s="286"/>
      <c r="X157" s="285"/>
      <c r="Y157" s="286" t="s">
        <v>135</v>
      </c>
      <c r="Z157" s="286"/>
      <c r="AA157" s="286"/>
      <c r="AB157" s="286"/>
      <c r="AC157" s="286"/>
      <c r="AD157" s="286"/>
      <c r="AE157" s="286"/>
      <c r="AF157" s="286"/>
      <c r="AG157" s="298"/>
      <c r="AH157" s="278" t="s">
        <v>55</v>
      </c>
      <c r="AI157" s="278" t="s">
        <v>523</v>
      </c>
      <c r="AJ157" s="278" t="s">
        <v>514</v>
      </c>
    </row>
    <row r="158" spans="1:36" ht="24" customHeight="1" outlineLevel="5">
      <c r="A158" s="227">
        <v>1696</v>
      </c>
      <c r="B158" s="229">
        <v>2</v>
      </c>
      <c r="C158" s="228">
        <v>0</v>
      </c>
      <c r="D158" s="228">
        <v>0</v>
      </c>
      <c r="E158" s="230">
        <v>47</v>
      </c>
      <c r="F158" s="230" t="s">
        <v>316</v>
      </c>
      <c r="G158" s="242" t="s">
        <v>251</v>
      </c>
      <c r="H158" s="250"/>
      <c r="I158" s="246">
        <f t="shared" si="2"/>
        <v>43538</v>
      </c>
      <c r="J158" s="254">
        <v>18</v>
      </c>
      <c r="K158" s="262" t="s">
        <v>404</v>
      </c>
      <c r="L158" s="287"/>
      <c r="M158" s="288"/>
      <c r="N158" s="275"/>
      <c r="O158" s="288"/>
      <c r="P158" s="284"/>
      <c r="Q158" s="285"/>
      <c r="R158" s="286"/>
      <c r="S158" s="285"/>
      <c r="T158" s="285"/>
      <c r="U158" s="286"/>
      <c r="V158" s="285"/>
      <c r="W158" s="286"/>
      <c r="X158" s="285"/>
      <c r="Y158" s="286" t="s">
        <v>135</v>
      </c>
      <c r="Z158" s="286"/>
      <c r="AA158" s="286"/>
      <c r="AB158" s="286"/>
      <c r="AC158" s="286"/>
      <c r="AD158" s="286"/>
      <c r="AE158" s="286"/>
      <c r="AF158" s="286"/>
      <c r="AG158" s="295" t="s">
        <v>552</v>
      </c>
      <c r="AH158" s="278" t="s">
        <v>55</v>
      </c>
      <c r="AI158" s="278" t="s">
        <v>523</v>
      </c>
      <c r="AJ158" s="278" t="s">
        <v>514</v>
      </c>
    </row>
    <row r="159" spans="1:36" ht="36" customHeight="1" outlineLevel="5">
      <c r="A159" s="227">
        <v>1697</v>
      </c>
      <c r="B159" s="229">
        <v>2</v>
      </c>
      <c r="C159" s="228">
        <v>0</v>
      </c>
      <c r="D159" s="228">
        <v>0</v>
      </c>
      <c r="E159" s="230">
        <v>47</v>
      </c>
      <c r="F159" s="230">
        <v>2</v>
      </c>
      <c r="G159" s="242" t="s">
        <v>252</v>
      </c>
      <c r="H159" s="250"/>
      <c r="I159" s="246">
        <f t="shared" si="2"/>
        <v>43538</v>
      </c>
      <c r="J159" s="254">
        <v>18</v>
      </c>
      <c r="K159" s="262" t="s">
        <v>404</v>
      </c>
      <c r="L159" s="287"/>
      <c r="M159" s="288"/>
      <c r="N159" s="289"/>
      <c r="O159" s="288"/>
      <c r="P159" s="284"/>
      <c r="Q159" s="285"/>
      <c r="R159" s="286"/>
      <c r="S159" s="285"/>
      <c r="T159" s="285"/>
      <c r="U159" s="286"/>
      <c r="V159" s="285"/>
      <c r="W159" s="286"/>
      <c r="X159" s="285"/>
      <c r="Y159" s="286" t="s">
        <v>135</v>
      </c>
      <c r="Z159" s="286"/>
      <c r="AA159" s="286"/>
      <c r="AB159" s="286"/>
      <c r="AC159" s="286"/>
      <c r="AD159" s="286"/>
      <c r="AE159" s="286"/>
      <c r="AF159" s="286"/>
      <c r="AG159" s="298"/>
      <c r="AH159" s="278"/>
      <c r="AI159" s="278" t="s">
        <v>523</v>
      </c>
      <c r="AJ159" s="278" t="s">
        <v>514</v>
      </c>
    </row>
    <row r="160" spans="1:36" ht="22.15" customHeight="1" outlineLevel="5">
      <c r="A160" s="227">
        <v>1698</v>
      </c>
      <c r="B160" s="229">
        <v>2</v>
      </c>
      <c r="C160" s="228">
        <v>0</v>
      </c>
      <c r="D160" s="228">
        <v>0</v>
      </c>
      <c r="E160" s="230">
        <v>47</v>
      </c>
      <c r="F160" s="230" t="s">
        <v>314</v>
      </c>
      <c r="G160" s="242" t="s">
        <v>253</v>
      </c>
      <c r="H160" s="250"/>
      <c r="I160" s="246">
        <f t="shared" si="2"/>
        <v>43538</v>
      </c>
      <c r="J160" s="254">
        <v>18</v>
      </c>
      <c r="K160" s="262" t="s">
        <v>404</v>
      </c>
      <c r="L160" s="287"/>
      <c r="M160" s="288"/>
      <c r="N160" s="289"/>
      <c r="O160" s="288"/>
      <c r="P160" s="284"/>
      <c r="Q160" s="285"/>
      <c r="R160" s="286"/>
      <c r="S160" s="285"/>
      <c r="T160" s="285"/>
      <c r="U160" s="286"/>
      <c r="V160" s="285"/>
      <c r="W160" s="286"/>
      <c r="X160" s="285"/>
      <c r="Y160" s="286" t="s">
        <v>135</v>
      </c>
      <c r="Z160" s="286"/>
      <c r="AA160" s="286"/>
      <c r="AB160" s="286"/>
      <c r="AC160" s="286"/>
      <c r="AD160" s="286"/>
      <c r="AE160" s="286"/>
      <c r="AF160" s="286"/>
      <c r="AG160" s="298"/>
      <c r="AH160" s="278" t="s">
        <v>55</v>
      </c>
      <c r="AI160" s="278" t="s">
        <v>523</v>
      </c>
      <c r="AJ160" s="278" t="s">
        <v>514</v>
      </c>
    </row>
    <row r="161" spans="1:36" ht="22.15" customHeight="1" outlineLevel="5">
      <c r="A161" s="227">
        <v>1699</v>
      </c>
      <c r="B161" s="229">
        <v>2</v>
      </c>
      <c r="C161" s="228">
        <v>0</v>
      </c>
      <c r="D161" s="228">
        <v>0</v>
      </c>
      <c r="E161" s="230">
        <v>47</v>
      </c>
      <c r="F161" s="230" t="s">
        <v>315</v>
      </c>
      <c r="G161" s="242" t="s">
        <v>254</v>
      </c>
      <c r="H161" s="250"/>
      <c r="I161" s="246">
        <f t="shared" si="2"/>
        <v>43538</v>
      </c>
      <c r="J161" s="254">
        <v>18</v>
      </c>
      <c r="K161" s="262" t="s">
        <v>404</v>
      </c>
      <c r="L161" s="287"/>
      <c r="M161" s="288"/>
      <c r="N161" s="289"/>
      <c r="O161" s="288"/>
      <c r="P161" s="284"/>
      <c r="Q161" s="285"/>
      <c r="R161" s="286"/>
      <c r="S161" s="285"/>
      <c r="T161" s="285"/>
      <c r="U161" s="286"/>
      <c r="V161" s="285"/>
      <c r="W161" s="286"/>
      <c r="X161" s="285"/>
      <c r="Y161" s="286" t="s">
        <v>135</v>
      </c>
      <c r="Z161" s="286"/>
      <c r="AA161" s="286"/>
      <c r="AB161" s="286"/>
      <c r="AC161" s="286"/>
      <c r="AD161" s="286"/>
      <c r="AE161" s="286"/>
      <c r="AF161" s="286"/>
      <c r="AG161" s="298"/>
      <c r="AH161" s="278" t="s">
        <v>55</v>
      </c>
      <c r="AI161" s="278" t="s">
        <v>523</v>
      </c>
      <c r="AJ161" s="278" t="s">
        <v>514</v>
      </c>
    </row>
    <row r="162" spans="1:36" ht="22.15" customHeight="1" outlineLevel="5">
      <c r="A162" s="227">
        <v>1700</v>
      </c>
      <c r="B162" s="229">
        <v>2</v>
      </c>
      <c r="C162" s="228">
        <v>0</v>
      </c>
      <c r="D162" s="228">
        <v>0</v>
      </c>
      <c r="E162" s="230">
        <v>47</v>
      </c>
      <c r="F162" s="230" t="s">
        <v>331</v>
      </c>
      <c r="G162" s="242" t="s">
        <v>255</v>
      </c>
      <c r="H162" s="250"/>
      <c r="I162" s="246">
        <f t="shared" si="2"/>
        <v>43538</v>
      </c>
      <c r="J162" s="254">
        <v>18</v>
      </c>
      <c r="K162" s="262" t="s">
        <v>404</v>
      </c>
      <c r="L162" s="287"/>
      <c r="M162" s="288"/>
      <c r="N162" s="289"/>
      <c r="O162" s="288"/>
      <c r="P162" s="284"/>
      <c r="Q162" s="285"/>
      <c r="R162" s="286"/>
      <c r="S162" s="285"/>
      <c r="T162" s="285"/>
      <c r="U162" s="286"/>
      <c r="V162" s="285"/>
      <c r="W162" s="286"/>
      <c r="X162" s="285"/>
      <c r="Y162" s="286" t="s">
        <v>135</v>
      </c>
      <c r="Z162" s="286"/>
      <c r="AA162" s="286"/>
      <c r="AB162" s="286"/>
      <c r="AC162" s="286"/>
      <c r="AD162" s="286"/>
      <c r="AE162" s="286"/>
      <c r="AF162" s="286"/>
      <c r="AG162" s="298"/>
      <c r="AH162" s="278" t="s">
        <v>55</v>
      </c>
      <c r="AI162" s="278" t="s">
        <v>523</v>
      </c>
      <c r="AJ162" s="278" t="s">
        <v>514</v>
      </c>
    </row>
    <row r="163" spans="1:36" ht="15" customHeight="1" outlineLevel="4">
      <c r="A163" s="227">
        <v>1701</v>
      </c>
      <c r="B163" s="229">
        <v>2</v>
      </c>
      <c r="C163" s="228">
        <v>0</v>
      </c>
      <c r="D163" s="228">
        <v>0</v>
      </c>
      <c r="E163" s="229">
        <v>48</v>
      </c>
      <c r="F163" s="229">
        <v>0</v>
      </c>
      <c r="G163" s="242" t="s">
        <v>301</v>
      </c>
      <c r="H163" s="250"/>
      <c r="I163" s="246">
        <f t="shared" si="2"/>
        <v>43538</v>
      </c>
      <c r="J163" s="254">
        <v>18</v>
      </c>
      <c r="K163" s="262" t="s">
        <v>404</v>
      </c>
      <c r="L163" s="275"/>
      <c r="M163" s="275"/>
      <c r="N163" s="275"/>
      <c r="O163" s="290"/>
      <c r="P163" s="284"/>
      <c r="Q163" s="285"/>
      <c r="R163" s="286"/>
      <c r="S163" s="285"/>
      <c r="T163" s="285"/>
      <c r="U163" s="286"/>
      <c r="V163" s="285"/>
      <c r="W163" s="286"/>
      <c r="X163" s="285"/>
      <c r="Y163" s="286" t="s">
        <v>135</v>
      </c>
      <c r="Z163" s="286"/>
      <c r="AA163" s="286"/>
      <c r="AB163" s="286"/>
      <c r="AC163" s="286"/>
      <c r="AD163" s="286"/>
      <c r="AE163" s="286"/>
      <c r="AF163" s="286"/>
      <c r="AG163" s="294"/>
      <c r="AH163" s="278"/>
      <c r="AI163" s="278" t="s">
        <v>553</v>
      </c>
      <c r="AJ163" s="278" t="s">
        <v>514</v>
      </c>
    </row>
    <row r="164" spans="1:36" ht="60" customHeight="1" outlineLevel="5">
      <c r="A164" s="227">
        <v>1702</v>
      </c>
      <c r="B164" s="229">
        <v>2</v>
      </c>
      <c r="C164" s="228">
        <v>0</v>
      </c>
      <c r="D164" s="228">
        <v>0</v>
      </c>
      <c r="E164" s="230">
        <v>48</v>
      </c>
      <c r="F164" s="230">
        <v>1</v>
      </c>
      <c r="G164" s="242" t="s">
        <v>256</v>
      </c>
      <c r="H164" s="250"/>
      <c r="I164" s="246">
        <f t="shared" si="2"/>
        <v>43538</v>
      </c>
      <c r="J164" s="254">
        <v>18</v>
      </c>
      <c r="K164" s="262" t="s">
        <v>404</v>
      </c>
      <c r="L164" s="287"/>
      <c r="M164" s="275"/>
      <c r="N164" s="275"/>
      <c r="O164" s="290"/>
      <c r="P164" s="284"/>
      <c r="Q164" s="285"/>
      <c r="R164" s="286"/>
      <c r="S164" s="285"/>
      <c r="T164" s="285"/>
      <c r="U164" s="286"/>
      <c r="V164" s="285"/>
      <c r="W164" s="286"/>
      <c r="X164" s="285"/>
      <c r="Y164" s="286" t="s">
        <v>135</v>
      </c>
      <c r="Z164" s="286"/>
      <c r="AA164" s="286"/>
      <c r="AB164" s="286"/>
      <c r="AC164" s="286"/>
      <c r="AD164" s="286"/>
      <c r="AE164" s="286"/>
      <c r="AF164" s="286"/>
      <c r="AG164" s="295"/>
      <c r="AH164" s="278"/>
      <c r="AI164" s="278" t="s">
        <v>554</v>
      </c>
      <c r="AJ164" s="278"/>
    </row>
    <row r="165" spans="1:36" ht="48" customHeight="1" outlineLevel="5">
      <c r="A165" s="227">
        <v>1703</v>
      </c>
      <c r="B165" s="229">
        <v>2</v>
      </c>
      <c r="C165" s="228">
        <v>0</v>
      </c>
      <c r="D165" s="228">
        <v>0</v>
      </c>
      <c r="E165" s="230">
        <v>48</v>
      </c>
      <c r="F165" s="230" t="s">
        <v>311</v>
      </c>
      <c r="G165" s="242" t="s">
        <v>257</v>
      </c>
      <c r="H165" s="250"/>
      <c r="I165" s="246">
        <f t="shared" si="2"/>
        <v>43538</v>
      </c>
      <c r="J165" s="254">
        <v>18</v>
      </c>
      <c r="K165" s="262" t="s">
        <v>404</v>
      </c>
      <c r="L165" s="287"/>
      <c r="M165" s="275"/>
      <c r="N165" s="275"/>
      <c r="O165" s="290"/>
      <c r="P165" s="284"/>
      <c r="Q165" s="285"/>
      <c r="R165" s="286"/>
      <c r="S165" s="285"/>
      <c r="T165" s="285"/>
      <c r="U165" s="286"/>
      <c r="V165" s="285"/>
      <c r="W165" s="286"/>
      <c r="X165" s="285"/>
      <c r="Y165" s="286" t="s">
        <v>135</v>
      </c>
      <c r="Z165" s="286"/>
      <c r="AA165" s="286"/>
      <c r="AB165" s="286"/>
      <c r="AC165" s="286"/>
      <c r="AD165" s="286"/>
      <c r="AE165" s="286"/>
      <c r="AF165" s="286"/>
      <c r="AG165" s="298"/>
      <c r="AH165" s="278" t="s">
        <v>55</v>
      </c>
      <c r="AI165" s="278" t="s">
        <v>553</v>
      </c>
      <c r="AJ165" s="278" t="s">
        <v>555</v>
      </c>
    </row>
    <row r="166" spans="1:36" ht="24" customHeight="1" outlineLevel="5">
      <c r="A166" s="227">
        <v>1704</v>
      </c>
      <c r="B166" s="229">
        <v>2</v>
      </c>
      <c r="C166" s="228">
        <v>0</v>
      </c>
      <c r="D166" s="228">
        <v>0</v>
      </c>
      <c r="E166" s="230">
        <v>48</v>
      </c>
      <c r="F166" s="230" t="s">
        <v>312</v>
      </c>
      <c r="G166" s="242" t="s">
        <v>258</v>
      </c>
      <c r="H166" s="250"/>
      <c r="I166" s="246">
        <f t="shared" si="2"/>
        <v>43538</v>
      </c>
      <c r="J166" s="254">
        <v>18</v>
      </c>
      <c r="K166" s="262" t="s">
        <v>404</v>
      </c>
      <c r="L166" s="287"/>
      <c r="M166" s="275"/>
      <c r="N166" s="275"/>
      <c r="O166" s="290"/>
      <c r="P166" s="284"/>
      <c r="Q166" s="285"/>
      <c r="R166" s="286"/>
      <c r="S166" s="285"/>
      <c r="T166" s="285"/>
      <c r="U166" s="286"/>
      <c r="V166" s="285"/>
      <c r="W166" s="286"/>
      <c r="X166" s="285"/>
      <c r="Y166" s="286" t="s">
        <v>135</v>
      </c>
      <c r="Z166" s="286"/>
      <c r="AA166" s="286"/>
      <c r="AB166" s="286"/>
      <c r="AC166" s="286"/>
      <c r="AD166" s="286"/>
      <c r="AE166" s="286"/>
      <c r="AF166" s="286"/>
      <c r="AG166" s="294"/>
      <c r="AH166" s="278" t="s">
        <v>55</v>
      </c>
      <c r="AI166" s="278" t="s">
        <v>553</v>
      </c>
      <c r="AJ166" s="278" t="s">
        <v>556</v>
      </c>
    </row>
    <row r="167" spans="1:36" ht="22.15" customHeight="1" outlineLevel="5">
      <c r="A167" s="227">
        <v>1705</v>
      </c>
      <c r="B167" s="229">
        <v>2</v>
      </c>
      <c r="C167" s="228">
        <v>0</v>
      </c>
      <c r="D167" s="228">
        <v>0</v>
      </c>
      <c r="E167" s="230">
        <v>48</v>
      </c>
      <c r="F167" s="230" t="s">
        <v>316</v>
      </c>
      <c r="G167" s="242" t="s">
        <v>259</v>
      </c>
      <c r="H167" s="250"/>
      <c r="I167" s="246">
        <f t="shared" si="2"/>
        <v>43538</v>
      </c>
      <c r="J167" s="254">
        <v>18</v>
      </c>
      <c r="K167" s="262" t="s">
        <v>404</v>
      </c>
      <c r="L167" s="287"/>
      <c r="M167" s="275"/>
      <c r="N167" s="275"/>
      <c r="O167" s="290"/>
      <c r="P167" s="284"/>
      <c r="Q167" s="285"/>
      <c r="R167" s="286"/>
      <c r="S167" s="285"/>
      <c r="T167" s="285"/>
      <c r="U167" s="286"/>
      <c r="V167" s="285"/>
      <c r="W167" s="286"/>
      <c r="X167" s="285"/>
      <c r="Y167" s="286" t="s">
        <v>135</v>
      </c>
      <c r="Z167" s="286"/>
      <c r="AA167" s="286"/>
      <c r="AB167" s="286"/>
      <c r="AC167" s="286"/>
      <c r="AD167" s="286"/>
      <c r="AE167" s="286"/>
      <c r="AF167" s="286"/>
      <c r="AG167" s="294"/>
      <c r="AH167" s="278" t="s">
        <v>55</v>
      </c>
      <c r="AI167" s="278" t="s">
        <v>553</v>
      </c>
      <c r="AJ167" s="278" t="s">
        <v>556</v>
      </c>
    </row>
    <row r="168" spans="1:36" ht="22.15" customHeight="1" outlineLevel="5">
      <c r="A168" s="227">
        <v>1706</v>
      </c>
      <c r="B168" s="229">
        <v>2</v>
      </c>
      <c r="C168" s="228">
        <v>0</v>
      </c>
      <c r="D168" s="228">
        <v>0</v>
      </c>
      <c r="E168" s="230">
        <v>48</v>
      </c>
      <c r="F168" s="230" t="s">
        <v>313</v>
      </c>
      <c r="G168" s="242" t="s">
        <v>435</v>
      </c>
      <c r="H168" s="250"/>
      <c r="I168" s="246">
        <f t="shared" si="2"/>
        <v>43538</v>
      </c>
      <c r="J168" s="254">
        <v>18</v>
      </c>
      <c r="K168" s="262" t="s">
        <v>404</v>
      </c>
      <c r="L168" s="287"/>
      <c r="M168" s="275"/>
      <c r="N168" s="275"/>
      <c r="O168" s="290"/>
      <c r="P168" s="284"/>
      <c r="Q168" s="285"/>
      <c r="R168" s="286"/>
      <c r="S168" s="285"/>
      <c r="T168" s="285"/>
      <c r="U168" s="286"/>
      <c r="V168" s="285"/>
      <c r="W168" s="286"/>
      <c r="X168" s="285"/>
      <c r="Y168" s="286" t="s">
        <v>135</v>
      </c>
      <c r="Z168" s="286"/>
      <c r="AA168" s="286"/>
      <c r="AB168" s="286"/>
      <c r="AC168" s="286"/>
      <c r="AD168" s="286"/>
      <c r="AE168" s="286"/>
      <c r="AF168" s="286"/>
      <c r="AG168" s="294"/>
      <c r="AH168" s="278" t="s">
        <v>55</v>
      </c>
      <c r="AI168" s="278" t="s">
        <v>553</v>
      </c>
      <c r="AJ168" s="278" t="s">
        <v>556</v>
      </c>
    </row>
    <row r="169" spans="1:36" ht="24" customHeight="1" outlineLevel="5">
      <c r="A169" s="227">
        <v>1707</v>
      </c>
      <c r="B169" s="229">
        <v>2</v>
      </c>
      <c r="C169" s="228">
        <v>0</v>
      </c>
      <c r="D169" s="228">
        <v>0</v>
      </c>
      <c r="E169" s="230">
        <v>48</v>
      </c>
      <c r="F169" s="230" t="s">
        <v>329</v>
      </c>
      <c r="G169" s="242" t="s">
        <v>260</v>
      </c>
      <c r="H169" s="250"/>
      <c r="I169" s="246">
        <f t="shared" si="2"/>
        <v>43538</v>
      </c>
      <c r="J169" s="254">
        <v>18</v>
      </c>
      <c r="K169" s="262" t="s">
        <v>404</v>
      </c>
      <c r="L169" s="287"/>
      <c r="M169" s="275"/>
      <c r="N169" s="275"/>
      <c r="O169" s="290"/>
      <c r="P169" s="284"/>
      <c r="Q169" s="285"/>
      <c r="R169" s="286"/>
      <c r="S169" s="285"/>
      <c r="T169" s="285"/>
      <c r="U169" s="286"/>
      <c r="V169" s="285"/>
      <c r="W169" s="286"/>
      <c r="X169" s="285"/>
      <c r="Y169" s="286" t="s">
        <v>135</v>
      </c>
      <c r="Z169" s="286"/>
      <c r="AA169" s="286"/>
      <c r="AB169" s="286"/>
      <c r="AC169" s="286"/>
      <c r="AD169" s="286"/>
      <c r="AE169" s="286"/>
      <c r="AF169" s="286"/>
      <c r="AG169" s="298"/>
      <c r="AH169" s="278" t="s">
        <v>55</v>
      </c>
      <c r="AI169" s="278" t="s">
        <v>553</v>
      </c>
      <c r="AJ169" s="278" t="s">
        <v>557</v>
      </c>
    </row>
    <row r="170" spans="1:36" ht="22.15" customHeight="1" outlineLevel="5">
      <c r="A170" s="227">
        <v>1708</v>
      </c>
      <c r="B170" s="229">
        <v>2</v>
      </c>
      <c r="C170" s="228">
        <v>0</v>
      </c>
      <c r="D170" s="228">
        <v>0</v>
      </c>
      <c r="E170" s="230">
        <v>48</v>
      </c>
      <c r="F170" s="230" t="s">
        <v>330</v>
      </c>
      <c r="G170" s="242" t="s">
        <v>261</v>
      </c>
      <c r="H170" s="250"/>
      <c r="I170" s="246">
        <f t="shared" si="2"/>
        <v>43538</v>
      </c>
      <c r="J170" s="254">
        <v>18</v>
      </c>
      <c r="K170" s="262" t="s">
        <v>404</v>
      </c>
      <c r="L170" s="287"/>
      <c r="M170" s="275"/>
      <c r="N170" s="275"/>
      <c r="O170" s="290"/>
      <c r="P170" s="284"/>
      <c r="Q170" s="285"/>
      <c r="R170" s="286"/>
      <c r="S170" s="285"/>
      <c r="T170" s="285"/>
      <c r="U170" s="286"/>
      <c r="V170" s="285"/>
      <c r="W170" s="286"/>
      <c r="X170" s="285"/>
      <c r="Y170" s="286" t="s">
        <v>135</v>
      </c>
      <c r="Z170" s="286"/>
      <c r="AA170" s="286"/>
      <c r="AB170" s="286"/>
      <c r="AC170" s="286"/>
      <c r="AD170" s="286"/>
      <c r="AE170" s="286"/>
      <c r="AF170" s="286"/>
      <c r="AG170" s="298"/>
      <c r="AH170" s="278" t="s">
        <v>55</v>
      </c>
      <c r="AI170" s="278" t="s">
        <v>553</v>
      </c>
      <c r="AJ170" s="278" t="s">
        <v>555</v>
      </c>
    </row>
    <row r="171" spans="1:36" ht="22.15" customHeight="1" outlineLevel="5">
      <c r="A171" s="227">
        <v>1709</v>
      </c>
      <c r="B171" s="229">
        <v>2</v>
      </c>
      <c r="C171" s="228">
        <v>0</v>
      </c>
      <c r="D171" s="228">
        <v>0</v>
      </c>
      <c r="E171" s="230">
        <v>48</v>
      </c>
      <c r="F171" s="230" t="s">
        <v>353</v>
      </c>
      <c r="G171" s="242" t="s">
        <v>262</v>
      </c>
      <c r="H171" s="250"/>
      <c r="I171" s="246">
        <f t="shared" si="2"/>
        <v>43538</v>
      </c>
      <c r="J171" s="254">
        <v>18</v>
      </c>
      <c r="K171" s="262" t="s">
        <v>404</v>
      </c>
      <c r="L171" s="287"/>
      <c r="M171" s="275"/>
      <c r="N171" s="275"/>
      <c r="O171" s="290"/>
      <c r="P171" s="284"/>
      <c r="Q171" s="285"/>
      <c r="R171" s="286"/>
      <c r="S171" s="285"/>
      <c r="T171" s="285"/>
      <c r="U171" s="286"/>
      <c r="V171" s="285"/>
      <c r="W171" s="286"/>
      <c r="X171" s="285"/>
      <c r="Y171" s="286" t="s">
        <v>135</v>
      </c>
      <c r="Z171" s="286"/>
      <c r="AA171" s="286"/>
      <c r="AB171" s="286"/>
      <c r="AC171" s="286"/>
      <c r="AD171" s="286"/>
      <c r="AE171" s="286"/>
      <c r="AF171" s="286"/>
      <c r="AG171" s="298"/>
      <c r="AH171" s="278" t="s">
        <v>55</v>
      </c>
      <c r="AI171" s="278" t="s">
        <v>553</v>
      </c>
      <c r="AJ171" s="278" t="s">
        <v>558</v>
      </c>
    </row>
    <row r="172" spans="1:36" ht="69.75" customHeight="1" outlineLevel="5">
      <c r="A172" s="227">
        <v>1710</v>
      </c>
      <c r="B172" s="229">
        <v>2</v>
      </c>
      <c r="C172" s="228">
        <v>0</v>
      </c>
      <c r="D172" s="228">
        <v>0</v>
      </c>
      <c r="E172" s="230">
        <v>48</v>
      </c>
      <c r="F172" s="230" t="s">
        <v>354</v>
      </c>
      <c r="G172" s="242" t="s">
        <v>436</v>
      </c>
      <c r="H172" s="250"/>
      <c r="I172" s="246">
        <f t="shared" si="2"/>
        <v>43538</v>
      </c>
      <c r="J172" s="254">
        <v>18</v>
      </c>
      <c r="K172" s="262" t="s">
        <v>404</v>
      </c>
      <c r="L172" s="287"/>
      <c r="M172" s="275"/>
      <c r="N172" s="275"/>
      <c r="O172" s="290"/>
      <c r="P172" s="284"/>
      <c r="Q172" s="285"/>
      <c r="R172" s="286"/>
      <c r="S172" s="285"/>
      <c r="T172" s="285"/>
      <c r="U172" s="286"/>
      <c r="V172" s="285"/>
      <c r="W172" s="286"/>
      <c r="X172" s="285"/>
      <c r="Y172" s="286" t="s">
        <v>135</v>
      </c>
      <c r="Z172" s="286"/>
      <c r="AA172" s="286"/>
      <c r="AB172" s="286"/>
      <c r="AC172" s="286"/>
      <c r="AD172" s="286"/>
      <c r="AE172" s="286"/>
      <c r="AF172" s="286"/>
      <c r="AG172" s="296"/>
      <c r="AH172" s="278" t="s">
        <v>55</v>
      </c>
      <c r="AI172" s="278" t="s">
        <v>553</v>
      </c>
      <c r="AJ172" s="278" t="s">
        <v>559</v>
      </c>
    </row>
    <row r="173" spans="1:36" ht="24" customHeight="1" outlineLevel="5">
      <c r="A173" s="227">
        <v>1711</v>
      </c>
      <c r="B173" s="229">
        <v>2</v>
      </c>
      <c r="C173" s="228">
        <v>0</v>
      </c>
      <c r="D173" s="228">
        <v>0</v>
      </c>
      <c r="E173" s="230">
        <v>48</v>
      </c>
      <c r="F173" s="230" t="s">
        <v>373</v>
      </c>
      <c r="G173" s="242" t="s">
        <v>263</v>
      </c>
      <c r="H173" s="250"/>
      <c r="I173" s="246">
        <f t="shared" si="2"/>
        <v>43538</v>
      </c>
      <c r="J173" s="254">
        <v>18</v>
      </c>
      <c r="K173" s="262" t="s">
        <v>404</v>
      </c>
      <c r="L173" s="287"/>
      <c r="M173" s="275"/>
      <c r="N173" s="275"/>
      <c r="O173" s="290"/>
      <c r="P173" s="284"/>
      <c r="Q173" s="285"/>
      <c r="R173" s="286"/>
      <c r="S173" s="285"/>
      <c r="T173" s="285"/>
      <c r="U173" s="286"/>
      <c r="V173" s="285"/>
      <c r="W173" s="286"/>
      <c r="X173" s="285"/>
      <c r="Y173" s="286" t="s">
        <v>135</v>
      </c>
      <c r="Z173" s="286"/>
      <c r="AA173" s="286"/>
      <c r="AB173" s="286"/>
      <c r="AC173" s="286"/>
      <c r="AD173" s="286"/>
      <c r="AE173" s="286"/>
      <c r="AF173" s="286"/>
      <c r="AG173" s="298" t="s">
        <v>560</v>
      </c>
      <c r="AH173" s="278" t="s">
        <v>55</v>
      </c>
      <c r="AI173" s="278" t="s">
        <v>553</v>
      </c>
      <c r="AJ173" s="278" t="s">
        <v>561</v>
      </c>
    </row>
    <row r="174" spans="1:36" ht="60" customHeight="1" outlineLevel="5">
      <c r="A174" s="227">
        <v>1712</v>
      </c>
      <c r="B174" s="229">
        <v>2</v>
      </c>
      <c r="C174" s="228">
        <v>0</v>
      </c>
      <c r="D174" s="228">
        <v>0</v>
      </c>
      <c r="E174" s="230">
        <v>48</v>
      </c>
      <c r="F174" s="230">
        <v>2</v>
      </c>
      <c r="G174" s="242" t="s">
        <v>264</v>
      </c>
      <c r="H174" s="250"/>
      <c r="I174" s="246">
        <f t="shared" si="2"/>
        <v>43538</v>
      </c>
      <c r="J174" s="254">
        <v>18</v>
      </c>
      <c r="K174" s="262" t="s">
        <v>404</v>
      </c>
      <c r="L174" s="287"/>
      <c r="M174" s="275"/>
      <c r="N174" s="275"/>
      <c r="O174" s="290"/>
      <c r="P174" s="284"/>
      <c r="Q174" s="285"/>
      <c r="R174" s="286"/>
      <c r="S174" s="285"/>
      <c r="T174" s="285"/>
      <c r="U174" s="286"/>
      <c r="V174" s="285"/>
      <c r="W174" s="286"/>
      <c r="X174" s="285"/>
      <c r="Y174" s="286" t="s">
        <v>135</v>
      </c>
      <c r="Z174" s="286"/>
      <c r="AA174" s="286"/>
      <c r="AB174" s="286"/>
      <c r="AC174" s="286"/>
      <c r="AD174" s="286"/>
      <c r="AE174" s="286"/>
      <c r="AF174" s="286"/>
      <c r="AG174" s="294"/>
      <c r="AH174" s="278" t="s">
        <v>55</v>
      </c>
      <c r="AI174" s="278" t="s">
        <v>553</v>
      </c>
      <c r="AJ174" s="278" t="s">
        <v>562</v>
      </c>
    </row>
    <row r="175" spans="1:36" ht="15" customHeight="1" outlineLevel="4">
      <c r="A175" s="227">
        <v>1713</v>
      </c>
      <c r="B175" s="229">
        <v>2</v>
      </c>
      <c r="C175" s="228">
        <v>0</v>
      </c>
      <c r="D175" s="228">
        <v>0</v>
      </c>
      <c r="E175" s="229">
        <v>49</v>
      </c>
      <c r="F175" s="229">
        <v>0</v>
      </c>
      <c r="G175" s="242" t="s">
        <v>302</v>
      </c>
      <c r="H175" s="250"/>
      <c r="I175" s="246">
        <f t="shared" ref="I175:I213" si="3">DATE(YEAR($G$1), MONTH($G$1)+J175, DAY($G$1))</f>
        <v>43538</v>
      </c>
      <c r="J175" s="254">
        <v>18</v>
      </c>
      <c r="K175" s="262" t="s">
        <v>404</v>
      </c>
      <c r="L175" s="275"/>
      <c r="M175" s="275"/>
      <c r="N175" s="275"/>
      <c r="O175" s="290"/>
      <c r="P175" s="284"/>
      <c r="Q175" s="285"/>
      <c r="R175" s="286"/>
      <c r="S175" s="285"/>
      <c r="T175" s="285"/>
      <c r="U175" s="286"/>
      <c r="V175" s="285"/>
      <c r="W175" s="286"/>
      <c r="X175" s="285"/>
      <c r="Y175" s="286" t="s">
        <v>135</v>
      </c>
      <c r="Z175" s="286"/>
      <c r="AA175" s="286"/>
      <c r="AB175" s="286"/>
      <c r="AC175" s="286"/>
      <c r="AD175" s="286"/>
      <c r="AE175" s="286"/>
      <c r="AF175" s="286"/>
      <c r="AG175" s="306"/>
      <c r="AH175" s="278"/>
      <c r="AI175" s="278" t="s">
        <v>553</v>
      </c>
      <c r="AJ175" s="278"/>
    </row>
    <row r="176" spans="1:36" ht="48" customHeight="1" outlineLevel="5">
      <c r="A176" s="227">
        <v>1714</v>
      </c>
      <c r="B176" s="229">
        <v>2</v>
      </c>
      <c r="C176" s="228">
        <v>0</v>
      </c>
      <c r="D176" s="228">
        <v>0</v>
      </c>
      <c r="E176" s="230">
        <v>49</v>
      </c>
      <c r="F176" s="230">
        <v>1</v>
      </c>
      <c r="G176" s="242" t="s">
        <v>265</v>
      </c>
      <c r="H176" s="250"/>
      <c r="I176" s="246">
        <f t="shared" si="3"/>
        <v>43538</v>
      </c>
      <c r="J176" s="254">
        <v>18</v>
      </c>
      <c r="K176" s="262" t="s">
        <v>404</v>
      </c>
      <c r="L176" s="287"/>
      <c r="M176" s="275"/>
      <c r="N176" s="275"/>
      <c r="O176" s="290"/>
      <c r="P176" s="284"/>
      <c r="Q176" s="285"/>
      <c r="R176" s="286"/>
      <c r="S176" s="285"/>
      <c r="T176" s="285"/>
      <c r="U176" s="286"/>
      <c r="V176" s="285"/>
      <c r="W176" s="286"/>
      <c r="X176" s="285"/>
      <c r="Y176" s="286" t="s">
        <v>135</v>
      </c>
      <c r="Z176" s="286"/>
      <c r="AA176" s="286"/>
      <c r="AB176" s="286"/>
      <c r="AC176" s="286"/>
      <c r="AD176" s="286"/>
      <c r="AE176" s="286"/>
      <c r="AF176" s="286"/>
      <c r="AG176" s="306"/>
      <c r="AH176" s="278"/>
      <c r="AI176" s="278" t="s">
        <v>553</v>
      </c>
      <c r="AJ176" s="278"/>
    </row>
    <row r="177" spans="1:36" ht="24" customHeight="1" outlineLevel="5">
      <c r="A177" s="227">
        <v>1715</v>
      </c>
      <c r="B177" s="229">
        <v>2</v>
      </c>
      <c r="C177" s="228">
        <v>0</v>
      </c>
      <c r="D177" s="228">
        <v>0</v>
      </c>
      <c r="E177" s="230">
        <v>49</v>
      </c>
      <c r="F177" s="230" t="s">
        <v>328</v>
      </c>
      <c r="G177" s="242" t="s">
        <v>437</v>
      </c>
      <c r="H177" s="250"/>
      <c r="I177" s="246">
        <f t="shared" si="3"/>
        <v>43538</v>
      </c>
      <c r="J177" s="254">
        <v>18</v>
      </c>
      <c r="K177" s="262" t="s">
        <v>404</v>
      </c>
      <c r="L177" s="287"/>
      <c r="M177" s="275"/>
      <c r="N177" s="275"/>
      <c r="O177" s="290"/>
      <c r="P177" s="284"/>
      <c r="Q177" s="285"/>
      <c r="R177" s="286"/>
      <c r="S177" s="285"/>
      <c r="T177" s="285"/>
      <c r="U177" s="286"/>
      <c r="V177" s="285"/>
      <c r="W177" s="286"/>
      <c r="X177" s="285"/>
      <c r="Y177" s="286" t="s">
        <v>135</v>
      </c>
      <c r="Z177" s="286"/>
      <c r="AA177" s="286"/>
      <c r="AB177" s="286"/>
      <c r="AC177" s="286"/>
      <c r="AD177" s="286"/>
      <c r="AE177" s="286"/>
      <c r="AF177" s="286"/>
      <c r="AG177" s="306"/>
      <c r="AH177" s="278" t="s">
        <v>55</v>
      </c>
      <c r="AI177" s="278" t="s">
        <v>563</v>
      </c>
      <c r="AJ177" s="278" t="s">
        <v>564</v>
      </c>
    </row>
    <row r="178" spans="1:36" ht="24" customHeight="1" outlineLevel="5">
      <c r="A178" s="227">
        <v>1716</v>
      </c>
      <c r="B178" s="229">
        <v>2</v>
      </c>
      <c r="C178" s="228">
        <v>0</v>
      </c>
      <c r="D178" s="228">
        <v>0</v>
      </c>
      <c r="E178" s="230">
        <v>49</v>
      </c>
      <c r="F178" s="230" t="s">
        <v>344</v>
      </c>
      <c r="G178" s="242" t="s">
        <v>266</v>
      </c>
      <c r="H178" s="250"/>
      <c r="I178" s="246">
        <f t="shared" si="3"/>
        <v>43538</v>
      </c>
      <c r="J178" s="254">
        <v>18</v>
      </c>
      <c r="K178" s="262" t="s">
        <v>404</v>
      </c>
      <c r="L178" s="287"/>
      <c r="M178" s="275"/>
      <c r="N178" s="275"/>
      <c r="O178" s="290"/>
      <c r="P178" s="284"/>
      <c r="Q178" s="285"/>
      <c r="R178" s="286"/>
      <c r="S178" s="285"/>
      <c r="T178" s="285"/>
      <c r="U178" s="286"/>
      <c r="V178" s="285"/>
      <c r="W178" s="286"/>
      <c r="X178" s="285"/>
      <c r="Y178" s="286" t="s">
        <v>135</v>
      </c>
      <c r="Z178" s="286"/>
      <c r="AA178" s="286"/>
      <c r="AB178" s="286"/>
      <c r="AC178" s="286"/>
      <c r="AD178" s="286"/>
      <c r="AE178" s="286"/>
      <c r="AF178" s="286"/>
      <c r="AG178" s="306"/>
      <c r="AH178" s="278" t="s">
        <v>55</v>
      </c>
      <c r="AI178" s="278" t="s">
        <v>563</v>
      </c>
      <c r="AJ178" s="278" t="s">
        <v>565</v>
      </c>
    </row>
    <row r="179" spans="1:36" ht="36" customHeight="1" outlineLevel="5">
      <c r="A179" s="227">
        <v>1717</v>
      </c>
      <c r="B179" s="229">
        <v>2</v>
      </c>
      <c r="C179" s="228">
        <v>0</v>
      </c>
      <c r="D179" s="228">
        <v>0</v>
      </c>
      <c r="E179" s="230">
        <v>49</v>
      </c>
      <c r="F179" s="230" t="s">
        <v>347</v>
      </c>
      <c r="G179" s="242" t="s">
        <v>267</v>
      </c>
      <c r="H179" s="250"/>
      <c r="I179" s="246">
        <f t="shared" si="3"/>
        <v>43538</v>
      </c>
      <c r="J179" s="254">
        <v>18</v>
      </c>
      <c r="K179" s="262" t="s">
        <v>404</v>
      </c>
      <c r="L179" s="287"/>
      <c r="M179" s="275"/>
      <c r="N179" s="275"/>
      <c r="O179" s="290"/>
      <c r="P179" s="284"/>
      <c r="Q179" s="285"/>
      <c r="R179" s="286"/>
      <c r="S179" s="285"/>
      <c r="T179" s="285"/>
      <c r="U179" s="286"/>
      <c r="V179" s="285"/>
      <c r="W179" s="286"/>
      <c r="X179" s="285"/>
      <c r="Y179" s="286" t="s">
        <v>135</v>
      </c>
      <c r="Z179" s="286"/>
      <c r="AA179" s="286"/>
      <c r="AB179" s="286"/>
      <c r="AC179" s="286"/>
      <c r="AD179" s="286"/>
      <c r="AE179" s="286"/>
      <c r="AF179" s="286"/>
      <c r="AG179" s="295"/>
      <c r="AH179" s="278"/>
      <c r="AI179" s="278" t="s">
        <v>566</v>
      </c>
      <c r="AJ179" s="278" t="s">
        <v>514</v>
      </c>
    </row>
    <row r="180" spans="1:36" ht="15" customHeight="1" outlineLevel="4">
      <c r="A180" s="227">
        <v>1718</v>
      </c>
      <c r="B180" s="229">
        <v>2</v>
      </c>
      <c r="C180" s="228">
        <v>0</v>
      </c>
      <c r="D180" s="228">
        <v>0</v>
      </c>
      <c r="E180" s="229">
        <v>50</v>
      </c>
      <c r="F180" s="229">
        <v>0</v>
      </c>
      <c r="G180" s="242" t="s">
        <v>303</v>
      </c>
      <c r="H180" s="250"/>
      <c r="I180" s="246">
        <f t="shared" si="3"/>
        <v>43538</v>
      </c>
      <c r="J180" s="254">
        <v>18</v>
      </c>
      <c r="K180" s="262" t="s">
        <v>404</v>
      </c>
      <c r="L180" s="275"/>
      <c r="M180" s="275"/>
      <c r="N180" s="275"/>
      <c r="O180" s="290"/>
      <c r="P180" s="284"/>
      <c r="Q180" s="285"/>
      <c r="R180" s="286"/>
      <c r="S180" s="285"/>
      <c r="T180" s="285"/>
      <c r="U180" s="286"/>
      <c r="V180" s="285"/>
      <c r="W180" s="286"/>
      <c r="X180" s="285"/>
      <c r="Y180" s="286" t="s">
        <v>135</v>
      </c>
      <c r="Z180" s="286"/>
      <c r="AA180" s="286"/>
      <c r="AB180" s="286"/>
      <c r="AC180" s="286"/>
      <c r="AD180" s="286"/>
      <c r="AE180" s="286"/>
      <c r="AF180" s="286"/>
      <c r="AG180" s="296"/>
      <c r="AH180" s="278"/>
      <c r="AI180" s="278" t="s">
        <v>553</v>
      </c>
      <c r="AJ180" s="278"/>
    </row>
    <row r="181" spans="1:36" ht="48" customHeight="1" outlineLevel="5">
      <c r="A181" s="227">
        <v>1719</v>
      </c>
      <c r="B181" s="229">
        <v>2</v>
      </c>
      <c r="C181" s="228">
        <v>0</v>
      </c>
      <c r="D181" s="228">
        <v>0</v>
      </c>
      <c r="E181" s="229">
        <v>50</v>
      </c>
      <c r="F181" s="230">
        <v>1</v>
      </c>
      <c r="G181" s="242" t="s">
        <v>268</v>
      </c>
      <c r="H181" s="250"/>
      <c r="I181" s="246">
        <f t="shared" si="3"/>
        <v>43538</v>
      </c>
      <c r="J181" s="254">
        <v>18</v>
      </c>
      <c r="K181" s="262" t="s">
        <v>404</v>
      </c>
      <c r="L181" s="287"/>
      <c r="M181" s="275"/>
      <c r="N181" s="275"/>
      <c r="O181" s="290"/>
      <c r="P181" s="284"/>
      <c r="Q181" s="285"/>
      <c r="R181" s="286"/>
      <c r="S181" s="285"/>
      <c r="T181" s="292"/>
      <c r="U181" s="286"/>
      <c r="V181" s="285"/>
      <c r="W181" s="286"/>
      <c r="X181" s="285"/>
      <c r="Y181" s="286" t="s">
        <v>135</v>
      </c>
      <c r="Z181" s="286"/>
      <c r="AA181" s="286"/>
      <c r="AB181" s="286"/>
      <c r="AC181" s="286"/>
      <c r="AD181" s="286"/>
      <c r="AE181" s="286"/>
      <c r="AF181" s="286"/>
      <c r="AG181" s="294"/>
      <c r="AH181" s="278"/>
      <c r="AI181" s="278" t="s">
        <v>553</v>
      </c>
      <c r="AJ181" s="278" t="s">
        <v>567</v>
      </c>
    </row>
    <row r="182" spans="1:36" ht="24" customHeight="1" outlineLevel="5">
      <c r="A182" s="227">
        <v>1720</v>
      </c>
      <c r="B182" s="229">
        <v>2</v>
      </c>
      <c r="C182" s="228">
        <v>0</v>
      </c>
      <c r="D182" s="228">
        <v>0</v>
      </c>
      <c r="E182" s="229">
        <v>50</v>
      </c>
      <c r="F182" s="230" t="s">
        <v>311</v>
      </c>
      <c r="G182" s="242" t="s">
        <v>269</v>
      </c>
      <c r="H182" s="250"/>
      <c r="I182" s="246">
        <f t="shared" si="3"/>
        <v>43538</v>
      </c>
      <c r="J182" s="254">
        <v>18</v>
      </c>
      <c r="K182" s="262" t="s">
        <v>404</v>
      </c>
      <c r="L182" s="287"/>
      <c r="M182" s="275"/>
      <c r="N182" s="275"/>
      <c r="O182" s="290"/>
      <c r="P182" s="284"/>
      <c r="Q182" s="285"/>
      <c r="R182" s="286"/>
      <c r="S182" s="285"/>
      <c r="T182" s="285"/>
      <c r="U182" s="286"/>
      <c r="V182" s="285"/>
      <c r="W182" s="286"/>
      <c r="X182" s="285"/>
      <c r="Y182" s="286" t="s">
        <v>135</v>
      </c>
      <c r="Z182" s="286"/>
      <c r="AA182" s="286"/>
      <c r="AB182" s="286"/>
      <c r="AC182" s="286"/>
      <c r="AD182" s="286"/>
      <c r="AE182" s="286"/>
      <c r="AF182" s="286"/>
      <c r="AG182" s="294"/>
      <c r="AH182" s="278"/>
      <c r="AI182" s="278" t="s">
        <v>553</v>
      </c>
      <c r="AJ182" s="278" t="s">
        <v>568</v>
      </c>
    </row>
    <row r="183" spans="1:36" ht="22.15" customHeight="1" outlineLevel="5">
      <c r="A183" s="227">
        <v>1721</v>
      </c>
      <c r="B183" s="229">
        <v>2</v>
      </c>
      <c r="C183" s="228">
        <v>0</v>
      </c>
      <c r="D183" s="228">
        <v>0</v>
      </c>
      <c r="E183" s="229">
        <v>50</v>
      </c>
      <c r="F183" s="230" t="s">
        <v>312</v>
      </c>
      <c r="G183" s="242" t="s">
        <v>270</v>
      </c>
      <c r="H183" s="250"/>
      <c r="I183" s="246">
        <f t="shared" si="3"/>
        <v>43538</v>
      </c>
      <c r="J183" s="254">
        <v>18</v>
      </c>
      <c r="K183" s="262" t="s">
        <v>404</v>
      </c>
      <c r="L183" s="287"/>
      <c r="M183" s="275"/>
      <c r="N183" s="275"/>
      <c r="O183" s="290"/>
      <c r="P183" s="284"/>
      <c r="Q183" s="285"/>
      <c r="R183" s="286"/>
      <c r="S183" s="285"/>
      <c r="T183" s="285"/>
      <c r="U183" s="286"/>
      <c r="V183" s="285"/>
      <c r="W183" s="286"/>
      <c r="X183" s="285"/>
      <c r="Y183" s="286" t="s">
        <v>135</v>
      </c>
      <c r="Z183" s="286"/>
      <c r="AA183" s="286"/>
      <c r="AB183" s="286"/>
      <c r="AC183" s="286"/>
      <c r="AD183" s="286"/>
      <c r="AE183" s="286"/>
      <c r="AF183" s="286"/>
      <c r="AG183" s="294"/>
      <c r="AH183" s="278"/>
      <c r="AI183" s="278" t="s">
        <v>553</v>
      </c>
      <c r="AJ183" s="278" t="s">
        <v>569</v>
      </c>
    </row>
    <row r="184" spans="1:36" ht="48" customHeight="1" outlineLevel="5">
      <c r="A184" s="227">
        <v>1722</v>
      </c>
      <c r="B184" s="229">
        <v>2</v>
      </c>
      <c r="C184" s="228">
        <v>0</v>
      </c>
      <c r="D184" s="228">
        <v>0</v>
      </c>
      <c r="E184" s="229">
        <v>50</v>
      </c>
      <c r="F184" s="230">
        <v>2</v>
      </c>
      <c r="G184" s="242" t="s">
        <v>271</v>
      </c>
      <c r="H184" s="250"/>
      <c r="I184" s="246">
        <f t="shared" si="3"/>
        <v>43538</v>
      </c>
      <c r="J184" s="254">
        <v>18</v>
      </c>
      <c r="K184" s="262" t="s">
        <v>404</v>
      </c>
      <c r="L184" s="287"/>
      <c r="M184" s="275"/>
      <c r="N184" s="275"/>
      <c r="O184" s="290"/>
      <c r="P184" s="284"/>
      <c r="Q184" s="285"/>
      <c r="R184" s="286"/>
      <c r="S184" s="285"/>
      <c r="T184" s="285"/>
      <c r="U184" s="286"/>
      <c r="V184" s="285"/>
      <c r="W184" s="286"/>
      <c r="X184" s="285"/>
      <c r="Y184" s="286" t="s">
        <v>135</v>
      </c>
      <c r="Z184" s="286"/>
      <c r="AA184" s="286"/>
      <c r="AB184" s="286"/>
      <c r="AC184" s="286"/>
      <c r="AD184" s="286"/>
      <c r="AE184" s="286"/>
      <c r="AF184" s="286"/>
      <c r="AG184" s="295"/>
      <c r="AH184" s="278" t="s">
        <v>55</v>
      </c>
      <c r="AI184" s="278" t="s">
        <v>854</v>
      </c>
      <c r="AJ184" s="278" t="s">
        <v>567</v>
      </c>
    </row>
    <row r="185" spans="1:36" ht="24" customHeight="1" outlineLevel="4">
      <c r="A185" s="227">
        <v>1723</v>
      </c>
      <c r="B185" s="229">
        <v>2</v>
      </c>
      <c r="C185" s="228">
        <v>0</v>
      </c>
      <c r="D185" s="228">
        <v>0</v>
      </c>
      <c r="E185" s="229">
        <v>51</v>
      </c>
      <c r="F185" s="229">
        <v>0</v>
      </c>
      <c r="G185" s="242" t="s">
        <v>304</v>
      </c>
      <c r="H185" s="250"/>
      <c r="I185" s="246">
        <f t="shared" si="3"/>
        <v>43538</v>
      </c>
      <c r="J185" s="254">
        <v>18</v>
      </c>
      <c r="K185" s="262" t="s">
        <v>404</v>
      </c>
      <c r="L185" s="275"/>
      <c r="M185" s="275"/>
      <c r="N185" s="275"/>
      <c r="O185" s="290"/>
      <c r="P185" s="284"/>
      <c r="Q185" s="285"/>
      <c r="R185" s="286"/>
      <c r="S185" s="285"/>
      <c r="T185" s="285"/>
      <c r="U185" s="286"/>
      <c r="V185" s="285"/>
      <c r="W185" s="286"/>
      <c r="X185" s="285"/>
      <c r="Y185" s="286" t="s">
        <v>135</v>
      </c>
      <c r="Z185" s="286"/>
      <c r="AA185" s="286"/>
      <c r="AB185" s="286"/>
      <c r="AC185" s="286"/>
      <c r="AD185" s="286"/>
      <c r="AE185" s="286"/>
      <c r="AF185" s="286"/>
      <c r="AG185" s="296"/>
      <c r="AH185" s="278"/>
      <c r="AI185" s="276"/>
      <c r="AJ185" s="277"/>
    </row>
    <row r="186" spans="1:36" ht="36" customHeight="1" outlineLevel="5">
      <c r="A186" s="227">
        <v>1724</v>
      </c>
      <c r="B186" s="229">
        <v>2</v>
      </c>
      <c r="C186" s="228">
        <v>0</v>
      </c>
      <c r="D186" s="228">
        <v>0</v>
      </c>
      <c r="E186" s="229">
        <v>51</v>
      </c>
      <c r="F186" s="230">
        <v>1</v>
      </c>
      <c r="G186" s="242" t="s">
        <v>272</v>
      </c>
      <c r="H186" s="250"/>
      <c r="I186" s="246">
        <f t="shared" si="3"/>
        <v>43538</v>
      </c>
      <c r="J186" s="254">
        <v>18</v>
      </c>
      <c r="K186" s="262" t="s">
        <v>404</v>
      </c>
      <c r="L186" s="287"/>
      <c r="M186" s="275"/>
      <c r="N186" s="275"/>
      <c r="O186" s="290"/>
      <c r="P186" s="284"/>
      <c r="Q186" s="285"/>
      <c r="R186" s="286"/>
      <c r="S186" s="285"/>
      <c r="T186" s="285"/>
      <c r="U186" s="286"/>
      <c r="V186" s="285"/>
      <c r="W186" s="286"/>
      <c r="X186" s="285"/>
      <c r="Y186" s="286" t="s">
        <v>135</v>
      </c>
      <c r="Z186" s="286"/>
      <c r="AA186" s="286"/>
      <c r="AB186" s="286"/>
      <c r="AC186" s="286"/>
      <c r="AD186" s="286"/>
      <c r="AE186" s="286"/>
      <c r="AF186" s="286"/>
      <c r="AG186" s="296"/>
      <c r="AH186" s="278" t="s">
        <v>55</v>
      </c>
      <c r="AI186" s="279" t="s">
        <v>553</v>
      </c>
      <c r="AJ186" s="277" t="s">
        <v>567</v>
      </c>
    </row>
    <row r="187" spans="1:36" ht="36" customHeight="1" outlineLevel="5">
      <c r="A187" s="227">
        <v>1725</v>
      </c>
      <c r="B187" s="229">
        <v>2</v>
      </c>
      <c r="C187" s="228">
        <v>0</v>
      </c>
      <c r="D187" s="228">
        <v>0</v>
      </c>
      <c r="E187" s="229">
        <v>51</v>
      </c>
      <c r="F187" s="230">
        <v>2</v>
      </c>
      <c r="G187" s="242" t="s">
        <v>273</v>
      </c>
      <c r="H187" s="250"/>
      <c r="I187" s="246">
        <f t="shared" si="3"/>
        <v>43538</v>
      </c>
      <c r="J187" s="254">
        <v>18</v>
      </c>
      <c r="K187" s="262" t="s">
        <v>404</v>
      </c>
      <c r="L187" s="287" t="s">
        <v>402</v>
      </c>
      <c r="M187" s="275"/>
      <c r="N187" s="275"/>
      <c r="O187" s="290"/>
      <c r="P187" s="284"/>
      <c r="Q187" s="285"/>
      <c r="R187" s="286"/>
      <c r="S187" s="285"/>
      <c r="T187" s="285"/>
      <c r="U187" s="286"/>
      <c r="V187" s="285"/>
      <c r="W187" s="286"/>
      <c r="X187" s="285"/>
      <c r="Y187" s="286" t="s">
        <v>135</v>
      </c>
      <c r="Z187" s="286"/>
      <c r="AA187" s="286"/>
      <c r="AB187" s="286"/>
      <c r="AC187" s="286"/>
      <c r="AD187" s="286"/>
      <c r="AE187" s="286"/>
      <c r="AF187" s="286"/>
      <c r="AG187" s="296"/>
      <c r="AH187" s="278" t="s">
        <v>55</v>
      </c>
      <c r="AI187" s="279" t="s">
        <v>553</v>
      </c>
      <c r="AJ187" s="277"/>
    </row>
    <row r="188" spans="1:36" ht="48" customHeight="1" outlineLevel="5">
      <c r="A188" s="227">
        <v>1726</v>
      </c>
      <c r="B188" s="229">
        <v>2</v>
      </c>
      <c r="C188" s="228">
        <v>0</v>
      </c>
      <c r="D188" s="228">
        <v>0</v>
      </c>
      <c r="E188" s="229">
        <v>51</v>
      </c>
      <c r="F188" s="230">
        <v>3</v>
      </c>
      <c r="G188" s="242" t="s">
        <v>274</v>
      </c>
      <c r="H188" s="250"/>
      <c r="I188" s="246">
        <f t="shared" si="3"/>
        <v>43538</v>
      </c>
      <c r="J188" s="254">
        <v>18</v>
      </c>
      <c r="K188" s="262" t="s">
        <v>404</v>
      </c>
      <c r="L188" s="287" t="s">
        <v>402</v>
      </c>
      <c r="M188" s="275"/>
      <c r="N188" s="275"/>
      <c r="O188" s="290"/>
      <c r="P188" s="284"/>
      <c r="Q188" s="285"/>
      <c r="R188" s="286"/>
      <c r="S188" s="285"/>
      <c r="T188" s="285"/>
      <c r="U188" s="286"/>
      <c r="V188" s="285"/>
      <c r="W188" s="286"/>
      <c r="X188" s="285"/>
      <c r="Y188" s="286" t="s">
        <v>135</v>
      </c>
      <c r="Z188" s="286"/>
      <c r="AA188" s="286"/>
      <c r="AB188" s="286"/>
      <c r="AC188" s="286"/>
      <c r="AD188" s="286"/>
      <c r="AE188" s="286"/>
      <c r="AF188" s="286"/>
      <c r="AG188" s="296"/>
      <c r="AH188" s="278" t="s">
        <v>55</v>
      </c>
      <c r="AI188" s="279" t="s">
        <v>553</v>
      </c>
      <c r="AJ188" s="277" t="s">
        <v>570</v>
      </c>
    </row>
    <row r="189" spans="1:36" ht="24" customHeight="1" outlineLevel="4">
      <c r="A189" s="227">
        <v>1727</v>
      </c>
      <c r="B189" s="229">
        <v>2</v>
      </c>
      <c r="C189" s="228">
        <v>0</v>
      </c>
      <c r="D189" s="228">
        <v>0</v>
      </c>
      <c r="E189" s="229">
        <v>52</v>
      </c>
      <c r="F189" s="229">
        <v>0</v>
      </c>
      <c r="G189" s="242" t="s">
        <v>305</v>
      </c>
      <c r="H189" s="250"/>
      <c r="I189" s="246">
        <f t="shared" si="3"/>
        <v>43538</v>
      </c>
      <c r="J189" s="254">
        <v>18</v>
      </c>
      <c r="K189" s="262" t="s">
        <v>404</v>
      </c>
      <c r="L189" s="281"/>
      <c r="M189" s="282"/>
      <c r="N189" s="283"/>
      <c r="O189" s="282"/>
      <c r="P189" s="284"/>
      <c r="Q189" s="285"/>
      <c r="R189" s="286"/>
      <c r="S189" s="285"/>
      <c r="T189" s="285"/>
      <c r="U189" s="286"/>
      <c r="V189" s="285"/>
      <c r="W189" s="286"/>
      <c r="X189" s="285"/>
      <c r="Y189" s="286" t="s">
        <v>135</v>
      </c>
      <c r="Z189" s="286"/>
      <c r="AA189" s="286"/>
      <c r="AB189" s="286"/>
      <c r="AC189" s="286"/>
      <c r="AD189" s="286"/>
      <c r="AE189" s="286"/>
      <c r="AF189" s="286"/>
      <c r="AG189" s="296"/>
      <c r="AH189" s="278"/>
      <c r="AI189" s="279" t="s">
        <v>571</v>
      </c>
      <c r="AJ189" s="277" t="s">
        <v>514</v>
      </c>
    </row>
    <row r="190" spans="1:36" ht="24" customHeight="1" outlineLevel="5">
      <c r="A190" s="227">
        <v>1728</v>
      </c>
      <c r="B190" s="229">
        <v>2</v>
      </c>
      <c r="C190" s="228">
        <v>0</v>
      </c>
      <c r="D190" s="228">
        <v>0</v>
      </c>
      <c r="E190" s="229">
        <v>52</v>
      </c>
      <c r="F190" s="230">
        <v>1</v>
      </c>
      <c r="G190" s="242" t="s">
        <v>438</v>
      </c>
      <c r="H190" s="250"/>
      <c r="I190" s="246">
        <f t="shared" si="3"/>
        <v>43538</v>
      </c>
      <c r="J190" s="254">
        <v>18</v>
      </c>
      <c r="K190" s="262" t="s">
        <v>404</v>
      </c>
      <c r="L190" s="287" t="s">
        <v>402</v>
      </c>
      <c r="M190" s="275"/>
      <c r="N190" s="275"/>
      <c r="O190" s="290"/>
      <c r="P190" s="284"/>
      <c r="Q190" s="285"/>
      <c r="R190" s="286"/>
      <c r="S190" s="285"/>
      <c r="T190" s="285"/>
      <c r="U190" s="286"/>
      <c r="V190" s="285"/>
      <c r="W190" s="286"/>
      <c r="X190" s="285"/>
      <c r="Y190" s="286" t="s">
        <v>135</v>
      </c>
      <c r="Z190" s="286"/>
      <c r="AA190" s="286"/>
      <c r="AB190" s="286"/>
      <c r="AC190" s="286"/>
      <c r="AD190" s="286"/>
      <c r="AE190" s="286"/>
      <c r="AF190" s="286"/>
      <c r="AG190" s="301"/>
      <c r="AH190" s="278"/>
      <c r="AI190" s="279" t="s">
        <v>572</v>
      </c>
      <c r="AJ190" s="277" t="s">
        <v>514</v>
      </c>
    </row>
    <row r="191" spans="1:36" ht="22.15" customHeight="1" outlineLevel="5">
      <c r="A191" s="227">
        <v>1729</v>
      </c>
      <c r="B191" s="229">
        <v>2</v>
      </c>
      <c r="C191" s="228">
        <v>0</v>
      </c>
      <c r="D191" s="228">
        <v>0</v>
      </c>
      <c r="E191" s="229">
        <v>52</v>
      </c>
      <c r="F191" s="230" t="s">
        <v>311</v>
      </c>
      <c r="G191" s="242" t="s">
        <v>275</v>
      </c>
      <c r="H191" s="250"/>
      <c r="I191" s="246">
        <f t="shared" si="3"/>
        <v>43538</v>
      </c>
      <c r="J191" s="254">
        <v>18</v>
      </c>
      <c r="K191" s="262" t="s">
        <v>404</v>
      </c>
      <c r="L191" s="287"/>
      <c r="M191" s="275"/>
      <c r="N191" s="275"/>
      <c r="O191" s="290"/>
      <c r="P191" s="284"/>
      <c r="Q191" s="285"/>
      <c r="R191" s="286"/>
      <c r="S191" s="285"/>
      <c r="T191" s="285"/>
      <c r="U191" s="286"/>
      <c r="V191" s="285"/>
      <c r="W191" s="286"/>
      <c r="X191" s="285"/>
      <c r="Y191" s="286" t="s">
        <v>135</v>
      </c>
      <c r="Z191" s="286"/>
      <c r="AA191" s="286"/>
      <c r="AB191" s="286"/>
      <c r="AC191" s="286"/>
      <c r="AD191" s="286"/>
      <c r="AE191" s="286"/>
      <c r="AF191" s="286"/>
      <c r="AG191" s="301"/>
      <c r="AH191" s="278" t="s">
        <v>55</v>
      </c>
      <c r="AI191" s="279" t="s">
        <v>572</v>
      </c>
      <c r="AJ191" s="277" t="s">
        <v>514</v>
      </c>
    </row>
    <row r="192" spans="1:36" ht="25.5" customHeight="1" outlineLevel="5">
      <c r="A192" s="227">
        <v>1730</v>
      </c>
      <c r="B192" s="229">
        <v>2</v>
      </c>
      <c r="C192" s="228">
        <v>0</v>
      </c>
      <c r="D192" s="228">
        <v>0</v>
      </c>
      <c r="E192" s="229">
        <v>52</v>
      </c>
      <c r="F192" s="230" t="s">
        <v>312</v>
      </c>
      <c r="G192" s="242" t="s">
        <v>276</v>
      </c>
      <c r="H192" s="250"/>
      <c r="I192" s="246">
        <f t="shared" si="3"/>
        <v>43538</v>
      </c>
      <c r="J192" s="254">
        <v>18</v>
      </c>
      <c r="K192" s="262" t="s">
        <v>404</v>
      </c>
      <c r="L192" s="287"/>
      <c r="M192" s="275"/>
      <c r="N192" s="275"/>
      <c r="O192" s="290"/>
      <c r="P192" s="284"/>
      <c r="Q192" s="285"/>
      <c r="R192" s="286"/>
      <c r="S192" s="285"/>
      <c r="T192" s="285"/>
      <c r="U192" s="286"/>
      <c r="V192" s="285"/>
      <c r="W192" s="286"/>
      <c r="X192" s="285"/>
      <c r="Y192" s="286" t="s">
        <v>135</v>
      </c>
      <c r="Z192" s="286"/>
      <c r="AA192" s="286"/>
      <c r="AB192" s="286"/>
      <c r="AC192" s="286"/>
      <c r="AD192" s="286"/>
      <c r="AE192" s="286"/>
      <c r="AF192" s="286"/>
      <c r="AG192" s="301"/>
      <c r="AH192" s="278" t="s">
        <v>55</v>
      </c>
      <c r="AI192" s="279" t="s">
        <v>572</v>
      </c>
      <c r="AJ192" s="277" t="s">
        <v>514</v>
      </c>
    </row>
    <row r="193" spans="1:36" ht="22.15" customHeight="1" outlineLevel="5">
      <c r="A193" s="227">
        <v>1731</v>
      </c>
      <c r="B193" s="229">
        <v>2</v>
      </c>
      <c r="C193" s="228">
        <v>0</v>
      </c>
      <c r="D193" s="228">
        <v>0</v>
      </c>
      <c r="E193" s="229">
        <v>52</v>
      </c>
      <c r="F193" s="230" t="s">
        <v>316</v>
      </c>
      <c r="G193" s="242" t="s">
        <v>277</v>
      </c>
      <c r="H193" s="250"/>
      <c r="I193" s="246">
        <f t="shared" si="3"/>
        <v>43538</v>
      </c>
      <c r="J193" s="254">
        <v>18</v>
      </c>
      <c r="K193" s="262" t="s">
        <v>404</v>
      </c>
      <c r="L193" s="287"/>
      <c r="M193" s="275"/>
      <c r="N193" s="275"/>
      <c r="O193" s="290"/>
      <c r="P193" s="284"/>
      <c r="Q193" s="285"/>
      <c r="R193" s="286"/>
      <c r="S193" s="285"/>
      <c r="T193" s="285"/>
      <c r="U193" s="286"/>
      <c r="V193" s="285"/>
      <c r="W193" s="286"/>
      <c r="X193" s="285"/>
      <c r="Y193" s="286" t="s">
        <v>135</v>
      </c>
      <c r="Z193" s="286"/>
      <c r="AA193" s="286"/>
      <c r="AB193" s="286"/>
      <c r="AC193" s="286"/>
      <c r="AD193" s="286"/>
      <c r="AE193" s="286"/>
      <c r="AF193" s="286"/>
      <c r="AG193" s="301"/>
      <c r="AH193" s="278" t="s">
        <v>55</v>
      </c>
      <c r="AI193" s="279" t="s">
        <v>572</v>
      </c>
      <c r="AJ193" s="277" t="s">
        <v>514</v>
      </c>
    </row>
    <row r="194" spans="1:36" ht="33" customHeight="1" outlineLevel="5">
      <c r="A194" s="227">
        <v>1732</v>
      </c>
      <c r="B194" s="229">
        <v>2</v>
      </c>
      <c r="C194" s="228">
        <v>0</v>
      </c>
      <c r="D194" s="228">
        <v>0</v>
      </c>
      <c r="E194" s="229">
        <v>52</v>
      </c>
      <c r="F194" s="230">
        <v>2</v>
      </c>
      <c r="G194" s="242" t="s">
        <v>439</v>
      </c>
      <c r="H194" s="250"/>
      <c r="I194" s="246">
        <f t="shared" si="3"/>
        <v>43538</v>
      </c>
      <c r="J194" s="254">
        <v>18</v>
      </c>
      <c r="K194" s="262" t="s">
        <v>404</v>
      </c>
      <c r="L194" s="287" t="s">
        <v>402</v>
      </c>
      <c r="M194" s="275"/>
      <c r="N194" s="275"/>
      <c r="O194" s="290"/>
      <c r="P194" s="284"/>
      <c r="Q194" s="285"/>
      <c r="R194" s="286"/>
      <c r="S194" s="285"/>
      <c r="T194" s="285"/>
      <c r="U194" s="286"/>
      <c r="V194" s="285"/>
      <c r="W194" s="286"/>
      <c r="X194" s="285"/>
      <c r="Y194" s="286" t="s">
        <v>135</v>
      </c>
      <c r="Z194" s="286"/>
      <c r="AA194" s="286"/>
      <c r="AB194" s="286"/>
      <c r="AC194" s="286"/>
      <c r="AD194" s="286"/>
      <c r="AE194" s="286"/>
      <c r="AF194" s="286"/>
      <c r="AG194" s="301"/>
      <c r="AH194" s="278" t="s">
        <v>55</v>
      </c>
      <c r="AI194" s="279" t="s">
        <v>572</v>
      </c>
      <c r="AJ194" s="277" t="s">
        <v>514</v>
      </c>
    </row>
    <row r="195" spans="1:36" ht="35.25" customHeight="1" outlineLevel="5">
      <c r="A195" s="227">
        <v>1733</v>
      </c>
      <c r="B195" s="229">
        <v>2</v>
      </c>
      <c r="C195" s="228">
        <v>0</v>
      </c>
      <c r="D195" s="228">
        <v>0</v>
      </c>
      <c r="E195" s="229">
        <v>52</v>
      </c>
      <c r="F195" s="230" t="s">
        <v>314</v>
      </c>
      <c r="G195" s="242" t="s">
        <v>278</v>
      </c>
      <c r="H195" s="250"/>
      <c r="I195" s="246">
        <f t="shared" si="3"/>
        <v>43538</v>
      </c>
      <c r="J195" s="254">
        <v>18</v>
      </c>
      <c r="K195" s="262" t="s">
        <v>404</v>
      </c>
      <c r="L195" s="287"/>
      <c r="M195" s="275"/>
      <c r="N195" s="275"/>
      <c r="O195" s="290"/>
      <c r="P195" s="284"/>
      <c r="Q195" s="285"/>
      <c r="R195" s="286"/>
      <c r="S195" s="285"/>
      <c r="T195" s="285"/>
      <c r="U195" s="286"/>
      <c r="V195" s="285"/>
      <c r="W195" s="286"/>
      <c r="X195" s="285"/>
      <c r="Y195" s="286" t="s">
        <v>135</v>
      </c>
      <c r="Z195" s="286"/>
      <c r="AA195" s="286"/>
      <c r="AB195" s="286"/>
      <c r="AC195" s="286"/>
      <c r="AD195" s="286"/>
      <c r="AE195" s="286"/>
      <c r="AF195" s="286"/>
      <c r="AG195" s="301"/>
      <c r="AH195" s="278" t="s">
        <v>55</v>
      </c>
      <c r="AI195" s="279" t="s">
        <v>572</v>
      </c>
      <c r="AJ195" s="277" t="s">
        <v>514</v>
      </c>
    </row>
    <row r="196" spans="1:36" ht="22.15" customHeight="1" outlineLevel="5">
      <c r="A196" s="227">
        <v>1734</v>
      </c>
      <c r="B196" s="229">
        <v>2</v>
      </c>
      <c r="C196" s="228">
        <v>0</v>
      </c>
      <c r="D196" s="228">
        <v>0</v>
      </c>
      <c r="E196" s="229">
        <v>52</v>
      </c>
      <c r="F196" s="230" t="s">
        <v>315</v>
      </c>
      <c r="G196" s="242" t="s">
        <v>279</v>
      </c>
      <c r="H196" s="250"/>
      <c r="I196" s="246">
        <f t="shared" si="3"/>
        <v>43538</v>
      </c>
      <c r="J196" s="254">
        <v>18</v>
      </c>
      <c r="K196" s="262" t="s">
        <v>404</v>
      </c>
      <c r="L196" s="287"/>
      <c r="M196" s="275"/>
      <c r="N196" s="275"/>
      <c r="O196" s="290"/>
      <c r="P196" s="284"/>
      <c r="Q196" s="285"/>
      <c r="R196" s="286"/>
      <c r="S196" s="285"/>
      <c r="T196" s="285"/>
      <c r="U196" s="286"/>
      <c r="V196" s="285"/>
      <c r="W196" s="286"/>
      <c r="X196" s="285"/>
      <c r="Y196" s="286" t="s">
        <v>135</v>
      </c>
      <c r="Z196" s="286"/>
      <c r="AA196" s="286"/>
      <c r="AB196" s="286"/>
      <c r="AC196" s="286"/>
      <c r="AD196" s="286"/>
      <c r="AE196" s="286"/>
      <c r="AF196" s="286"/>
      <c r="AG196" s="301"/>
      <c r="AH196" s="278" t="s">
        <v>55</v>
      </c>
      <c r="AI196" s="279" t="s">
        <v>572</v>
      </c>
      <c r="AJ196" s="277" t="s">
        <v>514</v>
      </c>
    </row>
    <row r="197" spans="1:36" ht="24" customHeight="1" outlineLevel="5">
      <c r="A197" s="227">
        <v>1735</v>
      </c>
      <c r="B197" s="229">
        <v>2</v>
      </c>
      <c r="C197" s="228">
        <v>0</v>
      </c>
      <c r="D197" s="228">
        <v>0</v>
      </c>
      <c r="E197" s="229">
        <v>52</v>
      </c>
      <c r="F197" s="230" t="s">
        <v>331</v>
      </c>
      <c r="G197" s="242" t="s">
        <v>440</v>
      </c>
      <c r="H197" s="250"/>
      <c r="I197" s="246">
        <f t="shared" si="3"/>
        <v>43538</v>
      </c>
      <c r="J197" s="254">
        <v>18</v>
      </c>
      <c r="K197" s="262" t="s">
        <v>404</v>
      </c>
      <c r="L197" s="287"/>
      <c r="M197" s="275"/>
      <c r="N197" s="275"/>
      <c r="O197" s="290"/>
      <c r="P197" s="284"/>
      <c r="Q197" s="285"/>
      <c r="R197" s="286"/>
      <c r="S197" s="285"/>
      <c r="T197" s="285"/>
      <c r="U197" s="286"/>
      <c r="V197" s="285"/>
      <c r="W197" s="286"/>
      <c r="X197" s="285"/>
      <c r="Y197" s="286" t="s">
        <v>135</v>
      </c>
      <c r="Z197" s="286"/>
      <c r="AA197" s="286"/>
      <c r="AB197" s="286"/>
      <c r="AC197" s="286"/>
      <c r="AD197" s="286"/>
      <c r="AE197" s="286"/>
      <c r="AF197" s="286"/>
      <c r="AG197" s="301"/>
      <c r="AH197" s="278" t="s">
        <v>55</v>
      </c>
      <c r="AI197" s="279" t="s">
        <v>572</v>
      </c>
      <c r="AJ197" s="277" t="s">
        <v>514</v>
      </c>
    </row>
    <row r="198" spans="1:36" ht="24" customHeight="1" outlineLevel="5">
      <c r="A198" s="227">
        <v>1736</v>
      </c>
      <c r="B198" s="229">
        <v>2</v>
      </c>
      <c r="C198" s="228">
        <v>0</v>
      </c>
      <c r="D198" s="228">
        <v>0</v>
      </c>
      <c r="E198" s="229">
        <v>52</v>
      </c>
      <c r="F198" s="230" t="s">
        <v>332</v>
      </c>
      <c r="G198" s="242" t="s">
        <v>280</v>
      </c>
      <c r="H198" s="250"/>
      <c r="I198" s="246">
        <f t="shared" si="3"/>
        <v>43538</v>
      </c>
      <c r="J198" s="254">
        <v>18</v>
      </c>
      <c r="K198" s="262" t="s">
        <v>404</v>
      </c>
      <c r="L198" s="287"/>
      <c r="M198" s="275"/>
      <c r="N198" s="275"/>
      <c r="O198" s="290"/>
      <c r="P198" s="284"/>
      <c r="Q198" s="285"/>
      <c r="R198" s="286"/>
      <c r="S198" s="285"/>
      <c r="T198" s="285"/>
      <c r="U198" s="286"/>
      <c r="V198" s="285"/>
      <c r="W198" s="286"/>
      <c r="X198" s="285"/>
      <c r="Y198" s="286" t="s">
        <v>135</v>
      </c>
      <c r="Z198" s="286"/>
      <c r="AA198" s="286"/>
      <c r="AB198" s="286"/>
      <c r="AC198" s="286"/>
      <c r="AD198" s="286"/>
      <c r="AE198" s="286"/>
      <c r="AF198" s="286"/>
      <c r="AG198" s="301"/>
      <c r="AH198" s="278" t="s">
        <v>55</v>
      </c>
      <c r="AI198" s="279" t="s">
        <v>572</v>
      </c>
      <c r="AJ198" s="277" t="s">
        <v>514</v>
      </c>
    </row>
    <row r="199" spans="1:36" ht="24" customHeight="1" outlineLevel="5">
      <c r="A199" s="227">
        <v>1737</v>
      </c>
      <c r="B199" s="229">
        <v>2</v>
      </c>
      <c r="C199" s="228">
        <v>0</v>
      </c>
      <c r="D199" s="228">
        <v>0</v>
      </c>
      <c r="E199" s="229">
        <v>52</v>
      </c>
      <c r="F199" s="230">
        <v>3</v>
      </c>
      <c r="G199" s="242" t="s">
        <v>441</v>
      </c>
      <c r="H199" s="250"/>
      <c r="I199" s="246">
        <f t="shared" si="3"/>
        <v>43538</v>
      </c>
      <c r="J199" s="254">
        <v>18</v>
      </c>
      <c r="K199" s="262" t="s">
        <v>404</v>
      </c>
      <c r="L199" s="287" t="s">
        <v>402</v>
      </c>
      <c r="M199" s="275"/>
      <c r="N199" s="275"/>
      <c r="O199" s="290"/>
      <c r="P199" s="284"/>
      <c r="Q199" s="285"/>
      <c r="R199" s="286"/>
      <c r="S199" s="285"/>
      <c r="T199" s="285"/>
      <c r="U199" s="286"/>
      <c r="V199" s="285"/>
      <c r="W199" s="286"/>
      <c r="X199" s="285"/>
      <c r="Y199" s="286" t="s">
        <v>135</v>
      </c>
      <c r="Z199" s="286"/>
      <c r="AA199" s="286"/>
      <c r="AB199" s="286"/>
      <c r="AC199" s="286"/>
      <c r="AD199" s="286"/>
      <c r="AE199" s="286"/>
      <c r="AF199" s="286"/>
      <c r="AG199" s="301"/>
      <c r="AH199" s="278" t="s">
        <v>55</v>
      </c>
      <c r="AI199" s="279" t="s">
        <v>572</v>
      </c>
      <c r="AJ199" s="277" t="s">
        <v>514</v>
      </c>
    </row>
    <row r="200" spans="1:36" ht="22.15" customHeight="1" outlineLevel="5">
      <c r="A200" s="227">
        <v>1738</v>
      </c>
      <c r="B200" s="229">
        <v>2</v>
      </c>
      <c r="C200" s="228">
        <v>0</v>
      </c>
      <c r="D200" s="228">
        <v>0</v>
      </c>
      <c r="E200" s="229">
        <v>52</v>
      </c>
      <c r="F200" s="230" t="s">
        <v>322</v>
      </c>
      <c r="G200" s="242" t="s">
        <v>281</v>
      </c>
      <c r="H200" s="250"/>
      <c r="I200" s="246">
        <f t="shared" si="3"/>
        <v>43538</v>
      </c>
      <c r="J200" s="254">
        <v>18</v>
      </c>
      <c r="K200" s="262" t="s">
        <v>404</v>
      </c>
      <c r="L200" s="287"/>
      <c r="M200" s="275"/>
      <c r="N200" s="275"/>
      <c r="O200" s="290"/>
      <c r="P200" s="284"/>
      <c r="Q200" s="285"/>
      <c r="R200" s="286"/>
      <c r="S200" s="285"/>
      <c r="T200" s="285"/>
      <c r="U200" s="286"/>
      <c r="V200" s="285"/>
      <c r="W200" s="286"/>
      <c r="X200" s="285"/>
      <c r="Y200" s="286" t="s">
        <v>135</v>
      </c>
      <c r="Z200" s="286"/>
      <c r="AA200" s="286"/>
      <c r="AB200" s="286"/>
      <c r="AC200" s="286"/>
      <c r="AD200" s="286"/>
      <c r="AE200" s="286"/>
      <c r="AF200" s="286"/>
      <c r="AG200" s="301"/>
      <c r="AH200" s="278" t="s">
        <v>55</v>
      </c>
      <c r="AI200" s="279" t="s">
        <v>572</v>
      </c>
      <c r="AJ200" s="277" t="s">
        <v>514</v>
      </c>
    </row>
    <row r="201" spans="1:36" ht="30" customHeight="1" outlineLevel="5">
      <c r="A201" s="227">
        <v>1739</v>
      </c>
      <c r="B201" s="229">
        <v>2</v>
      </c>
      <c r="C201" s="228">
        <v>0</v>
      </c>
      <c r="D201" s="228">
        <v>0</v>
      </c>
      <c r="E201" s="229">
        <v>52</v>
      </c>
      <c r="F201" s="230" t="s">
        <v>323</v>
      </c>
      <c r="G201" s="242" t="s">
        <v>282</v>
      </c>
      <c r="H201" s="250"/>
      <c r="I201" s="246">
        <f t="shared" si="3"/>
        <v>43538</v>
      </c>
      <c r="J201" s="254">
        <v>18</v>
      </c>
      <c r="K201" s="262" t="s">
        <v>404</v>
      </c>
      <c r="L201" s="287"/>
      <c r="M201" s="275"/>
      <c r="N201" s="275"/>
      <c r="O201" s="290"/>
      <c r="P201" s="284"/>
      <c r="Q201" s="285"/>
      <c r="R201" s="286"/>
      <c r="S201" s="285"/>
      <c r="T201" s="285"/>
      <c r="U201" s="286"/>
      <c r="V201" s="285"/>
      <c r="W201" s="286"/>
      <c r="X201" s="285"/>
      <c r="Y201" s="286" t="s">
        <v>135</v>
      </c>
      <c r="Z201" s="286"/>
      <c r="AA201" s="286"/>
      <c r="AB201" s="286"/>
      <c r="AC201" s="286"/>
      <c r="AD201" s="286"/>
      <c r="AE201" s="286"/>
      <c r="AF201" s="286"/>
      <c r="AG201" s="301"/>
      <c r="AH201" s="278" t="s">
        <v>55</v>
      </c>
      <c r="AI201" s="279" t="s">
        <v>572</v>
      </c>
      <c r="AJ201" s="277" t="s">
        <v>514</v>
      </c>
    </row>
    <row r="202" spans="1:36" ht="24" customHeight="1" outlineLevel="5">
      <c r="A202" s="227">
        <v>1740</v>
      </c>
      <c r="B202" s="229">
        <v>2</v>
      </c>
      <c r="C202" s="228">
        <v>0</v>
      </c>
      <c r="D202" s="228">
        <v>0</v>
      </c>
      <c r="E202" s="229">
        <v>52</v>
      </c>
      <c r="F202" s="230">
        <v>4</v>
      </c>
      <c r="G202" s="242" t="s">
        <v>442</v>
      </c>
      <c r="H202" s="250"/>
      <c r="I202" s="246">
        <f t="shared" si="3"/>
        <v>43538</v>
      </c>
      <c r="J202" s="254">
        <v>18</v>
      </c>
      <c r="K202" s="262" t="s">
        <v>404</v>
      </c>
      <c r="L202" s="287" t="s">
        <v>402</v>
      </c>
      <c r="M202" s="275"/>
      <c r="N202" s="275"/>
      <c r="O202" s="290"/>
      <c r="P202" s="284"/>
      <c r="Q202" s="285"/>
      <c r="R202" s="286"/>
      <c r="S202" s="285"/>
      <c r="T202" s="285"/>
      <c r="U202" s="286"/>
      <c r="V202" s="285"/>
      <c r="W202" s="286"/>
      <c r="X202" s="285"/>
      <c r="Y202" s="286" t="s">
        <v>135</v>
      </c>
      <c r="Z202" s="286"/>
      <c r="AA202" s="286"/>
      <c r="AB202" s="286"/>
      <c r="AC202" s="286"/>
      <c r="AD202" s="286"/>
      <c r="AE202" s="286"/>
      <c r="AF202" s="286"/>
      <c r="AG202" s="296" t="s">
        <v>573</v>
      </c>
      <c r="AH202" s="278" t="s">
        <v>55</v>
      </c>
      <c r="AI202" s="302" t="s">
        <v>574</v>
      </c>
      <c r="AJ202" s="277" t="s">
        <v>514</v>
      </c>
    </row>
    <row r="203" spans="1:36" ht="38.25" customHeight="1" outlineLevel="4">
      <c r="A203" s="227">
        <v>1741</v>
      </c>
      <c r="B203" s="229">
        <v>2</v>
      </c>
      <c r="C203" s="228">
        <v>0</v>
      </c>
      <c r="D203" s="228">
        <v>0</v>
      </c>
      <c r="E203" s="229">
        <v>53</v>
      </c>
      <c r="F203" s="229">
        <v>0</v>
      </c>
      <c r="G203" s="242" t="s">
        <v>306</v>
      </c>
      <c r="H203" s="250"/>
      <c r="I203" s="246">
        <f t="shared" si="3"/>
        <v>43538</v>
      </c>
      <c r="J203" s="254">
        <v>18</v>
      </c>
      <c r="K203" s="262" t="s">
        <v>404</v>
      </c>
      <c r="L203" s="275"/>
      <c r="M203" s="275"/>
      <c r="N203" s="275"/>
      <c r="O203" s="290"/>
      <c r="P203" s="284"/>
      <c r="Q203" s="285"/>
      <c r="R203" s="286"/>
      <c r="S203" s="285"/>
      <c r="T203" s="285"/>
      <c r="U203" s="286"/>
      <c r="V203" s="285"/>
      <c r="W203" s="286"/>
      <c r="X203" s="285"/>
      <c r="Y203" s="286" t="s">
        <v>135</v>
      </c>
      <c r="Z203" s="286"/>
      <c r="AA203" s="286"/>
      <c r="AB203" s="286"/>
      <c r="AC203" s="286"/>
      <c r="AD203" s="286"/>
      <c r="AE203" s="286"/>
      <c r="AF203" s="286"/>
      <c r="AG203" s="306" t="s">
        <v>575</v>
      </c>
      <c r="AH203" s="278"/>
      <c r="AI203" s="279" t="s">
        <v>581</v>
      </c>
      <c r="AJ203" s="277"/>
    </row>
    <row r="204" spans="1:36" ht="102.75" customHeight="1" outlineLevel="5">
      <c r="A204" s="227">
        <v>1742</v>
      </c>
      <c r="B204" s="229">
        <v>2</v>
      </c>
      <c r="C204" s="228">
        <v>0</v>
      </c>
      <c r="D204" s="228">
        <v>0</v>
      </c>
      <c r="E204" s="229">
        <v>53</v>
      </c>
      <c r="F204" s="230">
        <v>1</v>
      </c>
      <c r="G204" s="242" t="s">
        <v>283</v>
      </c>
      <c r="H204" s="250"/>
      <c r="I204" s="246">
        <f t="shared" si="3"/>
        <v>43538</v>
      </c>
      <c r="J204" s="254">
        <v>18</v>
      </c>
      <c r="K204" s="262" t="s">
        <v>404</v>
      </c>
      <c r="L204" s="287" t="s">
        <v>402</v>
      </c>
      <c r="M204" s="275"/>
      <c r="N204" s="275"/>
      <c r="O204" s="290"/>
      <c r="P204" s="284"/>
      <c r="Q204" s="285"/>
      <c r="R204" s="286"/>
      <c r="S204" s="285"/>
      <c r="T204" s="285"/>
      <c r="U204" s="286"/>
      <c r="V204" s="285"/>
      <c r="W204" s="286"/>
      <c r="X204" s="285"/>
      <c r="Y204" s="286" t="s">
        <v>135</v>
      </c>
      <c r="Z204" s="286"/>
      <c r="AA204" s="286"/>
      <c r="AB204" s="286"/>
      <c r="AC204" s="286"/>
      <c r="AD204" s="286"/>
      <c r="AE204" s="286"/>
      <c r="AF204" s="286"/>
      <c r="AG204" s="294"/>
      <c r="AH204" s="278" t="s">
        <v>55</v>
      </c>
      <c r="AI204" s="279" t="s">
        <v>576</v>
      </c>
      <c r="AJ204" s="277" t="s">
        <v>577</v>
      </c>
    </row>
    <row r="205" spans="1:36" ht="101.25" customHeight="1" outlineLevel="5">
      <c r="A205" s="227">
        <v>1743</v>
      </c>
      <c r="B205" s="229">
        <v>2</v>
      </c>
      <c r="C205" s="228">
        <v>0</v>
      </c>
      <c r="D205" s="228">
        <v>0</v>
      </c>
      <c r="E205" s="229">
        <v>53</v>
      </c>
      <c r="F205" s="230" t="s">
        <v>311</v>
      </c>
      <c r="G205" s="242" t="s">
        <v>284</v>
      </c>
      <c r="H205" s="250"/>
      <c r="I205" s="246">
        <f t="shared" si="3"/>
        <v>43538</v>
      </c>
      <c r="J205" s="254">
        <v>18</v>
      </c>
      <c r="K205" s="262" t="s">
        <v>404</v>
      </c>
      <c r="L205" s="287"/>
      <c r="M205" s="275"/>
      <c r="N205" s="275"/>
      <c r="O205" s="290"/>
      <c r="P205" s="284"/>
      <c r="Q205" s="285"/>
      <c r="R205" s="286"/>
      <c r="S205" s="285"/>
      <c r="T205" s="285"/>
      <c r="U205" s="286"/>
      <c r="V205" s="285"/>
      <c r="W205" s="286"/>
      <c r="X205" s="285"/>
      <c r="Y205" s="286" t="s">
        <v>135</v>
      </c>
      <c r="Z205" s="286"/>
      <c r="AA205" s="286"/>
      <c r="AB205" s="286"/>
      <c r="AC205" s="286"/>
      <c r="AD205" s="286"/>
      <c r="AE205" s="286"/>
      <c r="AF205" s="286"/>
      <c r="AG205" s="294"/>
      <c r="AH205" s="278" t="s">
        <v>55</v>
      </c>
      <c r="AI205" s="279" t="s">
        <v>576</v>
      </c>
      <c r="AJ205" s="277" t="s">
        <v>577</v>
      </c>
    </row>
    <row r="206" spans="1:36" ht="61.15" customHeight="1" outlineLevel="5">
      <c r="A206" s="227">
        <v>1744</v>
      </c>
      <c r="B206" s="229">
        <v>2</v>
      </c>
      <c r="C206" s="228">
        <v>0</v>
      </c>
      <c r="D206" s="228">
        <v>0</v>
      </c>
      <c r="E206" s="229">
        <v>53</v>
      </c>
      <c r="F206" s="230" t="s">
        <v>312</v>
      </c>
      <c r="G206" s="242" t="s">
        <v>285</v>
      </c>
      <c r="H206" s="250"/>
      <c r="I206" s="246">
        <f t="shared" si="3"/>
        <v>43538</v>
      </c>
      <c r="J206" s="254">
        <v>18</v>
      </c>
      <c r="K206" s="262" t="s">
        <v>404</v>
      </c>
      <c r="L206" s="287"/>
      <c r="M206" s="275"/>
      <c r="N206" s="275"/>
      <c r="O206" s="290"/>
      <c r="P206" s="284"/>
      <c r="Q206" s="285"/>
      <c r="R206" s="286"/>
      <c r="S206" s="285"/>
      <c r="T206" s="285"/>
      <c r="U206" s="286"/>
      <c r="V206" s="285"/>
      <c r="W206" s="286"/>
      <c r="X206" s="285"/>
      <c r="Y206" s="286" t="s">
        <v>135</v>
      </c>
      <c r="Z206" s="286"/>
      <c r="AA206" s="286"/>
      <c r="AB206" s="286"/>
      <c r="AC206" s="286"/>
      <c r="AD206" s="286"/>
      <c r="AE206" s="286"/>
      <c r="AF206" s="286"/>
      <c r="AG206" s="294"/>
      <c r="AH206" s="278" t="s">
        <v>55</v>
      </c>
      <c r="AI206" s="279" t="s">
        <v>576</v>
      </c>
      <c r="AJ206" s="277" t="s">
        <v>577</v>
      </c>
    </row>
    <row r="207" spans="1:36" ht="90" customHeight="1" outlineLevel="5">
      <c r="A207" s="227">
        <v>1745</v>
      </c>
      <c r="B207" s="229">
        <v>2</v>
      </c>
      <c r="C207" s="228">
        <v>0</v>
      </c>
      <c r="D207" s="228">
        <v>0</v>
      </c>
      <c r="E207" s="229">
        <v>53</v>
      </c>
      <c r="F207" s="230" t="s">
        <v>316</v>
      </c>
      <c r="G207" s="242" t="s">
        <v>286</v>
      </c>
      <c r="H207" s="250"/>
      <c r="I207" s="246">
        <f t="shared" si="3"/>
        <v>43538</v>
      </c>
      <c r="J207" s="254">
        <v>18</v>
      </c>
      <c r="K207" s="262" t="s">
        <v>404</v>
      </c>
      <c r="L207" s="287"/>
      <c r="M207" s="275"/>
      <c r="N207" s="275"/>
      <c r="O207" s="290"/>
      <c r="P207" s="284"/>
      <c r="Q207" s="285"/>
      <c r="R207" s="286"/>
      <c r="S207" s="285"/>
      <c r="T207" s="285"/>
      <c r="U207" s="286"/>
      <c r="V207" s="285"/>
      <c r="W207" s="286"/>
      <c r="X207" s="285"/>
      <c r="Y207" s="286" t="s">
        <v>135</v>
      </c>
      <c r="Z207" s="286"/>
      <c r="AA207" s="286"/>
      <c r="AB207" s="286"/>
      <c r="AC207" s="286"/>
      <c r="AD207" s="286"/>
      <c r="AE207" s="286"/>
      <c r="AF207" s="286"/>
      <c r="AG207" s="294"/>
      <c r="AH207" s="278" t="s">
        <v>55</v>
      </c>
      <c r="AI207" s="279" t="s">
        <v>576</v>
      </c>
      <c r="AJ207" s="277" t="s">
        <v>577</v>
      </c>
    </row>
    <row r="208" spans="1:36" ht="90" customHeight="1" outlineLevel="5">
      <c r="A208" s="227">
        <v>1746</v>
      </c>
      <c r="B208" s="229">
        <v>2</v>
      </c>
      <c r="C208" s="228">
        <v>0</v>
      </c>
      <c r="D208" s="228">
        <v>0</v>
      </c>
      <c r="E208" s="229">
        <v>53</v>
      </c>
      <c r="F208" s="230" t="s">
        <v>313</v>
      </c>
      <c r="G208" s="242" t="s">
        <v>287</v>
      </c>
      <c r="H208" s="250"/>
      <c r="I208" s="246">
        <f t="shared" si="3"/>
        <v>43538</v>
      </c>
      <c r="J208" s="254">
        <v>18</v>
      </c>
      <c r="K208" s="262" t="s">
        <v>404</v>
      </c>
      <c r="L208" s="287"/>
      <c r="M208" s="275"/>
      <c r="N208" s="275"/>
      <c r="O208" s="290"/>
      <c r="P208" s="284"/>
      <c r="Q208" s="285"/>
      <c r="R208" s="286"/>
      <c r="S208" s="285"/>
      <c r="T208" s="285"/>
      <c r="U208" s="286"/>
      <c r="V208" s="285"/>
      <c r="W208" s="286"/>
      <c r="X208" s="285"/>
      <c r="Y208" s="286" t="s">
        <v>135</v>
      </c>
      <c r="Z208" s="286"/>
      <c r="AA208" s="286"/>
      <c r="AB208" s="286"/>
      <c r="AC208" s="286"/>
      <c r="AD208" s="286"/>
      <c r="AE208" s="286"/>
      <c r="AF208" s="286"/>
      <c r="AG208" s="294"/>
      <c r="AH208" s="278" t="s">
        <v>55</v>
      </c>
      <c r="AI208" s="279" t="s">
        <v>576</v>
      </c>
      <c r="AJ208" s="277" t="s">
        <v>577</v>
      </c>
    </row>
    <row r="209" spans="1:36" ht="102" customHeight="1" outlineLevel="5">
      <c r="A209" s="227">
        <v>1747</v>
      </c>
      <c r="B209" s="229">
        <v>2</v>
      </c>
      <c r="C209" s="228">
        <v>0</v>
      </c>
      <c r="D209" s="228">
        <v>0</v>
      </c>
      <c r="E209" s="229">
        <v>53</v>
      </c>
      <c r="F209" s="230">
        <v>2</v>
      </c>
      <c r="G209" s="242" t="s">
        <v>443</v>
      </c>
      <c r="H209" s="250"/>
      <c r="I209" s="246">
        <f t="shared" si="3"/>
        <v>43538</v>
      </c>
      <c r="J209" s="254">
        <v>18</v>
      </c>
      <c r="K209" s="262" t="s">
        <v>404</v>
      </c>
      <c r="L209" s="287" t="s">
        <v>402</v>
      </c>
      <c r="M209" s="275"/>
      <c r="N209" s="275"/>
      <c r="O209" s="290"/>
      <c r="P209" s="284"/>
      <c r="Q209" s="285"/>
      <c r="R209" s="286"/>
      <c r="S209" s="285"/>
      <c r="T209" s="285"/>
      <c r="U209" s="286"/>
      <c r="V209" s="285"/>
      <c r="W209" s="286"/>
      <c r="X209" s="285"/>
      <c r="Y209" s="286" t="s">
        <v>135</v>
      </c>
      <c r="Z209" s="286"/>
      <c r="AA209" s="286"/>
      <c r="AB209" s="286"/>
      <c r="AC209" s="286"/>
      <c r="AD209" s="286"/>
      <c r="AE209" s="286"/>
      <c r="AF209" s="286"/>
      <c r="AG209" s="294"/>
      <c r="AH209" s="278" t="s">
        <v>55</v>
      </c>
      <c r="AI209" s="279" t="s">
        <v>576</v>
      </c>
      <c r="AJ209" s="277" t="s">
        <v>577</v>
      </c>
    </row>
    <row r="210" spans="1:36" ht="87" customHeight="1" outlineLevel="5">
      <c r="A210" s="227">
        <v>1748</v>
      </c>
      <c r="B210" s="229">
        <v>2</v>
      </c>
      <c r="C210" s="228">
        <v>0</v>
      </c>
      <c r="D210" s="228">
        <v>0</v>
      </c>
      <c r="E210" s="229">
        <v>53</v>
      </c>
      <c r="F210" s="230" t="s">
        <v>314</v>
      </c>
      <c r="G210" s="242" t="s">
        <v>288</v>
      </c>
      <c r="H210" s="250"/>
      <c r="I210" s="246">
        <f t="shared" si="3"/>
        <v>43538</v>
      </c>
      <c r="J210" s="254">
        <v>18</v>
      </c>
      <c r="K210" s="262" t="s">
        <v>404</v>
      </c>
      <c r="L210" s="287"/>
      <c r="M210" s="275"/>
      <c r="N210" s="275"/>
      <c r="O210" s="290"/>
      <c r="P210" s="284"/>
      <c r="Q210" s="285"/>
      <c r="R210" s="286"/>
      <c r="S210" s="285"/>
      <c r="T210" s="285"/>
      <c r="U210" s="286"/>
      <c r="V210" s="285"/>
      <c r="W210" s="286"/>
      <c r="X210" s="285"/>
      <c r="Y210" s="286" t="s">
        <v>135</v>
      </c>
      <c r="Z210" s="286"/>
      <c r="AA210" s="286"/>
      <c r="AB210" s="286"/>
      <c r="AC210" s="286"/>
      <c r="AD210" s="286"/>
      <c r="AE210" s="286"/>
      <c r="AF210" s="286"/>
      <c r="AG210" s="294"/>
      <c r="AH210" s="278" t="s">
        <v>55</v>
      </c>
      <c r="AI210" s="279" t="s">
        <v>576</v>
      </c>
      <c r="AJ210" s="277" t="s">
        <v>577</v>
      </c>
    </row>
    <row r="211" spans="1:36" ht="83.25" customHeight="1" outlineLevel="5">
      <c r="A211" s="227">
        <v>1749</v>
      </c>
      <c r="B211" s="229">
        <v>2</v>
      </c>
      <c r="C211" s="228">
        <v>0</v>
      </c>
      <c r="D211" s="228">
        <v>0</v>
      </c>
      <c r="E211" s="229">
        <v>53</v>
      </c>
      <c r="F211" s="230" t="s">
        <v>315</v>
      </c>
      <c r="G211" s="242" t="s">
        <v>289</v>
      </c>
      <c r="H211" s="250"/>
      <c r="I211" s="246">
        <f t="shared" si="3"/>
        <v>43538</v>
      </c>
      <c r="J211" s="254">
        <v>18</v>
      </c>
      <c r="K211" s="262" t="s">
        <v>404</v>
      </c>
      <c r="L211" s="287" t="s">
        <v>402</v>
      </c>
      <c r="M211" s="275"/>
      <c r="N211" s="275"/>
      <c r="O211" s="290"/>
      <c r="P211" s="284"/>
      <c r="Q211" s="285"/>
      <c r="R211" s="286"/>
      <c r="S211" s="285"/>
      <c r="T211" s="285"/>
      <c r="U211" s="286"/>
      <c r="V211" s="285"/>
      <c r="W211" s="286"/>
      <c r="X211" s="285"/>
      <c r="Y211" s="286" t="s">
        <v>135</v>
      </c>
      <c r="Z211" s="286"/>
      <c r="AA211" s="286"/>
      <c r="AB211" s="286"/>
      <c r="AC211" s="286"/>
      <c r="AD211" s="286"/>
      <c r="AE211" s="286"/>
      <c r="AF211" s="286"/>
      <c r="AG211" s="294"/>
      <c r="AH211" s="278" t="s">
        <v>55</v>
      </c>
      <c r="AI211" s="279" t="s">
        <v>576</v>
      </c>
      <c r="AJ211" s="277" t="s">
        <v>577</v>
      </c>
    </row>
    <row r="212" spans="1:36" ht="81" customHeight="1" outlineLevel="5">
      <c r="A212" s="227">
        <v>1750</v>
      </c>
      <c r="B212" s="229">
        <v>2</v>
      </c>
      <c r="C212" s="228">
        <v>0</v>
      </c>
      <c r="D212" s="228">
        <v>0</v>
      </c>
      <c r="E212" s="229">
        <v>53</v>
      </c>
      <c r="F212" s="230" t="s">
        <v>331</v>
      </c>
      <c r="G212" s="242" t="s">
        <v>290</v>
      </c>
      <c r="H212" s="250"/>
      <c r="I212" s="246">
        <f t="shared" si="3"/>
        <v>43538</v>
      </c>
      <c r="J212" s="254">
        <v>18</v>
      </c>
      <c r="K212" s="262" t="s">
        <v>404</v>
      </c>
      <c r="L212" s="287"/>
      <c r="M212" s="275"/>
      <c r="N212" s="275"/>
      <c r="O212" s="290"/>
      <c r="P212" s="284"/>
      <c r="Q212" s="285"/>
      <c r="R212" s="286"/>
      <c r="S212" s="285"/>
      <c r="T212" s="285"/>
      <c r="U212" s="286"/>
      <c r="V212" s="285"/>
      <c r="W212" s="286"/>
      <c r="X212" s="285"/>
      <c r="Y212" s="286" t="s">
        <v>135</v>
      </c>
      <c r="Z212" s="286"/>
      <c r="AA212" s="286"/>
      <c r="AB212" s="286"/>
      <c r="AC212" s="286"/>
      <c r="AD212" s="286"/>
      <c r="AE212" s="286"/>
      <c r="AF212" s="286"/>
      <c r="AG212" s="294"/>
      <c r="AH212" s="278" t="s">
        <v>55</v>
      </c>
      <c r="AI212" s="279" t="s">
        <v>576</v>
      </c>
      <c r="AJ212" s="277" t="s">
        <v>577</v>
      </c>
    </row>
    <row r="213" spans="1:36" ht="95.25" customHeight="1" outlineLevel="5">
      <c r="A213" s="227">
        <v>1751</v>
      </c>
      <c r="B213" s="229">
        <v>2</v>
      </c>
      <c r="C213" s="228">
        <v>0</v>
      </c>
      <c r="D213" s="228">
        <v>0</v>
      </c>
      <c r="E213" s="229">
        <v>53</v>
      </c>
      <c r="F213" s="230" t="s">
        <v>332</v>
      </c>
      <c r="G213" s="242" t="s">
        <v>444</v>
      </c>
      <c r="H213" s="250"/>
      <c r="I213" s="246">
        <f t="shared" si="3"/>
        <v>43538</v>
      </c>
      <c r="J213" s="254">
        <v>18</v>
      </c>
      <c r="K213" s="262" t="s">
        <v>404</v>
      </c>
      <c r="L213" s="287"/>
      <c r="M213" s="275"/>
      <c r="N213" s="275"/>
      <c r="O213" s="290"/>
      <c r="P213" s="284"/>
      <c r="Q213" s="285"/>
      <c r="R213" s="286"/>
      <c r="S213" s="285"/>
      <c r="T213" s="285"/>
      <c r="U213" s="286"/>
      <c r="V213" s="285"/>
      <c r="W213" s="286"/>
      <c r="X213" s="285"/>
      <c r="Y213" s="286" t="s">
        <v>135</v>
      </c>
      <c r="Z213" s="286"/>
      <c r="AA213" s="286"/>
      <c r="AB213" s="286"/>
      <c r="AC213" s="286"/>
      <c r="AD213" s="286"/>
      <c r="AE213" s="286"/>
      <c r="AF213" s="286"/>
      <c r="AG213" s="294"/>
      <c r="AH213" s="278" t="s">
        <v>55</v>
      </c>
      <c r="AI213" s="279" t="s">
        <v>576</v>
      </c>
      <c r="AJ213" s="277" t="s">
        <v>577</v>
      </c>
    </row>
  </sheetData>
  <autoFilter ref="B4:K213"/>
  <customSheetViews>
    <customSheetView guid="{63C2440F-350B-41E8-B1D4-831F4CBBF476}" scale="55" showAutoFilter="1" hiddenRows="1">
      <pane xSplit="2" ySplit="2" topLeftCell="D691" activePane="bottomRight" state="frozen"/>
      <selection pane="bottomRight" activeCell="O692" sqref="O692"/>
      <pageMargins left="0.7" right="0.7" top="0.75" bottom="0.75" header="0.3" footer="0.3"/>
      <pageSetup paperSize="9" orientation="portrait" r:id="rId1"/>
      <autoFilter ref="A2:AW3063">
        <sortState ref="A3:AV3003">
          <sortCondition ref="A2:A3003"/>
        </sortState>
      </autoFilter>
    </customSheetView>
    <customSheetView guid="{5C11B616-35DD-4F1D-B6BA-35C693DFAD6B}" scale="55" filter="1" showAutoFilter="1">
      <pane xSplit="2" ySplit="2" topLeftCell="C3" activePane="bottomRight" state="frozen"/>
      <selection pane="bottomRight" activeCell="B9" sqref="B9"/>
      <pageMargins left="0.7" right="0.7" top="0.75" bottom="0.75" header="0.3" footer="0.3"/>
      <pageSetup paperSize="9" orientation="portrait" r:id="rId2"/>
      <autoFilter ref="A2:AW3092">
        <filterColumn colId="3">
          <customFilters>
            <customFilter operator="notEqual" val=" "/>
          </customFilters>
        </filterColumn>
        <sortState ref="A3:AV3003">
          <sortCondition ref="A2:A3003"/>
        </sortState>
      </autoFilter>
    </customSheetView>
  </customSheetViews>
  <mergeCells count="4">
    <mergeCell ref="B1:F1"/>
    <mergeCell ref="B2:G2"/>
    <mergeCell ref="L3:X3"/>
    <mergeCell ref="Y3:AF3"/>
  </mergeCells>
  <pageMargins left="0.7" right="0.7" top="0.75" bottom="0.75" header="0.3" footer="0.3"/>
  <pageSetup paperSize="8" scale="61" fitToHeight="0"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outlinePr summaryBelow="0"/>
  </sheetPr>
  <dimension ref="A1:FA280"/>
  <sheetViews>
    <sheetView zoomScale="85" zoomScaleNormal="85" zoomScaleSheetLayoutView="40" workbookViewId="0">
      <pane xSplit="2" ySplit="9" topLeftCell="C10" activePane="bottomRight" state="frozen"/>
      <selection activeCell="J2799" sqref="J2799"/>
      <selection pane="topRight" activeCell="J2799" sqref="J2799"/>
      <selection pane="bottomLeft" activeCell="J2799" sqref="J2799"/>
      <selection pane="bottomRight" activeCell="E44" sqref="E44"/>
    </sheetView>
  </sheetViews>
  <sheetFormatPr defaultColWidth="9.140625" defaultRowHeight="15" outlineLevelRow="4"/>
  <cols>
    <col min="1" max="1" width="10" style="14" bestFit="1" customWidth="1"/>
    <col min="2" max="2" width="44.140625" style="130" customWidth="1"/>
    <col min="3" max="3" width="24.28515625" style="131" customWidth="1"/>
    <col min="4" max="4" width="26.28515625" style="131" customWidth="1"/>
    <col min="5" max="5" width="19" style="15" customWidth="1"/>
    <col min="6" max="6" width="17.28515625" style="15" customWidth="1"/>
    <col min="7" max="7" width="17.28515625" style="13" customWidth="1"/>
    <col min="8" max="8" width="22.28515625" style="132" bestFit="1" customWidth="1"/>
    <col min="9" max="9" width="21.28515625" style="133" customWidth="1"/>
    <col min="10" max="10" width="9.140625" style="15" customWidth="1"/>
    <col min="11" max="11" width="11.85546875" style="15" customWidth="1"/>
    <col min="12" max="12" width="9" style="13" customWidth="1"/>
    <col min="13" max="13" width="8.5703125" style="13" customWidth="1"/>
    <col min="14" max="77" width="1.85546875" style="13" customWidth="1"/>
    <col min="78" max="78" width="1.28515625" style="13" bestFit="1" customWidth="1"/>
    <col min="79" max="145" width="1.85546875" style="13" customWidth="1"/>
    <col min="146" max="146" width="9.140625" style="13" customWidth="1"/>
    <col min="147" max="147" width="38.7109375" style="13" customWidth="1"/>
    <col min="148" max="152" width="9.140625" style="13" customWidth="1"/>
    <col min="153" max="16384" width="9.140625" style="13"/>
  </cols>
  <sheetData>
    <row r="1" spans="1:157" s="15" customFormat="1" ht="26.25">
      <c r="A1" s="12" t="s">
        <v>131</v>
      </c>
      <c r="B1" s="22"/>
      <c r="C1" s="23"/>
      <c r="D1" s="23"/>
      <c r="E1" s="24"/>
      <c r="F1" s="24"/>
      <c r="G1" s="164"/>
      <c r="H1" s="25"/>
      <c r="I1" s="25"/>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18"/>
      <c r="EQ1" s="18"/>
      <c r="ER1" s="18"/>
      <c r="ES1" s="18"/>
      <c r="ET1" s="18"/>
      <c r="EU1" s="18"/>
      <c r="EV1" s="18"/>
      <c r="EW1" s="18"/>
      <c r="EX1" s="18"/>
      <c r="EY1" s="18"/>
      <c r="EZ1" s="18"/>
      <c r="FA1" s="18"/>
    </row>
    <row r="2" spans="1:157" ht="16.5">
      <c r="A2" s="27"/>
      <c r="B2" s="28" t="s">
        <v>33</v>
      </c>
      <c r="C2" s="147"/>
      <c r="D2" s="161" t="s">
        <v>383</v>
      </c>
      <c r="E2" s="162"/>
      <c r="F2" s="163" t="s">
        <v>30</v>
      </c>
      <c r="G2" s="165"/>
      <c r="H2" s="149" t="s">
        <v>60</v>
      </c>
      <c r="I2" s="191" t="s">
        <v>17</v>
      </c>
      <c r="J2" s="409" t="s">
        <v>61</v>
      </c>
      <c r="K2" s="409"/>
      <c r="L2" s="21"/>
      <c r="M2" s="21"/>
      <c r="N2" s="29"/>
      <c r="O2" s="29"/>
      <c r="P2" s="21"/>
      <c r="Q2" s="21"/>
      <c r="R2" s="21"/>
      <c r="S2" s="21"/>
      <c r="T2" s="17"/>
      <c r="U2" s="17"/>
      <c r="V2" s="17"/>
      <c r="W2" s="17"/>
      <c r="X2" s="17"/>
      <c r="Y2" s="17"/>
      <c r="Z2" s="29"/>
      <c r="AA2" s="29"/>
      <c r="AB2" s="21"/>
      <c r="AC2" s="21"/>
      <c r="AD2" s="21"/>
      <c r="AE2" s="21"/>
      <c r="AF2" s="17"/>
      <c r="AG2" s="17"/>
      <c r="AH2" s="17"/>
      <c r="AI2" s="17"/>
      <c r="AJ2" s="17"/>
      <c r="AK2" s="17"/>
      <c r="AL2" s="29"/>
      <c r="AM2" s="29"/>
      <c r="AN2" s="21"/>
      <c r="AO2" s="21"/>
      <c r="AP2" s="21"/>
      <c r="AQ2" s="21"/>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row>
    <row r="3" spans="1:157" ht="14.25">
      <c r="A3" s="30"/>
      <c r="B3" s="31"/>
      <c r="C3" s="150" t="s">
        <v>381</v>
      </c>
      <c r="D3" s="151" t="s">
        <v>377</v>
      </c>
      <c r="E3" s="152"/>
      <c r="F3" s="148" t="s">
        <v>31</v>
      </c>
      <c r="G3" s="166"/>
      <c r="H3" s="153" t="s">
        <v>62</v>
      </c>
      <c r="I3" s="154" t="s">
        <v>29</v>
      </c>
      <c r="J3" s="409" t="s">
        <v>69</v>
      </c>
      <c r="K3" s="409" t="s">
        <v>69</v>
      </c>
      <c r="L3" s="21"/>
      <c r="M3" s="21"/>
      <c r="N3" s="32"/>
      <c r="O3" s="33"/>
      <c r="P3" s="33"/>
      <c r="Q3" s="17"/>
      <c r="R3" s="17"/>
      <c r="S3" s="17"/>
      <c r="T3" s="17"/>
      <c r="U3" s="17"/>
      <c r="V3" s="17"/>
      <c r="W3" s="17"/>
      <c r="X3" s="17"/>
      <c r="Y3" s="17"/>
      <c r="Z3" s="32"/>
      <c r="AA3" s="33"/>
      <c r="AB3" s="33"/>
      <c r="AC3" s="17"/>
      <c r="AD3" s="17"/>
      <c r="AE3" s="17"/>
      <c r="AF3" s="17"/>
      <c r="AG3" s="17"/>
      <c r="AH3" s="17"/>
      <c r="AI3" s="17"/>
      <c r="AJ3" s="17"/>
      <c r="AK3" s="17"/>
      <c r="AL3" s="32"/>
      <c r="AM3" s="33"/>
      <c r="AN3" s="33"/>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row>
    <row r="4" spans="1:157" ht="14.25" customHeight="1">
      <c r="A4" s="34"/>
      <c r="B4" s="31"/>
      <c r="C4" s="155" t="s">
        <v>379</v>
      </c>
      <c r="D4" s="151" t="s">
        <v>382</v>
      </c>
      <c r="E4" s="156"/>
      <c r="F4" s="148" t="s">
        <v>58</v>
      </c>
      <c r="G4" s="167"/>
      <c r="H4" s="153" t="s">
        <v>15</v>
      </c>
      <c r="I4" s="157" t="s">
        <v>29</v>
      </c>
      <c r="J4" s="409" t="s">
        <v>350</v>
      </c>
      <c r="K4" s="409" t="s">
        <v>350</v>
      </c>
      <c r="L4" s="21"/>
      <c r="M4" s="21"/>
      <c r="N4" s="32"/>
      <c r="O4" s="33"/>
      <c r="P4" s="17"/>
      <c r="Q4" s="17"/>
      <c r="R4" s="17"/>
      <c r="S4" s="17"/>
      <c r="T4" s="17"/>
      <c r="U4" s="17"/>
      <c r="V4" s="17"/>
      <c r="W4" s="17"/>
      <c r="X4" s="17"/>
      <c r="Y4" s="17"/>
      <c r="Z4" s="32"/>
      <c r="AA4" s="33"/>
      <c r="AB4" s="17"/>
      <c r="AC4" s="17"/>
      <c r="AD4" s="17"/>
      <c r="AE4" s="17"/>
      <c r="AF4" s="17"/>
      <c r="AG4" s="17"/>
      <c r="AH4" s="17"/>
      <c r="AI4" s="17"/>
      <c r="AJ4" s="17"/>
      <c r="AK4" s="17"/>
      <c r="AL4" s="32"/>
      <c r="AM4" s="33"/>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row>
    <row r="5" spans="1:157" ht="14.25">
      <c r="A5" s="34"/>
      <c r="B5" s="35"/>
      <c r="C5" s="158"/>
      <c r="D5" s="151" t="s">
        <v>378</v>
      </c>
      <c r="E5" s="159"/>
      <c r="F5" s="148" t="s">
        <v>59</v>
      </c>
      <c r="G5" s="168"/>
      <c r="H5" s="153" t="s">
        <v>57</v>
      </c>
      <c r="I5" s="160"/>
      <c r="J5" s="409" t="s">
        <v>70</v>
      </c>
      <c r="K5" s="409" t="s">
        <v>70</v>
      </c>
      <c r="L5" s="21"/>
      <c r="M5" s="21"/>
      <c r="N5" s="32"/>
      <c r="O5" s="33"/>
      <c r="P5" s="17"/>
      <c r="Q5" s="17"/>
      <c r="R5" s="17"/>
      <c r="S5" s="17"/>
      <c r="T5" s="17"/>
      <c r="U5" s="17"/>
      <c r="V5" s="17"/>
      <c r="W5" s="17"/>
      <c r="X5" s="17"/>
      <c r="Y5" s="17"/>
      <c r="Z5" s="32"/>
      <c r="AA5" s="33"/>
      <c r="AB5" s="17"/>
      <c r="AC5" s="17"/>
      <c r="AD5" s="17"/>
      <c r="AE5" s="17"/>
      <c r="AF5" s="17"/>
      <c r="AG5" s="17"/>
      <c r="AH5" s="17"/>
      <c r="AI5" s="17"/>
      <c r="AJ5" s="17"/>
      <c r="AK5" s="17"/>
      <c r="AL5" s="32"/>
      <c r="AM5" s="33"/>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row>
    <row r="6" spans="1:157" ht="5.25" customHeight="1">
      <c r="A6" s="34"/>
      <c r="B6" s="379"/>
      <c r="C6" s="379"/>
      <c r="D6" s="379"/>
      <c r="E6" s="379"/>
      <c r="F6" s="36"/>
      <c r="G6" s="169"/>
      <c r="H6" s="37"/>
      <c r="I6" s="38"/>
      <c r="J6" s="39"/>
      <c r="K6" s="39"/>
      <c r="L6" s="40"/>
      <c r="M6" s="40"/>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row>
    <row r="7" spans="1:157">
      <c r="A7" s="34"/>
      <c r="B7" s="41"/>
      <c r="C7" s="42"/>
      <c r="D7" s="42"/>
      <c r="E7" s="43" t="s">
        <v>75</v>
      </c>
      <c r="F7" s="43"/>
      <c r="G7" s="170"/>
      <c r="H7" s="44"/>
      <c r="I7" s="45"/>
      <c r="J7" s="46"/>
      <c r="K7" s="46"/>
      <c r="L7" s="40"/>
      <c r="M7" s="40"/>
      <c r="N7" s="380">
        <v>2013</v>
      </c>
      <c r="O7" s="375"/>
      <c r="P7" s="375"/>
      <c r="Q7" s="375"/>
      <c r="R7" s="375"/>
      <c r="S7" s="375"/>
      <c r="T7" s="375"/>
      <c r="U7" s="375"/>
      <c r="V7" s="375"/>
      <c r="W7" s="375"/>
      <c r="X7" s="375"/>
      <c r="Y7" s="375"/>
      <c r="Z7" s="375">
        <v>2014</v>
      </c>
      <c r="AA7" s="375"/>
      <c r="AB7" s="375"/>
      <c r="AC7" s="375"/>
      <c r="AD7" s="375"/>
      <c r="AE7" s="375"/>
      <c r="AF7" s="375"/>
      <c r="AG7" s="375"/>
      <c r="AH7" s="375"/>
      <c r="AI7" s="375"/>
      <c r="AJ7" s="375"/>
      <c r="AK7" s="375"/>
      <c r="AL7" s="375">
        <v>2015</v>
      </c>
      <c r="AM7" s="375"/>
      <c r="AN7" s="375"/>
      <c r="AO7" s="375"/>
      <c r="AP7" s="375"/>
      <c r="AQ7" s="375"/>
      <c r="AR7" s="375"/>
      <c r="AS7" s="375"/>
      <c r="AT7" s="375"/>
      <c r="AU7" s="375"/>
      <c r="AV7" s="375"/>
      <c r="AW7" s="375"/>
      <c r="AX7" s="375">
        <v>2016</v>
      </c>
      <c r="AY7" s="375"/>
      <c r="AZ7" s="375"/>
      <c r="BA7" s="375"/>
      <c r="BB7" s="375"/>
      <c r="BC7" s="375"/>
      <c r="BD7" s="375"/>
      <c r="BE7" s="375"/>
      <c r="BF7" s="375"/>
      <c r="BG7" s="375"/>
      <c r="BH7" s="375"/>
      <c r="BI7" s="375"/>
      <c r="BJ7" s="375">
        <v>2017</v>
      </c>
      <c r="BK7" s="375"/>
      <c r="BL7" s="375"/>
      <c r="BM7" s="375"/>
      <c r="BN7" s="375"/>
      <c r="BO7" s="375"/>
      <c r="BP7" s="375"/>
      <c r="BQ7" s="375"/>
      <c r="BR7" s="375"/>
      <c r="BS7" s="375"/>
      <c r="BT7" s="375"/>
      <c r="BU7" s="375"/>
      <c r="BV7" s="375">
        <v>2018</v>
      </c>
      <c r="BW7" s="375"/>
      <c r="BX7" s="375"/>
      <c r="BY7" s="375"/>
      <c r="BZ7" s="375"/>
      <c r="CA7" s="375"/>
      <c r="CB7" s="375"/>
      <c r="CC7" s="375"/>
      <c r="CD7" s="375"/>
      <c r="CE7" s="375"/>
      <c r="CF7" s="375"/>
      <c r="CG7" s="375"/>
      <c r="CH7" s="375">
        <v>2019</v>
      </c>
      <c r="CI7" s="375"/>
      <c r="CJ7" s="375"/>
      <c r="CK7" s="375"/>
      <c r="CL7" s="375"/>
      <c r="CM7" s="375"/>
      <c r="CN7" s="375"/>
      <c r="CO7" s="375"/>
      <c r="CP7" s="375"/>
      <c r="CQ7" s="375"/>
      <c r="CR7" s="375"/>
      <c r="CS7" s="375"/>
      <c r="CT7" s="375">
        <v>2020</v>
      </c>
      <c r="CU7" s="375"/>
      <c r="CV7" s="375"/>
      <c r="CW7" s="375"/>
      <c r="CX7" s="375"/>
      <c r="CY7" s="375"/>
      <c r="CZ7" s="375"/>
      <c r="DA7" s="375"/>
      <c r="DB7" s="375"/>
      <c r="DC7" s="375"/>
      <c r="DD7" s="375"/>
      <c r="DE7" s="375"/>
      <c r="DF7" s="375">
        <v>2021</v>
      </c>
      <c r="DG7" s="375"/>
      <c r="DH7" s="375"/>
      <c r="DI7" s="375"/>
      <c r="DJ7" s="375"/>
      <c r="DK7" s="375"/>
      <c r="DL7" s="375"/>
      <c r="DM7" s="375"/>
      <c r="DN7" s="375"/>
      <c r="DO7" s="375"/>
      <c r="DP7" s="375"/>
      <c r="DQ7" s="375"/>
      <c r="DR7" s="375">
        <v>2022</v>
      </c>
      <c r="DS7" s="375"/>
      <c r="DT7" s="375"/>
      <c r="DU7" s="375"/>
      <c r="DV7" s="375"/>
      <c r="DW7" s="375"/>
      <c r="DX7" s="375"/>
      <c r="DY7" s="375"/>
      <c r="DZ7" s="375"/>
      <c r="EA7" s="375"/>
      <c r="EB7" s="375"/>
      <c r="EC7" s="375"/>
      <c r="ED7" s="375">
        <v>2023</v>
      </c>
      <c r="EE7" s="375"/>
      <c r="EF7" s="375"/>
      <c r="EG7" s="375"/>
      <c r="EH7" s="375"/>
      <c r="EI7" s="375"/>
      <c r="EJ7" s="375"/>
      <c r="EK7" s="375"/>
      <c r="EL7" s="375"/>
      <c r="EM7" s="375"/>
      <c r="EN7" s="375"/>
      <c r="EO7" s="377"/>
      <c r="EP7" s="17"/>
      <c r="EQ7" s="17"/>
      <c r="ER7" s="17"/>
      <c r="ES7" s="17"/>
      <c r="ET7" s="17"/>
      <c r="EU7" s="17"/>
      <c r="EV7" s="17"/>
      <c r="EW7" s="17"/>
      <c r="EX7" s="17"/>
      <c r="EY7" s="17"/>
      <c r="EZ7" s="17"/>
      <c r="FA7" s="17"/>
    </row>
    <row r="8" spans="1:157" ht="14.25">
      <c r="A8" s="34"/>
      <c r="B8" s="41"/>
      <c r="C8" s="47"/>
      <c r="D8" s="47"/>
      <c r="E8" s="46"/>
      <c r="F8" s="46"/>
      <c r="G8" s="40"/>
      <c r="H8" s="48"/>
      <c r="I8" s="49"/>
      <c r="J8" s="46"/>
      <c r="K8" s="46"/>
      <c r="L8" s="40"/>
      <c r="M8" s="40"/>
      <c r="N8" s="381" t="s">
        <v>12</v>
      </c>
      <c r="O8" s="376"/>
      <c r="P8" s="376"/>
      <c r="Q8" s="376"/>
      <c r="R8" s="376"/>
      <c r="S8" s="376"/>
      <c r="T8" s="376" t="s">
        <v>13</v>
      </c>
      <c r="U8" s="376"/>
      <c r="V8" s="376"/>
      <c r="W8" s="376"/>
      <c r="X8" s="376"/>
      <c r="Y8" s="376"/>
      <c r="Z8" s="376" t="s">
        <v>12</v>
      </c>
      <c r="AA8" s="376"/>
      <c r="AB8" s="376"/>
      <c r="AC8" s="376"/>
      <c r="AD8" s="376"/>
      <c r="AE8" s="376"/>
      <c r="AF8" s="376" t="s">
        <v>13</v>
      </c>
      <c r="AG8" s="376"/>
      <c r="AH8" s="376"/>
      <c r="AI8" s="376"/>
      <c r="AJ8" s="376"/>
      <c r="AK8" s="376"/>
      <c r="AL8" s="376" t="s">
        <v>12</v>
      </c>
      <c r="AM8" s="376"/>
      <c r="AN8" s="376"/>
      <c r="AO8" s="376"/>
      <c r="AP8" s="376"/>
      <c r="AQ8" s="376"/>
      <c r="AR8" s="376" t="s">
        <v>13</v>
      </c>
      <c r="AS8" s="376"/>
      <c r="AT8" s="376"/>
      <c r="AU8" s="376"/>
      <c r="AV8" s="376"/>
      <c r="AW8" s="376"/>
      <c r="AX8" s="376" t="s">
        <v>12</v>
      </c>
      <c r="AY8" s="376"/>
      <c r="AZ8" s="376"/>
      <c r="BA8" s="376"/>
      <c r="BB8" s="376"/>
      <c r="BC8" s="376"/>
      <c r="BD8" s="376" t="s">
        <v>13</v>
      </c>
      <c r="BE8" s="376"/>
      <c r="BF8" s="376"/>
      <c r="BG8" s="376"/>
      <c r="BH8" s="376"/>
      <c r="BI8" s="376"/>
      <c r="BJ8" s="376" t="s">
        <v>12</v>
      </c>
      <c r="BK8" s="376"/>
      <c r="BL8" s="376"/>
      <c r="BM8" s="376"/>
      <c r="BN8" s="376"/>
      <c r="BO8" s="376"/>
      <c r="BP8" s="376" t="s">
        <v>13</v>
      </c>
      <c r="BQ8" s="376"/>
      <c r="BR8" s="376"/>
      <c r="BS8" s="376"/>
      <c r="BT8" s="376"/>
      <c r="BU8" s="376"/>
      <c r="BV8" s="376" t="s">
        <v>12</v>
      </c>
      <c r="BW8" s="376"/>
      <c r="BX8" s="376"/>
      <c r="BY8" s="376"/>
      <c r="BZ8" s="376"/>
      <c r="CA8" s="376"/>
      <c r="CB8" s="376" t="s">
        <v>13</v>
      </c>
      <c r="CC8" s="376"/>
      <c r="CD8" s="376"/>
      <c r="CE8" s="376"/>
      <c r="CF8" s="376"/>
      <c r="CG8" s="376"/>
      <c r="CH8" s="376" t="s">
        <v>12</v>
      </c>
      <c r="CI8" s="376"/>
      <c r="CJ8" s="376"/>
      <c r="CK8" s="376"/>
      <c r="CL8" s="376"/>
      <c r="CM8" s="376"/>
      <c r="CN8" s="376" t="s">
        <v>13</v>
      </c>
      <c r="CO8" s="376"/>
      <c r="CP8" s="376"/>
      <c r="CQ8" s="376"/>
      <c r="CR8" s="376"/>
      <c r="CS8" s="376"/>
      <c r="CT8" s="376" t="s">
        <v>12</v>
      </c>
      <c r="CU8" s="376"/>
      <c r="CV8" s="376"/>
      <c r="CW8" s="376"/>
      <c r="CX8" s="376"/>
      <c r="CY8" s="376"/>
      <c r="CZ8" s="376" t="s">
        <v>13</v>
      </c>
      <c r="DA8" s="376"/>
      <c r="DB8" s="376"/>
      <c r="DC8" s="376"/>
      <c r="DD8" s="376"/>
      <c r="DE8" s="376"/>
      <c r="DF8" s="376" t="s">
        <v>12</v>
      </c>
      <c r="DG8" s="376"/>
      <c r="DH8" s="376"/>
      <c r="DI8" s="376"/>
      <c r="DJ8" s="376"/>
      <c r="DK8" s="376"/>
      <c r="DL8" s="376" t="s">
        <v>13</v>
      </c>
      <c r="DM8" s="376"/>
      <c r="DN8" s="376"/>
      <c r="DO8" s="376"/>
      <c r="DP8" s="376"/>
      <c r="DQ8" s="376"/>
      <c r="DR8" s="376" t="s">
        <v>12</v>
      </c>
      <c r="DS8" s="376"/>
      <c r="DT8" s="376"/>
      <c r="DU8" s="376"/>
      <c r="DV8" s="376"/>
      <c r="DW8" s="376"/>
      <c r="DX8" s="376" t="s">
        <v>13</v>
      </c>
      <c r="DY8" s="376"/>
      <c r="DZ8" s="376"/>
      <c r="EA8" s="376"/>
      <c r="EB8" s="376"/>
      <c r="EC8" s="376"/>
      <c r="ED8" s="376" t="s">
        <v>12</v>
      </c>
      <c r="EE8" s="376"/>
      <c r="EF8" s="376"/>
      <c r="EG8" s="376"/>
      <c r="EH8" s="376"/>
      <c r="EI8" s="376"/>
      <c r="EJ8" s="376" t="s">
        <v>13</v>
      </c>
      <c r="EK8" s="376"/>
      <c r="EL8" s="376"/>
      <c r="EM8" s="376"/>
      <c r="EN8" s="376"/>
      <c r="EO8" s="378"/>
      <c r="EP8" s="17"/>
      <c r="EQ8" s="17"/>
      <c r="ER8" s="17"/>
      <c r="ES8" s="17"/>
      <c r="ET8" s="17"/>
      <c r="EU8" s="17"/>
      <c r="EV8" s="17"/>
      <c r="EW8" s="17"/>
      <c r="EX8" s="17"/>
      <c r="EY8" s="17"/>
      <c r="EZ8" s="17"/>
      <c r="FA8" s="17"/>
    </row>
    <row r="9" spans="1:157" ht="31.5" customHeight="1" collapsed="1">
      <c r="A9" s="50" t="s">
        <v>351</v>
      </c>
      <c r="B9" s="51" t="s">
        <v>19</v>
      </c>
      <c r="C9" s="51" t="s">
        <v>43</v>
      </c>
      <c r="D9" s="51" t="s">
        <v>308</v>
      </c>
      <c r="E9" s="50" t="s">
        <v>0</v>
      </c>
      <c r="F9" s="50" t="s">
        <v>91</v>
      </c>
      <c r="G9" s="50" t="s">
        <v>29</v>
      </c>
      <c r="H9" s="52" t="s">
        <v>1</v>
      </c>
      <c r="I9" s="52" t="s">
        <v>2</v>
      </c>
      <c r="J9" s="51" t="s">
        <v>3</v>
      </c>
      <c r="K9" s="51" t="s">
        <v>4</v>
      </c>
      <c r="L9" s="51" t="s">
        <v>5</v>
      </c>
      <c r="M9" s="53" t="s">
        <v>6</v>
      </c>
      <c r="N9" s="54">
        <v>1</v>
      </c>
      <c r="O9" s="55">
        <v>2</v>
      </c>
      <c r="P9" s="55">
        <v>3</v>
      </c>
      <c r="Q9" s="55">
        <v>4</v>
      </c>
      <c r="R9" s="55">
        <v>5</v>
      </c>
      <c r="S9" s="55">
        <v>6</v>
      </c>
      <c r="T9" s="55">
        <v>7</v>
      </c>
      <c r="U9" s="55">
        <v>8</v>
      </c>
      <c r="V9" s="55">
        <v>9</v>
      </c>
      <c r="W9" s="55">
        <v>10</v>
      </c>
      <c r="X9" s="55">
        <v>11</v>
      </c>
      <c r="Y9" s="55">
        <v>12</v>
      </c>
      <c r="Z9" s="55">
        <v>1</v>
      </c>
      <c r="AA9" s="55">
        <v>2</v>
      </c>
      <c r="AB9" s="55">
        <v>3</v>
      </c>
      <c r="AC9" s="55">
        <v>4</v>
      </c>
      <c r="AD9" s="55">
        <v>5</v>
      </c>
      <c r="AE9" s="55">
        <v>6</v>
      </c>
      <c r="AF9" s="55">
        <v>7</v>
      </c>
      <c r="AG9" s="55">
        <v>8</v>
      </c>
      <c r="AH9" s="55">
        <v>9</v>
      </c>
      <c r="AI9" s="55">
        <v>10</v>
      </c>
      <c r="AJ9" s="55">
        <v>11</v>
      </c>
      <c r="AK9" s="55">
        <v>12</v>
      </c>
      <c r="AL9" s="55">
        <v>1</v>
      </c>
      <c r="AM9" s="55">
        <v>2</v>
      </c>
      <c r="AN9" s="55">
        <v>3</v>
      </c>
      <c r="AO9" s="55">
        <v>4</v>
      </c>
      <c r="AP9" s="55">
        <v>5</v>
      </c>
      <c r="AQ9" s="55">
        <v>6</v>
      </c>
      <c r="AR9" s="55">
        <v>7</v>
      </c>
      <c r="AS9" s="55">
        <v>8</v>
      </c>
      <c r="AT9" s="55">
        <v>9</v>
      </c>
      <c r="AU9" s="55">
        <v>10</v>
      </c>
      <c r="AV9" s="55">
        <v>11</v>
      </c>
      <c r="AW9" s="55">
        <v>12</v>
      </c>
      <c r="AX9" s="55">
        <v>1</v>
      </c>
      <c r="AY9" s="55">
        <v>2</v>
      </c>
      <c r="AZ9" s="55">
        <v>3</v>
      </c>
      <c r="BA9" s="55">
        <v>4</v>
      </c>
      <c r="BB9" s="55">
        <v>5</v>
      </c>
      <c r="BC9" s="55">
        <v>6</v>
      </c>
      <c r="BD9" s="55">
        <v>7</v>
      </c>
      <c r="BE9" s="55">
        <v>8</v>
      </c>
      <c r="BF9" s="55">
        <v>9</v>
      </c>
      <c r="BG9" s="56">
        <v>10</v>
      </c>
      <c r="BH9" s="55">
        <v>11</v>
      </c>
      <c r="BI9" s="55">
        <v>12</v>
      </c>
      <c r="BJ9" s="55">
        <v>1</v>
      </c>
      <c r="BK9" s="55">
        <v>2</v>
      </c>
      <c r="BL9" s="55">
        <v>3</v>
      </c>
      <c r="BM9" s="55">
        <v>4</v>
      </c>
      <c r="BN9" s="55">
        <v>5</v>
      </c>
      <c r="BO9" s="55">
        <v>6</v>
      </c>
      <c r="BP9" s="55">
        <v>7</v>
      </c>
      <c r="BQ9" s="55">
        <v>8</v>
      </c>
      <c r="BR9" s="55">
        <v>9</v>
      </c>
      <c r="BS9" s="55">
        <v>10</v>
      </c>
      <c r="BT9" s="55">
        <v>11</v>
      </c>
      <c r="BU9" s="55">
        <v>12</v>
      </c>
      <c r="BV9" s="55">
        <v>1</v>
      </c>
      <c r="BW9" s="55">
        <v>2</v>
      </c>
      <c r="BX9" s="55">
        <v>3</v>
      </c>
      <c r="BY9" s="55">
        <v>4</v>
      </c>
      <c r="BZ9" s="55">
        <v>5</v>
      </c>
      <c r="CA9" s="55">
        <v>6</v>
      </c>
      <c r="CB9" s="55">
        <v>7</v>
      </c>
      <c r="CC9" s="55">
        <v>8</v>
      </c>
      <c r="CD9" s="55">
        <v>9</v>
      </c>
      <c r="CE9" s="55">
        <v>10</v>
      </c>
      <c r="CF9" s="55">
        <v>11</v>
      </c>
      <c r="CG9" s="55">
        <v>12</v>
      </c>
      <c r="CH9" s="55">
        <v>1</v>
      </c>
      <c r="CI9" s="55">
        <v>2</v>
      </c>
      <c r="CJ9" s="55">
        <v>3</v>
      </c>
      <c r="CK9" s="55">
        <v>4</v>
      </c>
      <c r="CL9" s="55">
        <v>5</v>
      </c>
      <c r="CM9" s="55">
        <v>6</v>
      </c>
      <c r="CN9" s="55">
        <v>7</v>
      </c>
      <c r="CO9" s="55">
        <v>8</v>
      </c>
      <c r="CP9" s="55">
        <v>9</v>
      </c>
      <c r="CQ9" s="55">
        <v>10</v>
      </c>
      <c r="CR9" s="55">
        <v>11</v>
      </c>
      <c r="CS9" s="55">
        <v>12</v>
      </c>
      <c r="CT9" s="55">
        <v>1</v>
      </c>
      <c r="CU9" s="55">
        <v>2</v>
      </c>
      <c r="CV9" s="55">
        <v>3</v>
      </c>
      <c r="CW9" s="55">
        <v>4</v>
      </c>
      <c r="CX9" s="55">
        <v>5</v>
      </c>
      <c r="CY9" s="55">
        <v>6</v>
      </c>
      <c r="CZ9" s="55">
        <v>7</v>
      </c>
      <c r="DA9" s="55">
        <v>8</v>
      </c>
      <c r="DB9" s="55">
        <v>9</v>
      </c>
      <c r="DC9" s="55">
        <v>10</v>
      </c>
      <c r="DD9" s="55">
        <v>11</v>
      </c>
      <c r="DE9" s="55">
        <v>12</v>
      </c>
      <c r="DF9" s="55">
        <v>1</v>
      </c>
      <c r="DG9" s="55">
        <v>2</v>
      </c>
      <c r="DH9" s="55">
        <v>3</v>
      </c>
      <c r="DI9" s="55">
        <v>4</v>
      </c>
      <c r="DJ9" s="55">
        <v>5</v>
      </c>
      <c r="DK9" s="55">
        <v>6</v>
      </c>
      <c r="DL9" s="55">
        <v>7</v>
      </c>
      <c r="DM9" s="55">
        <v>8</v>
      </c>
      <c r="DN9" s="55">
        <v>9</v>
      </c>
      <c r="DO9" s="55">
        <v>10</v>
      </c>
      <c r="DP9" s="55">
        <v>11</v>
      </c>
      <c r="DQ9" s="55">
        <v>12</v>
      </c>
      <c r="DR9" s="55">
        <v>1</v>
      </c>
      <c r="DS9" s="55">
        <v>2</v>
      </c>
      <c r="DT9" s="55">
        <v>3</v>
      </c>
      <c r="DU9" s="55">
        <v>4</v>
      </c>
      <c r="DV9" s="55">
        <v>5</v>
      </c>
      <c r="DW9" s="55">
        <v>6</v>
      </c>
      <c r="DX9" s="55">
        <v>7</v>
      </c>
      <c r="DY9" s="55">
        <v>8</v>
      </c>
      <c r="DZ9" s="55">
        <v>9</v>
      </c>
      <c r="EA9" s="55">
        <v>10</v>
      </c>
      <c r="EB9" s="55">
        <v>11</v>
      </c>
      <c r="EC9" s="55">
        <v>12</v>
      </c>
      <c r="ED9" s="55">
        <v>1</v>
      </c>
      <c r="EE9" s="55">
        <v>2</v>
      </c>
      <c r="EF9" s="55">
        <v>3</v>
      </c>
      <c r="EG9" s="55">
        <v>4</v>
      </c>
      <c r="EH9" s="55">
        <v>5</v>
      </c>
      <c r="EI9" s="55">
        <v>6</v>
      </c>
      <c r="EJ9" s="55">
        <v>7</v>
      </c>
      <c r="EK9" s="55">
        <v>8</v>
      </c>
      <c r="EL9" s="55">
        <v>9</v>
      </c>
      <c r="EM9" s="55">
        <v>10</v>
      </c>
      <c r="EN9" s="55">
        <v>11</v>
      </c>
      <c r="EO9" s="57">
        <v>12</v>
      </c>
      <c r="EP9" s="17"/>
      <c r="EQ9" s="17"/>
      <c r="ER9" s="17"/>
      <c r="ES9" s="17"/>
      <c r="ET9" s="17"/>
      <c r="EU9" s="17"/>
      <c r="EV9" s="17"/>
      <c r="EW9" s="17"/>
      <c r="EX9" s="17"/>
      <c r="EY9" s="17"/>
      <c r="EZ9" s="17"/>
      <c r="FA9" s="17"/>
    </row>
    <row r="10" spans="1:157" s="15" customFormat="1" ht="32.25" hidden="1" customHeight="1" outlineLevel="2">
      <c r="A10" s="74" t="str">
        <f t="shared" ref="A10:A14" ca="1" si="0">IF(ISERROR(VALUE(SUBSTITUTE(OFFSET(A10,-1,0,1,1),".",""))),"0.0.1",IF(ISERROR(FIND("`",SUBSTITUTE(OFFSET(A10,-1,0,1,1),".","`",2))),OFFSET(A10,-1,0,1,1)&amp;".1",LEFT(OFFSET(A10,-1,0,1,1),FIND("`",SUBSTITUTE(OFFSET(A10,-1,0,1,1),".","`",2)))&amp;IF(ISERROR(FIND("`",SUBSTITUTE(OFFSET(A10,-1,0,1,1),".","`",3))),VALUE(RIGHT(OFFSET(A10,-1,0,1,1),LEN(OFFSET(A10,-1,0,1,1))-FIND("`",SUBSTITUTE(OFFSET(A10,-1,0,1,1),".","`",2))))+1,VALUE(MID(OFFSET(A10,-1,0,1,1),FIND("`",SUBSTITUTE(OFFSET(A10,-1,0,1,1),".","`",2))+1,(FIND("`",SUBSTITUTE(OFFSET(A10,-1,0,1,1),".","`",3))-FIND("`",SUBSTITUTE(OFFSET(A10,-1,0,1,1),".","`",2))-1)))+1)))</f>
        <v>0.0.1</v>
      </c>
      <c r="B10" s="98" t="s">
        <v>92</v>
      </c>
      <c r="C10" s="70" t="s">
        <v>10</v>
      </c>
      <c r="D10" s="70"/>
      <c r="E10" s="63" t="s">
        <v>8</v>
      </c>
      <c r="F10" s="69" t="s">
        <v>384</v>
      </c>
      <c r="G10" s="173"/>
      <c r="H10" s="143">
        <v>42583</v>
      </c>
      <c r="I10" s="80">
        <f t="shared" ref="I10:I16" si="1">IF(J10=0,H10,H10+J10-1)</f>
        <v>42947</v>
      </c>
      <c r="J10" s="145">
        <v>365</v>
      </c>
      <c r="K10" s="146">
        <v>0.2</v>
      </c>
      <c r="L10" s="83">
        <f t="shared" ref="L10:L16" si="2">M10/5</f>
        <v>52.2</v>
      </c>
      <c r="M10" s="84">
        <f t="shared" ref="M10:M16" si="3">IF(OR(I10=0,H10=0),0,NETWORKDAYS(H10,I10))</f>
        <v>261</v>
      </c>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100"/>
      <c r="BF10" s="208" t="s">
        <v>98</v>
      </c>
      <c r="BG10" s="414" t="s">
        <v>16</v>
      </c>
      <c r="BH10" s="411"/>
      <c r="BI10" s="411"/>
      <c r="BJ10" s="411"/>
      <c r="BK10" s="410" t="s">
        <v>9</v>
      </c>
      <c r="BL10" s="410"/>
      <c r="BM10" s="410"/>
      <c r="BN10" s="410"/>
      <c r="BO10" s="410"/>
      <c r="BP10" s="410"/>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18"/>
      <c r="EQ10" s="18"/>
      <c r="ER10" s="18"/>
      <c r="ES10" s="18"/>
      <c r="ET10" s="18"/>
      <c r="EU10" s="18"/>
      <c r="EV10" s="18"/>
      <c r="EW10" s="18"/>
      <c r="EX10" s="18"/>
      <c r="EY10" s="18"/>
      <c r="EZ10" s="18"/>
      <c r="FA10" s="18"/>
    </row>
    <row r="11" spans="1:157" s="15" customFormat="1" ht="24" hidden="1" outlineLevel="2">
      <c r="A11" s="74" t="str">
        <f t="shared" ca="1" si="0"/>
        <v>0.0.2</v>
      </c>
      <c r="B11" s="98" t="s">
        <v>93</v>
      </c>
      <c r="C11" s="70" t="s">
        <v>10</v>
      </c>
      <c r="D11" s="70"/>
      <c r="E11" s="63" t="s">
        <v>8</v>
      </c>
      <c r="F11" s="69" t="s">
        <v>385</v>
      </c>
      <c r="G11" s="173"/>
      <c r="H11" s="143">
        <v>42583</v>
      </c>
      <c r="I11" s="80">
        <f t="shared" si="1"/>
        <v>43131</v>
      </c>
      <c r="J11" s="145">
        <v>549</v>
      </c>
      <c r="K11" s="146">
        <v>0.25</v>
      </c>
      <c r="L11" s="83">
        <f t="shared" si="2"/>
        <v>78.599999999999994</v>
      </c>
      <c r="M11" s="84">
        <f t="shared" si="3"/>
        <v>393</v>
      </c>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411" t="s">
        <v>18</v>
      </c>
      <c r="BG11" s="412"/>
      <c r="BH11" s="412"/>
      <c r="BI11" s="412"/>
      <c r="BJ11" s="412"/>
      <c r="BK11" s="412"/>
      <c r="BL11" s="412"/>
      <c r="BM11" s="412" t="s">
        <v>16</v>
      </c>
      <c r="BN11" s="412"/>
      <c r="BO11" s="412"/>
      <c r="BP11" s="412"/>
      <c r="BQ11" s="368" t="s">
        <v>9</v>
      </c>
      <c r="BR11" s="397"/>
      <c r="BS11" s="397"/>
      <c r="BT11" s="397"/>
      <c r="BU11" s="397"/>
      <c r="BV11" s="397"/>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18"/>
      <c r="EQ11" s="18"/>
      <c r="ER11" s="18"/>
      <c r="ES11" s="18"/>
      <c r="ET11" s="18"/>
      <c r="EU11" s="18"/>
      <c r="EV11" s="18"/>
      <c r="EW11" s="18"/>
      <c r="EX11" s="18"/>
      <c r="EY11" s="18"/>
      <c r="EZ11" s="18"/>
      <c r="FA11" s="18"/>
    </row>
    <row r="12" spans="1:157" s="15" customFormat="1" hidden="1" outlineLevel="2">
      <c r="A12" s="74" t="str">
        <f t="shared" ca="1" si="0"/>
        <v>0.0.3</v>
      </c>
      <c r="B12" s="98" t="s">
        <v>94</v>
      </c>
      <c r="C12" s="70" t="s">
        <v>10</v>
      </c>
      <c r="D12" s="70"/>
      <c r="E12" s="63" t="s">
        <v>8</v>
      </c>
      <c r="F12" s="69" t="s">
        <v>386</v>
      </c>
      <c r="G12" s="173"/>
      <c r="H12" s="143">
        <v>42583</v>
      </c>
      <c r="I12" s="80">
        <f t="shared" si="1"/>
        <v>42947</v>
      </c>
      <c r="J12" s="145">
        <v>365</v>
      </c>
      <c r="K12" s="146">
        <v>0.8</v>
      </c>
      <c r="L12" s="83">
        <f t="shared" si="2"/>
        <v>52.2</v>
      </c>
      <c r="M12" s="84">
        <f t="shared" si="3"/>
        <v>261</v>
      </c>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413" t="s">
        <v>99</v>
      </c>
      <c r="BG12" s="413"/>
      <c r="BH12" s="413"/>
      <c r="BI12" s="413"/>
      <c r="BJ12" s="413"/>
      <c r="BK12" s="413"/>
      <c r="BL12" s="413"/>
      <c r="BM12" s="413"/>
      <c r="BN12" s="413"/>
      <c r="BO12" s="413"/>
      <c r="BP12" s="41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18"/>
      <c r="EQ12" s="18"/>
      <c r="ER12" s="18"/>
      <c r="ES12" s="18"/>
      <c r="ET12" s="18"/>
      <c r="EU12" s="18"/>
      <c r="EV12" s="18"/>
      <c r="EW12" s="18"/>
      <c r="EX12" s="18"/>
      <c r="EY12" s="18"/>
      <c r="EZ12" s="18"/>
      <c r="FA12" s="18"/>
    </row>
    <row r="13" spans="1:157" s="15" customFormat="1" ht="35.25" hidden="1" customHeight="1" outlineLevel="2">
      <c r="A13" s="74" t="str">
        <f t="shared" ca="1" si="0"/>
        <v>0.0.4</v>
      </c>
      <c r="B13" s="98" t="s">
        <v>101</v>
      </c>
      <c r="C13" s="70" t="s">
        <v>10</v>
      </c>
      <c r="D13" s="70"/>
      <c r="E13" s="63" t="s">
        <v>103</v>
      </c>
      <c r="F13" s="69" t="s">
        <v>387</v>
      </c>
      <c r="G13" s="173"/>
      <c r="H13" s="143">
        <v>42948</v>
      </c>
      <c r="I13" s="80">
        <f t="shared" si="1"/>
        <v>43677</v>
      </c>
      <c r="J13" s="145">
        <v>730</v>
      </c>
      <c r="K13" s="146">
        <v>0</v>
      </c>
      <c r="L13" s="83">
        <f t="shared" si="2"/>
        <v>104.4</v>
      </c>
      <c r="M13" s="84">
        <f t="shared" si="3"/>
        <v>522</v>
      </c>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181" t="s">
        <v>29</v>
      </c>
      <c r="BH13" s="73"/>
      <c r="BI13" s="73"/>
      <c r="BJ13" s="73"/>
      <c r="BK13" s="73"/>
      <c r="BL13" s="73"/>
      <c r="BM13" s="73"/>
      <c r="BN13" s="73"/>
      <c r="BO13" s="73"/>
      <c r="BP13" s="73"/>
      <c r="BQ13" s="406" t="s">
        <v>100</v>
      </c>
      <c r="BR13" s="406"/>
      <c r="BS13" s="406"/>
      <c r="BT13" s="406"/>
      <c r="BU13" s="406"/>
      <c r="BV13" s="406"/>
      <c r="BW13" s="406"/>
      <c r="BX13" s="406"/>
      <c r="BY13" s="406"/>
      <c r="BZ13" s="406"/>
      <c r="CA13" s="406"/>
      <c r="CB13" s="406"/>
      <c r="CC13" s="406"/>
      <c r="CD13" s="406"/>
      <c r="CE13" s="406"/>
      <c r="CF13" s="406"/>
      <c r="CG13" s="406"/>
      <c r="CH13" s="406"/>
      <c r="CI13" s="406"/>
      <c r="CJ13" s="406"/>
      <c r="CK13" s="406"/>
      <c r="CL13" s="406"/>
      <c r="CM13" s="406"/>
      <c r="CN13" s="407"/>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18"/>
      <c r="EQ13" s="18"/>
      <c r="ER13" s="18"/>
      <c r="ES13" s="18"/>
      <c r="ET13" s="18"/>
      <c r="EU13" s="18"/>
      <c r="EV13" s="18"/>
      <c r="EW13" s="18"/>
      <c r="EX13" s="18"/>
      <c r="EY13" s="18"/>
      <c r="EZ13" s="18"/>
      <c r="FA13" s="18"/>
    </row>
    <row r="14" spans="1:157" s="15" customFormat="1" hidden="1" outlineLevel="2">
      <c r="A14" s="74" t="str">
        <f t="shared" ca="1" si="0"/>
        <v>0.0.5</v>
      </c>
      <c r="B14" s="98" t="s">
        <v>95</v>
      </c>
      <c r="C14" s="70" t="s">
        <v>10</v>
      </c>
      <c r="D14" s="70"/>
      <c r="E14" s="63" t="s">
        <v>8</v>
      </c>
      <c r="F14" s="69" t="s">
        <v>388</v>
      </c>
      <c r="G14" s="173"/>
      <c r="H14" s="143">
        <v>42948</v>
      </c>
      <c r="I14" s="80">
        <f t="shared" si="1"/>
        <v>43312</v>
      </c>
      <c r="J14" s="145">
        <v>365</v>
      </c>
      <c r="K14" s="146">
        <v>0.2</v>
      </c>
      <c r="L14" s="83">
        <f t="shared" si="2"/>
        <v>52.2</v>
      </c>
      <c r="M14" s="84">
        <f t="shared" si="3"/>
        <v>261</v>
      </c>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408" t="s">
        <v>100</v>
      </c>
      <c r="BF14" s="408"/>
      <c r="BG14" s="408"/>
      <c r="BH14" s="408"/>
      <c r="BI14" s="408"/>
      <c r="BJ14" s="408"/>
      <c r="BK14" s="405" t="s">
        <v>9</v>
      </c>
      <c r="BL14" s="405"/>
      <c r="BM14" s="405"/>
      <c r="BN14" s="405"/>
      <c r="BO14" s="405"/>
      <c r="BP14" s="405"/>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18"/>
      <c r="EQ14" s="18"/>
      <c r="ER14" s="18"/>
      <c r="ES14" s="18"/>
      <c r="ET14" s="18"/>
      <c r="EU14" s="18"/>
      <c r="EV14" s="18"/>
      <c r="EW14" s="18"/>
      <c r="EX14" s="18"/>
      <c r="EY14" s="18"/>
      <c r="EZ14" s="18"/>
      <c r="FA14" s="18"/>
    </row>
    <row r="15" spans="1:157" s="15" customFormat="1" hidden="1" outlineLevel="2">
      <c r="A15" s="74" t="str">
        <f t="shared" ref="A15:A16" ca="1" si="4">IF(ISERROR(VALUE(SUBSTITUTE(OFFSET(A15,-1,0,1,1),".",""))),"0.0.1",IF(ISERROR(FIND("`",SUBSTITUTE(OFFSET(A15,-1,0,1,1),".","`",2))),OFFSET(A15,-1,0,1,1)&amp;".1",LEFT(OFFSET(A15,-1,0,1,1),FIND("`",SUBSTITUTE(OFFSET(A15,-1,0,1,1),".","`",2)))&amp;IF(ISERROR(FIND("`",SUBSTITUTE(OFFSET(A15,-1,0,1,1),".","`",3))),VALUE(RIGHT(OFFSET(A15,-1,0,1,1),LEN(OFFSET(A15,-1,0,1,1))-FIND("`",SUBSTITUTE(OFFSET(A15,-1,0,1,1),".","`",2))))+1,VALUE(MID(OFFSET(A15,-1,0,1,1),FIND("`",SUBSTITUTE(OFFSET(A15,-1,0,1,1),".","`",2))+1,(FIND("`",SUBSTITUTE(OFFSET(A15,-1,0,1,1),".","`",3))-FIND("`",SUBSTITUTE(OFFSET(A15,-1,0,1,1),".","`",2))-1)))+1)))</f>
        <v>0.0.6</v>
      </c>
      <c r="B15" s="98" t="s">
        <v>102</v>
      </c>
      <c r="C15" s="70" t="s">
        <v>10</v>
      </c>
      <c r="D15" s="70"/>
      <c r="E15" s="63" t="s">
        <v>8</v>
      </c>
      <c r="F15" s="69" t="s">
        <v>389</v>
      </c>
      <c r="G15" s="173"/>
      <c r="H15" s="143">
        <v>42948</v>
      </c>
      <c r="I15" s="80">
        <f t="shared" si="1"/>
        <v>43312</v>
      </c>
      <c r="J15" s="145">
        <v>365</v>
      </c>
      <c r="K15" s="146">
        <v>0.2</v>
      </c>
      <c r="L15" s="83">
        <f t="shared" si="2"/>
        <v>52.2</v>
      </c>
      <c r="M15" s="84">
        <f t="shared" si="3"/>
        <v>261</v>
      </c>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415" t="s">
        <v>97</v>
      </c>
      <c r="BF15" s="416"/>
      <c r="BG15" s="398" t="s">
        <v>16</v>
      </c>
      <c r="BH15" s="398"/>
      <c r="BI15" s="398"/>
      <c r="BJ15" s="398"/>
      <c r="BK15" s="405" t="s">
        <v>9</v>
      </c>
      <c r="BL15" s="405"/>
      <c r="BM15" s="405"/>
      <c r="BN15" s="405"/>
      <c r="BO15" s="405"/>
      <c r="BP15" s="405"/>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18"/>
      <c r="EQ15" s="18"/>
      <c r="ER15" s="18"/>
      <c r="ES15" s="18"/>
      <c r="ET15" s="18"/>
      <c r="EU15" s="18"/>
      <c r="EV15" s="18"/>
      <c r="EW15" s="18"/>
      <c r="EX15" s="18"/>
      <c r="EY15" s="18"/>
      <c r="EZ15" s="18"/>
      <c r="FA15" s="18"/>
    </row>
    <row r="16" spans="1:157" s="15" customFormat="1" hidden="1" outlineLevel="2">
      <c r="A16" s="74" t="str">
        <f t="shared" ca="1" si="4"/>
        <v>0.0.7</v>
      </c>
      <c r="B16" s="98" t="s">
        <v>96</v>
      </c>
      <c r="C16" s="70" t="s">
        <v>10</v>
      </c>
      <c r="D16" s="70"/>
      <c r="E16" s="63" t="s">
        <v>8</v>
      </c>
      <c r="F16" s="69" t="s">
        <v>390</v>
      </c>
      <c r="G16" s="173"/>
      <c r="H16" s="143">
        <v>42948</v>
      </c>
      <c r="I16" s="80">
        <f t="shared" si="1"/>
        <v>43312</v>
      </c>
      <c r="J16" s="145">
        <v>365</v>
      </c>
      <c r="K16" s="146">
        <v>0.2</v>
      </c>
      <c r="L16" s="83">
        <f t="shared" si="2"/>
        <v>52.2</v>
      </c>
      <c r="M16" s="84">
        <f t="shared" si="3"/>
        <v>261</v>
      </c>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408" t="s">
        <v>100</v>
      </c>
      <c r="BF16" s="408"/>
      <c r="BG16" s="408"/>
      <c r="BH16" s="408"/>
      <c r="BI16" s="408"/>
      <c r="BJ16" s="408"/>
      <c r="BK16" s="405" t="s">
        <v>9</v>
      </c>
      <c r="BL16" s="405"/>
      <c r="BM16" s="405"/>
      <c r="BN16" s="405"/>
      <c r="BO16" s="405"/>
      <c r="BP16" s="405"/>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18"/>
      <c r="EQ16" s="18"/>
      <c r="ER16" s="18"/>
      <c r="ES16" s="18"/>
      <c r="ET16" s="18"/>
      <c r="EU16" s="18"/>
      <c r="EV16" s="18"/>
      <c r="EW16" s="18"/>
      <c r="EX16" s="18"/>
      <c r="EY16" s="18"/>
      <c r="EZ16" s="18"/>
      <c r="FA16" s="18"/>
    </row>
    <row r="17" spans="1:157" s="97" customFormat="1" ht="40.5" collapsed="1">
      <c r="A17" s="184" t="str">
        <f ca="1">IF(ISERROR(VALUE(SUBSTITUTE(OFFSET(A17,-1,0,1,1),".",""))),"1",IF(ISERROR(FIND("`",SUBSTITUTE(OFFSET(A17,-1,0,1,1),".","`",1))),TEXT(VALUE(OFFSET(A17,-1,0,1,1))+1,"#"),TEXT(VALUE(LEFT(OFFSET(A17,-1,0,1,1),FIND("`",SUBSTITUTE(OFFSET(A17,-1,0,1,1),".","`",1))-1))+1,"#")))</f>
        <v>1</v>
      </c>
      <c r="B17" s="72" t="s">
        <v>41</v>
      </c>
      <c r="C17" s="138" t="s">
        <v>11</v>
      </c>
      <c r="D17" s="139" t="s">
        <v>392</v>
      </c>
      <c r="E17" s="93"/>
      <c r="F17" s="93"/>
      <c r="G17" s="176"/>
      <c r="H17" s="144">
        <f>MIN(H18,H21,H28,H32,H47,H53,H67)</f>
        <v>42522</v>
      </c>
      <c r="I17" s="144">
        <f>MAX(I18,I21,I28,I32,I47,I53,I67)</f>
        <v>44043</v>
      </c>
      <c r="J17" s="94"/>
      <c r="K17" s="137">
        <f>AVERAGE(K18,K21,K28,K32,K47,K53,K67)</f>
        <v>6.9727891156462583E-3</v>
      </c>
      <c r="L17" s="104"/>
      <c r="M17" s="10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182"/>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6"/>
      <c r="EQ17" s="96"/>
      <c r="ER17" s="96"/>
      <c r="ES17" s="96"/>
      <c r="ET17" s="96"/>
      <c r="EU17" s="96"/>
      <c r="EV17" s="96"/>
      <c r="EW17" s="96"/>
      <c r="EX17" s="96"/>
      <c r="EY17" s="96"/>
      <c r="EZ17" s="96"/>
      <c r="FA17" s="96"/>
    </row>
    <row r="18" spans="1:157" ht="30.75" hidden="1" customHeight="1" outlineLevel="1" collapsed="1">
      <c r="A18" s="64" t="str">
        <f ca="1">IF(ISERROR(VALUE(SUBSTITUTE(OFFSET(A18,-1,0,1,1),".",""))),"0.1",IF(ISERROR(FIND("`",SUBSTITUTE(OFFSET(A18,-1,0,1,1),".","`",1))),OFFSET(A18,-1,0,1,1)&amp;".1",LEFT(OFFSET(A18,-1,0,1,1),FIND("`",SUBSTITUTE(OFFSET(A18,-1,0,1,1),".","`",1)))&amp;IF(ISERROR(FIND("`",SUBSTITUTE(OFFSET(A18,-1,0,1,1),".","`",2))),VALUE(RIGHT(OFFSET(A18,-1,0,1,1),LEN(OFFSET(A18,-1,0,1,1))-FIND("`",SUBSTITUTE(OFFSET(A18,-1,0,1,1),".","`",1))))+1,VALUE(MID(OFFSET(A18,-1,0,1,1),FIND("`",SUBSTITUTE(OFFSET(A18,-1,0,1,1),".","`",1))+1,(FIND("`",SUBSTITUTE(OFFSET(A18,-1,0,1,1),".","`",2))-FIND("`",SUBSTITUTE(OFFSET(A18,-1,0,1,1),".","`",1))-1)))+1)))</f>
        <v>1.1</v>
      </c>
      <c r="B18" s="58" t="s">
        <v>20</v>
      </c>
      <c r="C18" s="59" t="s">
        <v>11</v>
      </c>
      <c r="D18" s="106"/>
      <c r="E18" s="60" t="s">
        <v>8</v>
      </c>
      <c r="F18" s="61"/>
      <c r="G18" s="171"/>
      <c r="H18" s="220">
        <f>MIN(H19,H20)</f>
        <v>42688</v>
      </c>
      <c r="I18" s="185">
        <f>MAX(I19,I20)</f>
        <v>43312</v>
      </c>
      <c r="J18" s="62"/>
      <c r="K18" s="186">
        <f>AVERAGE(K19:K20)</f>
        <v>0</v>
      </c>
      <c r="L18" s="140"/>
      <c r="M18" s="190"/>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80"/>
      <c r="BH18" s="417">
        <f>K18</f>
        <v>0</v>
      </c>
      <c r="BI18" s="418"/>
      <c r="BJ18" s="418"/>
      <c r="BK18" s="418"/>
      <c r="BL18" s="418"/>
      <c r="BM18" s="418"/>
      <c r="BN18" s="418"/>
      <c r="BO18" s="418"/>
      <c r="BP18" s="418"/>
      <c r="BQ18" s="418"/>
      <c r="BR18" s="418"/>
      <c r="BS18" s="418"/>
      <c r="BT18" s="418"/>
      <c r="BU18" s="418"/>
      <c r="BV18" s="418"/>
      <c r="BW18" s="418"/>
      <c r="BX18" s="418"/>
      <c r="BY18" s="418"/>
      <c r="BZ18" s="418"/>
      <c r="CA18" s="418"/>
      <c r="CB18" s="418"/>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1"/>
      <c r="EN18" s="141"/>
      <c r="EO18" s="141"/>
      <c r="EP18" s="17"/>
      <c r="EQ18" s="17"/>
      <c r="ER18" s="17"/>
      <c r="ES18" s="17"/>
      <c r="ET18" s="17"/>
      <c r="EU18" s="17"/>
      <c r="EV18" s="17"/>
      <c r="EW18" s="17"/>
      <c r="EX18" s="17"/>
      <c r="EY18" s="17"/>
      <c r="EZ18" s="17"/>
      <c r="FA18" s="17"/>
    </row>
    <row r="19" spans="1:157" s="15" customFormat="1" hidden="1" outlineLevel="2">
      <c r="A19" s="74" t="str">
        <f t="shared" ref="A19:A20" ca="1" si="5">IF(ISERROR(VALUE(SUBSTITUTE(OFFSET(A19,-1,0,1,1),".",""))),"0.0.1",IF(ISERROR(FIND("`",SUBSTITUTE(OFFSET(A19,-1,0,1,1),".","`",2))),OFFSET(A19,-1,0,1,1)&amp;".1",LEFT(OFFSET(A19,-1,0,1,1),FIND("`",SUBSTITUTE(OFFSET(A19,-1,0,1,1),".","`",2)))&amp;IF(ISERROR(FIND("`",SUBSTITUTE(OFFSET(A19,-1,0,1,1),".","`",3))),VALUE(RIGHT(OFFSET(A19,-1,0,1,1),LEN(OFFSET(A19,-1,0,1,1))-FIND("`",SUBSTITUTE(OFFSET(A19,-1,0,1,1),".","`",2))))+1,VALUE(MID(OFFSET(A19,-1,0,1,1),FIND("`",SUBSTITUTE(OFFSET(A19,-1,0,1,1),".","`",2))+1,(FIND("`",SUBSTITUTE(OFFSET(A19,-1,0,1,1),".","`",3))-FIND("`",SUBSTITUTE(OFFSET(A19,-1,0,1,1),".","`",2))-1)))+1)))</f>
        <v>1.1.1</v>
      </c>
      <c r="B19" s="75" t="s">
        <v>20</v>
      </c>
      <c r="C19" s="70"/>
      <c r="D19" s="70"/>
      <c r="E19" s="63" t="s">
        <v>8</v>
      </c>
      <c r="F19" s="69" t="s">
        <v>380</v>
      </c>
      <c r="G19" s="173"/>
      <c r="H19" s="143">
        <v>42767</v>
      </c>
      <c r="I19" s="80">
        <f t="shared" ref="I19:I65" si="6">IF(J19=0,H19,H19+J19-1)</f>
        <v>43131</v>
      </c>
      <c r="J19" s="145">
        <v>365</v>
      </c>
      <c r="K19" s="146">
        <v>0</v>
      </c>
      <c r="L19" s="83">
        <f>M19/5</f>
        <v>52.2</v>
      </c>
      <c r="M19" s="84">
        <f>IF(OR(I19=0,H19=0),0,NETWORKDAYS(H19,I19))</f>
        <v>261</v>
      </c>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179"/>
      <c r="BH19" s="73"/>
      <c r="BI19" s="73"/>
      <c r="BJ19" s="107" t="s">
        <v>29</v>
      </c>
      <c r="BK19" s="358" t="s">
        <v>14</v>
      </c>
      <c r="BL19" s="359"/>
      <c r="BM19" s="359"/>
      <c r="BN19" s="359"/>
      <c r="BO19" s="359"/>
      <c r="BP19" s="360"/>
      <c r="BQ19" s="350" t="s">
        <v>9</v>
      </c>
      <c r="BR19" s="351"/>
      <c r="BS19" s="351"/>
      <c r="BT19" s="351"/>
      <c r="BU19" s="351"/>
      <c r="BV19" s="352"/>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18"/>
      <c r="EQ19" s="18"/>
      <c r="ER19" s="18"/>
      <c r="ES19" s="18"/>
      <c r="ET19" s="18"/>
      <c r="EU19" s="18"/>
      <c r="EV19" s="18"/>
      <c r="EW19" s="18"/>
      <c r="EX19" s="18"/>
      <c r="EY19" s="18"/>
      <c r="EZ19" s="18"/>
      <c r="FA19" s="18"/>
    </row>
    <row r="20" spans="1:157" s="15" customFormat="1" hidden="1" outlineLevel="2">
      <c r="A20" s="74" t="str">
        <f t="shared" ca="1" si="5"/>
        <v>1.1.2</v>
      </c>
      <c r="B20" s="75" t="s">
        <v>79</v>
      </c>
      <c r="C20" s="70"/>
      <c r="D20" s="70"/>
      <c r="E20" s="63" t="s">
        <v>68</v>
      </c>
      <c r="F20" s="69" t="s">
        <v>380</v>
      </c>
      <c r="G20" s="173"/>
      <c r="H20" s="143">
        <v>42688</v>
      </c>
      <c r="I20" s="80">
        <f t="shared" si="6"/>
        <v>43312</v>
      </c>
      <c r="J20" s="145">
        <v>625</v>
      </c>
      <c r="K20" s="146">
        <v>0</v>
      </c>
      <c r="L20" s="83">
        <f>M20/5</f>
        <v>89.4</v>
      </c>
      <c r="M20" s="84">
        <f>IF(OR(I20=0,H20=0),0,NETWORKDAYS(H20,I20))</f>
        <v>447</v>
      </c>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179"/>
      <c r="BH20" s="361" t="s">
        <v>74</v>
      </c>
      <c r="BI20" s="362"/>
      <c r="BJ20" s="362"/>
      <c r="BK20" s="362"/>
      <c r="BL20" s="362"/>
      <c r="BM20" s="362"/>
      <c r="BN20" s="362"/>
      <c r="BO20" s="362"/>
      <c r="BP20" s="362"/>
      <c r="BQ20" s="362"/>
      <c r="BR20" s="362"/>
      <c r="BS20" s="362"/>
      <c r="BT20" s="362"/>
      <c r="BU20" s="362"/>
      <c r="BV20" s="363"/>
      <c r="BW20" s="347" t="s">
        <v>73</v>
      </c>
      <c r="BX20" s="348"/>
      <c r="BY20" s="348"/>
      <c r="BZ20" s="348"/>
      <c r="CA20" s="348"/>
      <c r="CB20" s="349"/>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18"/>
      <c r="EQ20" s="18"/>
      <c r="ER20" s="18"/>
      <c r="ES20" s="18"/>
      <c r="ET20" s="18"/>
      <c r="EU20" s="18"/>
      <c r="EV20" s="18"/>
      <c r="EW20" s="18"/>
      <c r="EX20" s="18"/>
      <c r="EY20" s="18"/>
      <c r="EZ20" s="18"/>
      <c r="FA20" s="18"/>
    </row>
    <row r="21" spans="1:157" ht="30.75" hidden="1" customHeight="1" outlineLevel="1" collapsed="1">
      <c r="A21" s="64" t="str">
        <f ca="1">IF(ISERROR(VALUE(SUBSTITUTE(OFFSET(A21,-1,0,1,1),".",""))),"0.1",IF(ISERROR(FIND("`",SUBSTITUTE(OFFSET(A21,-1,0,1,1),".","`",1))),OFFSET(A21,-1,0,1,1)&amp;".1",LEFT(OFFSET(A21,-1,0,1,1),FIND("`",SUBSTITUTE(OFFSET(A21,-1,0,1,1),".","`",1)))&amp;IF(ISERROR(FIND("`",SUBSTITUTE(OFFSET(A21,-1,0,1,1),".","`",2))),VALUE(RIGHT(OFFSET(A21,-1,0,1,1),LEN(OFFSET(A21,-1,0,1,1))-FIND("`",SUBSTITUTE(OFFSET(A21,-1,0,1,1),".","`",1))))+1,VALUE(MID(OFFSET(A21,-1,0,1,1),FIND("`",SUBSTITUTE(OFFSET(A21,-1,0,1,1),".","`",1))+1,(FIND("`",SUBSTITUTE(OFFSET(A21,-1,0,1,1),".","`",2))-FIND("`",SUBSTITUTE(OFFSET(A21,-1,0,1,1),".","`",1))-1)))+1)))</f>
        <v>1.2</v>
      </c>
      <c r="B21" s="193" t="s">
        <v>21</v>
      </c>
      <c r="C21" s="59" t="s">
        <v>11</v>
      </c>
      <c r="D21" s="66"/>
      <c r="E21" s="67" t="s">
        <v>8</v>
      </c>
      <c r="F21" s="68"/>
      <c r="G21" s="172"/>
      <c r="H21" s="187">
        <f>MIN(H22,H23,H24,H25,H26,H27)</f>
        <v>42620</v>
      </c>
      <c r="I21" s="142">
        <f>MAX(I22,I23,I24,I25,I26,I27)</f>
        <v>43343</v>
      </c>
      <c r="J21" s="188"/>
      <c r="K21" s="189">
        <f>AVERAGE(K22:K27)</f>
        <v>4.1666666666666664E-2</v>
      </c>
      <c r="L21" s="135"/>
      <c r="M21" s="136"/>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391">
        <f>K21</f>
        <v>4.1666666666666664E-2</v>
      </c>
      <c r="BG21" s="392"/>
      <c r="BH21" s="392"/>
      <c r="BI21" s="392"/>
      <c r="BJ21" s="392"/>
      <c r="BK21" s="392"/>
      <c r="BL21" s="392"/>
      <c r="BM21" s="392"/>
      <c r="BN21" s="392"/>
      <c r="BO21" s="392"/>
      <c r="BP21" s="392"/>
      <c r="BQ21" s="392"/>
      <c r="BR21" s="392"/>
      <c r="BS21" s="392"/>
      <c r="BT21" s="392"/>
      <c r="BU21" s="392"/>
      <c r="BV21" s="392"/>
      <c r="BW21" s="392"/>
      <c r="BX21" s="392"/>
      <c r="BY21" s="392"/>
      <c r="BZ21" s="392"/>
      <c r="CA21" s="392"/>
      <c r="CB21" s="392"/>
      <c r="CC21" s="392"/>
      <c r="CD21" s="141"/>
      <c r="CE21" s="141"/>
      <c r="CF21" s="141"/>
      <c r="CG21" s="141"/>
      <c r="CH21" s="141"/>
      <c r="CI21" s="141"/>
      <c r="CJ21" s="141"/>
      <c r="CK21" s="141"/>
      <c r="CL21" s="141"/>
      <c r="CM21" s="141"/>
      <c r="CN21" s="141"/>
      <c r="CO21" s="141"/>
      <c r="CP21" s="141"/>
      <c r="CQ21" s="141"/>
      <c r="CR21" s="141"/>
      <c r="CS21" s="141"/>
      <c r="CT21" s="141"/>
      <c r="CU21" s="141"/>
      <c r="CV21" s="141"/>
      <c r="CW21" s="141"/>
      <c r="CX21" s="141"/>
      <c r="CY21" s="141"/>
      <c r="CZ21" s="141"/>
      <c r="DA21" s="141"/>
      <c r="DB21" s="141"/>
      <c r="DC21" s="141"/>
      <c r="DD21" s="141"/>
      <c r="DE21" s="141"/>
      <c r="DF21" s="141"/>
      <c r="DG21" s="141"/>
      <c r="DH21" s="141"/>
      <c r="DI21" s="141"/>
      <c r="DJ21" s="141"/>
      <c r="DK21" s="141"/>
      <c r="DL21" s="141"/>
      <c r="DM21" s="141"/>
      <c r="DN21" s="141"/>
      <c r="DO21" s="141"/>
      <c r="DP21" s="141"/>
      <c r="DQ21" s="141"/>
      <c r="DR21" s="141"/>
      <c r="DS21" s="141"/>
      <c r="DT21" s="141"/>
      <c r="DU21" s="141"/>
      <c r="DV21" s="141"/>
      <c r="DW21" s="141"/>
      <c r="DX21" s="141"/>
      <c r="DY21" s="141"/>
      <c r="DZ21" s="141"/>
      <c r="EA21" s="141"/>
      <c r="EB21" s="141"/>
      <c r="EC21" s="141"/>
      <c r="ED21" s="141"/>
      <c r="EE21" s="141"/>
      <c r="EF21" s="141"/>
      <c r="EG21" s="141"/>
      <c r="EH21" s="141"/>
      <c r="EI21" s="141"/>
      <c r="EJ21" s="141"/>
      <c r="EK21" s="141"/>
      <c r="EL21" s="141"/>
      <c r="EM21" s="141"/>
      <c r="EN21" s="141"/>
      <c r="EO21" s="141"/>
      <c r="EP21" s="17"/>
      <c r="EQ21" s="17"/>
      <c r="ER21" s="17"/>
      <c r="ES21" s="17"/>
      <c r="ET21" s="17"/>
      <c r="EU21" s="17"/>
      <c r="EV21" s="17"/>
      <c r="EW21" s="17"/>
      <c r="EX21" s="17"/>
      <c r="EY21" s="17"/>
      <c r="EZ21" s="17"/>
      <c r="FA21" s="17"/>
    </row>
    <row r="22" spans="1:157" s="15" customFormat="1" ht="42.75" hidden="1" customHeight="1" outlineLevel="2">
      <c r="A22" s="74" t="str">
        <f t="shared" ref="A22:A27" ca="1" si="7">IF(ISERROR(VALUE(SUBSTITUTE(OFFSET(A22,-1,0,1,1),".",""))),"0.0.1",IF(ISERROR(FIND("`",SUBSTITUTE(OFFSET(A22,-1,0,1,1),".","`",2))),OFFSET(A22,-1,0,1,1)&amp;".1",LEFT(OFFSET(A22,-1,0,1,1),FIND("`",SUBSTITUTE(OFFSET(A22,-1,0,1,1),".","`",2)))&amp;IF(ISERROR(FIND("`",SUBSTITUTE(OFFSET(A22,-1,0,1,1),".","`",3))),VALUE(RIGHT(OFFSET(A22,-1,0,1,1),LEN(OFFSET(A22,-1,0,1,1))-FIND("`",SUBSTITUTE(OFFSET(A22,-1,0,1,1),".","`",2))))+1,VALUE(MID(OFFSET(A22,-1,0,1,1),FIND("`",SUBSTITUTE(OFFSET(A22,-1,0,1,1),".","`",2))+1,(FIND("`",SUBSTITUTE(OFFSET(A22,-1,0,1,1),".","`",3))-FIND("`",SUBSTITUTE(OFFSET(A22,-1,0,1,1),".","`",2))-1)))+1)))</f>
        <v>1.2.1</v>
      </c>
      <c r="B22" s="75" t="s">
        <v>28</v>
      </c>
      <c r="C22" s="70"/>
      <c r="D22" s="70"/>
      <c r="E22" s="63" t="s">
        <v>8</v>
      </c>
      <c r="F22" s="69" t="s">
        <v>380</v>
      </c>
      <c r="G22" s="173"/>
      <c r="H22" s="143">
        <v>42767</v>
      </c>
      <c r="I22" s="80">
        <f>IF(J22=0,H22,H22+J22-1)</f>
        <v>43220</v>
      </c>
      <c r="J22" s="145">
        <v>454</v>
      </c>
      <c r="K22" s="146">
        <v>0</v>
      </c>
      <c r="L22" s="83">
        <f t="shared" ref="L22:L27" si="8">M22/5</f>
        <v>64.8</v>
      </c>
      <c r="M22" s="84">
        <f t="shared" ref="M22:M27" si="9">IF(OR(I22=0,H22=0),0,NETWORKDAYS(H22,I22))</f>
        <v>324</v>
      </c>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178"/>
      <c r="BH22" s="73"/>
      <c r="BI22" s="73"/>
      <c r="BJ22" s="107" t="s">
        <v>29</v>
      </c>
      <c r="BK22" s="358" t="s">
        <v>14</v>
      </c>
      <c r="BL22" s="359"/>
      <c r="BM22" s="359"/>
      <c r="BN22" s="359"/>
      <c r="BO22" s="359"/>
      <c r="BP22" s="360"/>
      <c r="BQ22" s="350" t="s">
        <v>9</v>
      </c>
      <c r="BR22" s="351"/>
      <c r="BS22" s="351"/>
      <c r="BT22" s="351"/>
      <c r="BU22" s="351"/>
      <c r="BV22" s="352"/>
      <c r="BW22" s="382" t="s">
        <v>88</v>
      </c>
      <c r="BX22" s="383"/>
      <c r="BY22" s="384"/>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18"/>
      <c r="EQ22" s="18"/>
      <c r="ER22" s="18"/>
      <c r="ES22" s="18"/>
      <c r="ET22" s="18"/>
      <c r="EU22" s="18"/>
      <c r="EV22" s="18"/>
      <c r="EW22" s="18"/>
      <c r="EX22" s="18"/>
      <c r="EY22" s="18"/>
      <c r="EZ22" s="18"/>
      <c r="FA22" s="18"/>
    </row>
    <row r="23" spans="1:157" s="15" customFormat="1" ht="41.25" hidden="1" customHeight="1" outlineLevel="2">
      <c r="A23" s="108" t="str">
        <f t="shared" ca="1" si="7"/>
        <v>1.2.2</v>
      </c>
      <c r="B23" s="109" t="s">
        <v>86</v>
      </c>
      <c r="C23" s="194"/>
      <c r="D23" s="194"/>
      <c r="E23" s="195" t="s">
        <v>8</v>
      </c>
      <c r="F23" s="196" t="s">
        <v>380</v>
      </c>
      <c r="G23" s="197"/>
      <c r="H23" s="198">
        <v>42620</v>
      </c>
      <c r="I23" s="114">
        <f t="shared" si="6"/>
        <v>42766</v>
      </c>
      <c r="J23" s="202">
        <v>147</v>
      </c>
      <c r="K23" s="203">
        <v>0.25</v>
      </c>
      <c r="L23" s="83">
        <f t="shared" si="8"/>
        <v>21</v>
      </c>
      <c r="M23" s="84">
        <f t="shared" si="9"/>
        <v>105</v>
      </c>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85"/>
      <c r="BG23" s="183"/>
      <c r="BH23" s="117"/>
      <c r="BI23" s="117"/>
      <c r="BJ23" s="107" t="s">
        <v>29</v>
      </c>
      <c r="BK23" s="395" t="s">
        <v>16</v>
      </c>
      <c r="BL23" s="396"/>
      <c r="BM23" s="118" t="s">
        <v>17</v>
      </c>
      <c r="BN23" s="119" t="s">
        <v>17</v>
      </c>
      <c r="BO23" s="355" t="s">
        <v>17</v>
      </c>
      <c r="BP23" s="357"/>
      <c r="BQ23" s="85" t="s">
        <v>76</v>
      </c>
      <c r="BR23" s="73"/>
      <c r="BS23" s="73"/>
      <c r="BT23" s="85"/>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18"/>
      <c r="EQ23" s="18"/>
      <c r="ER23" s="18"/>
      <c r="ES23" s="18"/>
      <c r="ET23" s="18"/>
      <c r="EU23" s="18"/>
      <c r="EV23" s="18"/>
      <c r="EW23" s="18"/>
      <c r="EX23" s="18"/>
      <c r="EY23" s="18"/>
      <c r="EZ23" s="18"/>
      <c r="FA23" s="18"/>
    </row>
    <row r="24" spans="1:157" s="15" customFormat="1" hidden="1" outlineLevel="2">
      <c r="A24" s="74" t="str">
        <f t="shared" ca="1" si="7"/>
        <v>1.2.3</v>
      </c>
      <c r="B24" s="75" t="s">
        <v>104</v>
      </c>
      <c r="C24" s="70"/>
      <c r="D24" s="70"/>
      <c r="E24" s="63" t="s">
        <v>8</v>
      </c>
      <c r="F24" s="69" t="s">
        <v>380</v>
      </c>
      <c r="G24" s="173"/>
      <c r="H24" s="143">
        <v>42767</v>
      </c>
      <c r="I24" s="80">
        <f t="shared" si="6"/>
        <v>43312</v>
      </c>
      <c r="J24" s="145">
        <v>546</v>
      </c>
      <c r="K24" s="146">
        <v>0</v>
      </c>
      <c r="L24" s="83">
        <f t="shared" si="8"/>
        <v>78</v>
      </c>
      <c r="M24" s="84">
        <f t="shared" si="9"/>
        <v>390</v>
      </c>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179"/>
      <c r="BH24" s="73"/>
      <c r="BI24" s="73"/>
      <c r="BJ24" s="107" t="s">
        <v>29</v>
      </c>
      <c r="BK24" s="358" t="s">
        <v>14</v>
      </c>
      <c r="BL24" s="359"/>
      <c r="BM24" s="359"/>
      <c r="BN24" s="359"/>
      <c r="BO24" s="359"/>
      <c r="BP24" s="360"/>
      <c r="BQ24" s="350" t="s">
        <v>9</v>
      </c>
      <c r="BR24" s="351"/>
      <c r="BS24" s="351"/>
      <c r="BT24" s="351"/>
      <c r="BU24" s="351"/>
      <c r="BV24" s="352"/>
      <c r="BW24" s="355" t="s">
        <v>17</v>
      </c>
      <c r="BX24" s="356"/>
      <c r="BY24" s="357"/>
      <c r="BZ24" s="382" t="s">
        <v>88</v>
      </c>
      <c r="CA24" s="383"/>
      <c r="CB24" s="384"/>
      <c r="CC24" s="85" t="s">
        <v>87</v>
      </c>
      <c r="CD24" s="85"/>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18"/>
      <c r="EQ24" s="18"/>
      <c r="ER24" s="18"/>
      <c r="ES24" s="18"/>
      <c r="ET24" s="18"/>
      <c r="EU24" s="18"/>
      <c r="EV24" s="18"/>
      <c r="EW24" s="18"/>
      <c r="EX24" s="18"/>
      <c r="EY24" s="18"/>
      <c r="EZ24" s="18"/>
      <c r="FA24" s="18"/>
    </row>
    <row r="25" spans="1:157" s="15" customFormat="1" ht="27" hidden="1" customHeight="1" outlineLevel="2">
      <c r="A25" s="74" t="str">
        <f t="shared" ca="1" si="7"/>
        <v>1.2.4</v>
      </c>
      <c r="B25" s="75" t="s">
        <v>105</v>
      </c>
      <c r="C25" s="70"/>
      <c r="D25" s="70"/>
      <c r="E25" s="63" t="s">
        <v>8</v>
      </c>
      <c r="F25" s="69" t="s">
        <v>380</v>
      </c>
      <c r="G25" s="173"/>
      <c r="H25" s="143">
        <v>42767</v>
      </c>
      <c r="I25" s="80">
        <f t="shared" si="6"/>
        <v>43312</v>
      </c>
      <c r="J25" s="145">
        <v>546</v>
      </c>
      <c r="K25" s="146">
        <v>0</v>
      </c>
      <c r="L25" s="83">
        <f t="shared" si="8"/>
        <v>78</v>
      </c>
      <c r="M25" s="84">
        <f t="shared" si="9"/>
        <v>390</v>
      </c>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179"/>
      <c r="BH25" s="73"/>
      <c r="BI25" s="73"/>
      <c r="BJ25" s="107" t="s">
        <v>29</v>
      </c>
      <c r="BK25" s="358" t="s">
        <v>14</v>
      </c>
      <c r="BL25" s="359"/>
      <c r="BM25" s="359"/>
      <c r="BN25" s="359"/>
      <c r="BO25" s="359"/>
      <c r="BP25" s="360"/>
      <c r="BQ25" s="350" t="s">
        <v>9</v>
      </c>
      <c r="BR25" s="351"/>
      <c r="BS25" s="351"/>
      <c r="BT25" s="351"/>
      <c r="BU25" s="351"/>
      <c r="BV25" s="352"/>
      <c r="BW25" s="355" t="s">
        <v>17</v>
      </c>
      <c r="BX25" s="356"/>
      <c r="BY25" s="357"/>
      <c r="BZ25" s="382" t="s">
        <v>88</v>
      </c>
      <c r="CA25" s="383"/>
      <c r="CB25" s="384"/>
      <c r="CC25" s="85" t="s">
        <v>87</v>
      </c>
      <c r="CD25" s="85"/>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18"/>
      <c r="EQ25" s="18"/>
      <c r="ER25" s="18"/>
      <c r="ES25" s="18"/>
      <c r="ET25" s="18"/>
      <c r="EU25" s="18"/>
      <c r="EV25" s="18"/>
      <c r="EW25" s="18"/>
      <c r="EX25" s="18"/>
      <c r="EY25" s="18"/>
      <c r="EZ25" s="18"/>
      <c r="FA25" s="18"/>
    </row>
    <row r="26" spans="1:157" s="15" customFormat="1" hidden="1" outlineLevel="2">
      <c r="A26" s="74" t="str">
        <f t="shared" ca="1" si="7"/>
        <v>1.2.5</v>
      </c>
      <c r="B26" s="75" t="s">
        <v>106</v>
      </c>
      <c r="C26" s="70"/>
      <c r="D26" s="70"/>
      <c r="E26" s="63" t="s">
        <v>8</v>
      </c>
      <c r="F26" s="69" t="s">
        <v>380</v>
      </c>
      <c r="G26" s="173"/>
      <c r="H26" s="143">
        <v>42767</v>
      </c>
      <c r="I26" s="80">
        <f t="shared" si="6"/>
        <v>43312</v>
      </c>
      <c r="J26" s="145">
        <v>546</v>
      </c>
      <c r="K26" s="146">
        <v>0</v>
      </c>
      <c r="L26" s="83">
        <f t="shared" si="8"/>
        <v>78</v>
      </c>
      <c r="M26" s="84">
        <f t="shared" si="9"/>
        <v>390</v>
      </c>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179"/>
      <c r="BH26" s="73"/>
      <c r="BI26" s="73"/>
      <c r="BJ26" s="107" t="s">
        <v>29</v>
      </c>
      <c r="BK26" s="358" t="s">
        <v>14</v>
      </c>
      <c r="BL26" s="359"/>
      <c r="BM26" s="359"/>
      <c r="BN26" s="359"/>
      <c r="BO26" s="359"/>
      <c r="BP26" s="360"/>
      <c r="BQ26" s="350" t="s">
        <v>9</v>
      </c>
      <c r="BR26" s="351"/>
      <c r="BS26" s="351"/>
      <c r="BT26" s="351"/>
      <c r="BU26" s="351"/>
      <c r="BV26" s="352"/>
      <c r="BW26" s="355" t="s">
        <v>17</v>
      </c>
      <c r="BX26" s="356"/>
      <c r="BY26" s="357"/>
      <c r="BZ26" s="382" t="s">
        <v>88</v>
      </c>
      <c r="CA26" s="383"/>
      <c r="CB26" s="384"/>
      <c r="CC26" s="85" t="s">
        <v>87</v>
      </c>
      <c r="CD26" s="85"/>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18"/>
      <c r="EQ26" s="18"/>
      <c r="ER26" s="18"/>
      <c r="ES26" s="18"/>
      <c r="ET26" s="18"/>
      <c r="EU26" s="18"/>
      <c r="EV26" s="18"/>
      <c r="EW26" s="18"/>
      <c r="EX26" s="18"/>
      <c r="EY26" s="18"/>
      <c r="EZ26" s="18"/>
      <c r="FA26" s="18"/>
    </row>
    <row r="27" spans="1:157" s="15" customFormat="1" ht="24" hidden="1" outlineLevel="2">
      <c r="A27" s="74" t="str">
        <f t="shared" ca="1" si="7"/>
        <v>1.2.6</v>
      </c>
      <c r="B27" s="75" t="s">
        <v>79</v>
      </c>
      <c r="C27" s="70"/>
      <c r="D27" s="70"/>
      <c r="E27" s="199" t="s">
        <v>80</v>
      </c>
      <c r="F27" s="200" t="s">
        <v>380</v>
      </c>
      <c r="G27" s="201"/>
      <c r="H27" s="143">
        <v>42887</v>
      </c>
      <c r="I27" s="80">
        <f>IF(J27=0,H27,H27+J27-1)</f>
        <v>43343</v>
      </c>
      <c r="J27" s="145">
        <v>457</v>
      </c>
      <c r="K27" s="146">
        <v>0</v>
      </c>
      <c r="L27" s="83">
        <f t="shared" si="8"/>
        <v>65.400000000000006</v>
      </c>
      <c r="M27" s="84">
        <f t="shared" si="9"/>
        <v>327</v>
      </c>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218"/>
      <c r="BG27" s="209"/>
      <c r="BH27" s="218"/>
      <c r="BI27" s="218"/>
      <c r="BJ27" s="221" t="s">
        <v>29</v>
      </c>
      <c r="BK27" s="218"/>
      <c r="BL27" s="218"/>
      <c r="BM27" s="218"/>
      <c r="BN27" s="218"/>
      <c r="BO27" s="342" t="s">
        <v>74</v>
      </c>
      <c r="BP27" s="343"/>
      <c r="BQ27" s="343"/>
      <c r="BR27" s="343"/>
      <c r="BS27" s="343"/>
      <c r="BT27" s="343"/>
      <c r="BU27" s="343"/>
      <c r="BV27" s="344"/>
      <c r="BW27" s="345" t="s">
        <v>73</v>
      </c>
      <c r="BX27" s="345"/>
      <c r="BY27" s="345"/>
      <c r="BZ27" s="346"/>
      <c r="CA27" s="346"/>
      <c r="CB27" s="346"/>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18"/>
      <c r="EQ27" s="18"/>
      <c r="ER27" s="18"/>
      <c r="ES27" s="18"/>
      <c r="ET27" s="18"/>
      <c r="EU27" s="18"/>
      <c r="EV27" s="18"/>
      <c r="EW27" s="18"/>
      <c r="EX27" s="18"/>
      <c r="EY27" s="18"/>
      <c r="EZ27" s="18"/>
      <c r="FA27" s="18"/>
    </row>
    <row r="28" spans="1:157" ht="29.25" hidden="1" customHeight="1" outlineLevel="1" collapsed="1">
      <c r="A28" s="64" t="str">
        <f ca="1">IF(ISERROR(VALUE(SUBSTITUTE(OFFSET(A28,-1,0,1,1),".",""))),"0.1",IF(ISERROR(FIND("`",SUBSTITUTE(OFFSET(A28,-1,0,1,1),".","`",1))),OFFSET(A28,-1,0,1,1)&amp;".1",LEFT(OFFSET(A28,-1,0,1,1),FIND("`",SUBSTITUTE(OFFSET(A28,-1,0,1,1),".","`",1)))&amp;IF(ISERROR(FIND("`",SUBSTITUTE(OFFSET(A28,-1,0,1,1),".","`",2))),VALUE(RIGHT(OFFSET(A28,-1,0,1,1),LEN(OFFSET(A28,-1,0,1,1))-FIND("`",SUBSTITUTE(OFFSET(A28,-1,0,1,1),".","`",1))))+1,VALUE(MID(OFFSET(A28,-1,0,1,1),FIND("`",SUBSTITUTE(OFFSET(A28,-1,0,1,1),".","`",1))+1,(FIND("`",SUBSTITUTE(OFFSET(A28,-1,0,1,1),".","`",2))-FIND("`",SUBSTITUTE(OFFSET(A28,-1,0,1,1),".","`",1))-1)))+1)))</f>
        <v>1.3</v>
      </c>
      <c r="B28" s="65" t="s">
        <v>22</v>
      </c>
      <c r="C28" s="59" t="s">
        <v>11</v>
      </c>
      <c r="D28" s="66"/>
      <c r="E28" s="67" t="s">
        <v>8</v>
      </c>
      <c r="F28" s="68"/>
      <c r="G28" s="172"/>
      <c r="H28" s="187">
        <f>MIN(H29,H30,H31)</f>
        <v>42620</v>
      </c>
      <c r="I28" s="142">
        <f>MAX(I29,I30,I31)</f>
        <v>43220</v>
      </c>
      <c r="J28" s="188"/>
      <c r="K28" s="189">
        <f>AVERAGE(K29,K30,K31)</f>
        <v>0</v>
      </c>
      <c r="L28" s="135"/>
      <c r="M28" s="136"/>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399">
        <f t="shared" ref="BF28" si="10">F28</f>
        <v>0</v>
      </c>
      <c r="BG28" s="400"/>
      <c r="BH28" s="400"/>
      <c r="BI28" s="400"/>
      <c r="BJ28" s="400"/>
      <c r="BK28" s="400"/>
      <c r="BL28" s="400"/>
      <c r="BM28" s="400"/>
      <c r="BN28" s="400"/>
      <c r="BO28" s="400"/>
      <c r="BP28" s="400"/>
      <c r="BQ28" s="400"/>
      <c r="BR28" s="400"/>
      <c r="BS28" s="400"/>
      <c r="BT28" s="400"/>
      <c r="BU28" s="400"/>
      <c r="BV28" s="400"/>
      <c r="BW28" s="400"/>
      <c r="BX28" s="400"/>
      <c r="BY28" s="401"/>
      <c r="BZ28" s="141"/>
      <c r="CA28" s="141"/>
      <c r="CB28" s="141"/>
      <c r="CC28" s="141"/>
      <c r="CD28" s="141"/>
      <c r="CE28" s="141"/>
      <c r="CF28" s="141"/>
      <c r="CG28" s="141"/>
      <c r="CH28" s="141"/>
      <c r="CI28" s="141"/>
      <c r="CJ28" s="141"/>
      <c r="CK28" s="141"/>
      <c r="CL28" s="141"/>
      <c r="CM28" s="141"/>
      <c r="CN28" s="141"/>
      <c r="CO28" s="141"/>
      <c r="CP28" s="141"/>
      <c r="CQ28" s="141"/>
      <c r="CR28" s="141"/>
      <c r="CS28" s="141"/>
      <c r="CT28" s="141"/>
      <c r="CU28" s="141"/>
      <c r="CV28" s="141"/>
      <c r="CW28" s="141"/>
      <c r="CX28" s="141"/>
      <c r="CY28" s="141"/>
      <c r="CZ28" s="141"/>
      <c r="DA28" s="141"/>
      <c r="DB28" s="141"/>
      <c r="DC28" s="141"/>
      <c r="DD28" s="141"/>
      <c r="DE28" s="141"/>
      <c r="DF28" s="141"/>
      <c r="DG28" s="141"/>
      <c r="DH28" s="141"/>
      <c r="DI28" s="141"/>
      <c r="DJ28" s="141"/>
      <c r="DK28" s="141"/>
      <c r="DL28" s="141"/>
      <c r="DM28" s="141"/>
      <c r="DN28" s="141"/>
      <c r="DO28" s="141"/>
      <c r="DP28" s="141"/>
      <c r="DQ28" s="141"/>
      <c r="DR28" s="141"/>
      <c r="DS28" s="141"/>
      <c r="DT28" s="141"/>
      <c r="DU28" s="141"/>
      <c r="DV28" s="141"/>
      <c r="DW28" s="141"/>
      <c r="DX28" s="141"/>
      <c r="DY28" s="141"/>
      <c r="DZ28" s="141"/>
      <c r="EA28" s="141"/>
      <c r="EB28" s="141"/>
      <c r="EC28" s="141"/>
      <c r="ED28" s="141"/>
      <c r="EE28" s="141"/>
      <c r="EF28" s="141"/>
      <c r="EG28" s="141"/>
      <c r="EH28" s="141"/>
      <c r="EI28" s="141"/>
      <c r="EJ28" s="141"/>
      <c r="EK28" s="141"/>
      <c r="EL28" s="141"/>
      <c r="EM28" s="141"/>
      <c r="EN28" s="141"/>
      <c r="EO28" s="141"/>
      <c r="EP28" s="17"/>
      <c r="EQ28" s="17"/>
      <c r="ER28" s="17"/>
      <c r="ES28" s="17"/>
      <c r="ET28" s="17"/>
      <c r="EU28" s="17"/>
      <c r="EV28" s="17"/>
      <c r="EW28" s="17"/>
      <c r="EX28" s="17"/>
      <c r="EY28" s="17"/>
      <c r="EZ28" s="17"/>
      <c r="FA28" s="17"/>
    </row>
    <row r="29" spans="1:157" s="15" customFormat="1" ht="36" hidden="1" customHeight="1" outlineLevel="2">
      <c r="A29" s="74" t="str">
        <f t="shared" ref="A29:A31" ca="1" si="11">IF(ISERROR(VALUE(SUBSTITUTE(OFFSET(A29,-1,0,1,1),".",""))),"0.0.1",IF(ISERROR(FIND("`",SUBSTITUTE(OFFSET(A29,-1,0,1,1),".","`",2))),OFFSET(A29,-1,0,1,1)&amp;".1",LEFT(OFFSET(A29,-1,0,1,1),FIND("`",SUBSTITUTE(OFFSET(A29,-1,0,1,1),".","`",2)))&amp;IF(ISERROR(FIND("`",SUBSTITUTE(OFFSET(A29,-1,0,1,1),".","`",3))),VALUE(RIGHT(OFFSET(A29,-1,0,1,1),LEN(OFFSET(A29,-1,0,1,1))-FIND("`",SUBSTITUTE(OFFSET(A29,-1,0,1,1),".","`",2))))+1,VALUE(MID(OFFSET(A29,-1,0,1,1),FIND("`",SUBSTITUTE(OFFSET(A29,-1,0,1,1),".","`",2))+1,(FIND("`",SUBSTITUTE(OFFSET(A29,-1,0,1,1),".","`",3))-FIND("`",SUBSTITUTE(OFFSET(A29,-1,0,1,1),".","`",2))-1)))+1)))</f>
        <v>1.3.1</v>
      </c>
      <c r="B29" s="75" t="s">
        <v>107</v>
      </c>
      <c r="C29" s="70"/>
      <c r="D29" s="70"/>
      <c r="E29" s="63" t="s">
        <v>8</v>
      </c>
      <c r="F29" s="69" t="s">
        <v>380</v>
      </c>
      <c r="G29" s="173"/>
      <c r="H29" s="143">
        <v>42620</v>
      </c>
      <c r="I29" s="80">
        <f>IF(J29=0,H29,H29+J29-1)</f>
        <v>42984</v>
      </c>
      <c r="J29" s="145">
        <v>365</v>
      </c>
      <c r="K29" s="146">
        <v>0</v>
      </c>
      <c r="L29" s="83">
        <f>M29/5</f>
        <v>52.2</v>
      </c>
      <c r="M29" s="84">
        <f>IF(OR(I29=0,H29=0),0,NETWORKDAYS(H29,I29))</f>
        <v>261</v>
      </c>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402" t="s">
        <v>14</v>
      </c>
      <c r="BG29" s="403"/>
      <c r="BH29" s="403"/>
      <c r="BI29" s="403"/>
      <c r="BJ29" s="403"/>
      <c r="BK29" s="403"/>
      <c r="BL29" s="403"/>
      <c r="BM29" s="404"/>
      <c r="BN29" s="385" t="s">
        <v>9</v>
      </c>
      <c r="BO29" s="386"/>
      <c r="BP29" s="386"/>
      <c r="BQ29" s="386"/>
      <c r="BR29" s="386"/>
      <c r="BS29" s="387"/>
      <c r="BT29" s="388" t="s">
        <v>88</v>
      </c>
      <c r="BU29" s="389"/>
      <c r="BV29" s="390"/>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18"/>
      <c r="EQ29" s="18"/>
      <c r="ER29" s="18"/>
      <c r="ES29" s="18"/>
      <c r="ET29" s="18"/>
      <c r="EU29" s="18"/>
      <c r="EV29" s="18"/>
      <c r="EW29" s="18"/>
      <c r="EX29" s="18"/>
      <c r="EY29" s="18"/>
      <c r="EZ29" s="18"/>
      <c r="FA29" s="18"/>
    </row>
    <row r="30" spans="1:157" s="15" customFormat="1" ht="24" hidden="1" outlineLevel="2">
      <c r="A30" s="74" t="str">
        <f t="shared" ca="1" si="11"/>
        <v>1.3.2</v>
      </c>
      <c r="B30" s="75" t="s">
        <v>108</v>
      </c>
      <c r="C30" s="70"/>
      <c r="D30" s="70"/>
      <c r="E30" s="63" t="s">
        <v>8</v>
      </c>
      <c r="F30" s="69" t="s">
        <v>380</v>
      </c>
      <c r="G30" s="173"/>
      <c r="H30" s="143">
        <v>42767</v>
      </c>
      <c r="I30" s="80">
        <f t="shared" si="6"/>
        <v>43131</v>
      </c>
      <c r="J30" s="145">
        <v>365</v>
      </c>
      <c r="K30" s="146">
        <v>0</v>
      </c>
      <c r="L30" s="83">
        <f>M30/5</f>
        <v>52.2</v>
      </c>
      <c r="M30" s="84">
        <f>IF(OR(I30=0,H30=0),0,NETWORKDAYS(H30,I30))</f>
        <v>261</v>
      </c>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179"/>
      <c r="BH30" s="73"/>
      <c r="BI30" s="73"/>
      <c r="BJ30" s="107" t="s">
        <v>29</v>
      </c>
      <c r="BK30" s="358" t="s">
        <v>14</v>
      </c>
      <c r="BL30" s="359"/>
      <c r="BM30" s="360"/>
      <c r="BN30" s="350" t="s">
        <v>9</v>
      </c>
      <c r="BO30" s="351"/>
      <c r="BP30" s="351"/>
      <c r="BQ30" s="351"/>
      <c r="BR30" s="351"/>
      <c r="BS30" s="352"/>
      <c r="BT30" s="382" t="s">
        <v>88</v>
      </c>
      <c r="BU30" s="383"/>
      <c r="BV30" s="384"/>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18"/>
      <c r="EQ30" s="18"/>
      <c r="ER30" s="18"/>
      <c r="ES30" s="18"/>
      <c r="ET30" s="18"/>
      <c r="EU30" s="18"/>
      <c r="EV30" s="18"/>
      <c r="EW30" s="18"/>
      <c r="EX30" s="18"/>
      <c r="EY30" s="18"/>
      <c r="EZ30" s="18"/>
      <c r="FA30" s="18"/>
    </row>
    <row r="31" spans="1:157" s="15" customFormat="1" hidden="1" outlineLevel="2">
      <c r="A31" s="74" t="str">
        <f t="shared" ca="1" si="11"/>
        <v>1.3.3</v>
      </c>
      <c r="B31" s="75" t="s">
        <v>79</v>
      </c>
      <c r="C31" s="70"/>
      <c r="D31" s="70"/>
      <c r="E31" s="63" t="s">
        <v>81</v>
      </c>
      <c r="F31" s="69" t="s">
        <v>380</v>
      </c>
      <c r="G31" s="173"/>
      <c r="H31" s="143">
        <v>42795</v>
      </c>
      <c r="I31" s="80">
        <f t="shared" si="6"/>
        <v>43220</v>
      </c>
      <c r="J31" s="145">
        <v>426</v>
      </c>
      <c r="K31" s="146">
        <v>0</v>
      </c>
      <c r="L31" s="83">
        <f>M31/5</f>
        <v>60.8</v>
      </c>
      <c r="M31" s="84">
        <f>IF(OR(I31=0,H31=0),0,NETWORKDAYS(H31,I31))</f>
        <v>304</v>
      </c>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179"/>
      <c r="BH31" s="73"/>
      <c r="BI31" s="73"/>
      <c r="BJ31" s="107" t="s">
        <v>29</v>
      </c>
      <c r="BK31" s="73"/>
      <c r="BL31" s="361" t="s">
        <v>74</v>
      </c>
      <c r="BM31" s="362"/>
      <c r="BN31" s="362"/>
      <c r="BO31" s="362"/>
      <c r="BP31" s="362"/>
      <c r="BQ31" s="362"/>
      <c r="BR31" s="362"/>
      <c r="BS31" s="363"/>
      <c r="BT31" s="347" t="s">
        <v>73</v>
      </c>
      <c r="BU31" s="348"/>
      <c r="BV31" s="348"/>
      <c r="BW31" s="348"/>
      <c r="BX31" s="348"/>
      <c r="BY31" s="349"/>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18"/>
      <c r="EQ31" s="18"/>
      <c r="ER31" s="18"/>
      <c r="ES31" s="18"/>
      <c r="ET31" s="18"/>
      <c r="EU31" s="18"/>
      <c r="EV31" s="18"/>
      <c r="EW31" s="18"/>
      <c r="EX31" s="18"/>
      <c r="EY31" s="18"/>
      <c r="EZ31" s="18"/>
      <c r="FA31" s="18"/>
    </row>
    <row r="32" spans="1:157" ht="29.25" hidden="1" customHeight="1" outlineLevel="1" collapsed="1">
      <c r="A32" s="64" t="str">
        <f ca="1">IF(ISERROR(VALUE(SUBSTITUTE(OFFSET(A32,-1,0,1,1),".",""))),"0.1",IF(ISERROR(FIND("`",SUBSTITUTE(OFFSET(A32,-1,0,1,1),".","`",1))),OFFSET(A32,-1,0,1,1)&amp;".1",LEFT(OFFSET(A32,-1,0,1,1),FIND("`",SUBSTITUTE(OFFSET(A32,-1,0,1,1),".","`",1)))&amp;IF(ISERROR(FIND("`",SUBSTITUTE(OFFSET(A32,-1,0,1,1),".","`",2))),VALUE(RIGHT(OFFSET(A32,-1,0,1,1),LEN(OFFSET(A32,-1,0,1,1))-FIND("`",SUBSTITUTE(OFFSET(A32,-1,0,1,1),".","`",1))))+1,VALUE(MID(OFFSET(A32,-1,0,1,1),FIND("`",SUBSTITUTE(OFFSET(A32,-1,0,1,1),".","`",1))+1,(FIND("`",SUBSTITUTE(OFFSET(A32,-1,0,1,1),".","`",2))-FIND("`",SUBSTITUTE(OFFSET(A32,-1,0,1,1),".","`",1))-1)))+1)))</f>
        <v>1.4</v>
      </c>
      <c r="B32" s="65" t="s">
        <v>23</v>
      </c>
      <c r="C32" s="59" t="s">
        <v>11</v>
      </c>
      <c r="D32" s="66"/>
      <c r="E32" s="67" t="s">
        <v>8</v>
      </c>
      <c r="F32" s="68"/>
      <c r="G32" s="172"/>
      <c r="H32" s="187">
        <f>MIN(H33:H46)</f>
        <v>42767</v>
      </c>
      <c r="I32" s="142">
        <f>MAX(I33:I46)</f>
        <v>43434</v>
      </c>
      <c r="J32" s="188"/>
      <c r="K32" s="189">
        <f>AVERAGE(K33:K46)</f>
        <v>0</v>
      </c>
      <c r="L32" s="135"/>
      <c r="M32" s="136"/>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80"/>
      <c r="BH32" s="141"/>
      <c r="BI32" s="141"/>
      <c r="BJ32" s="391">
        <f>AM32</f>
        <v>0</v>
      </c>
      <c r="BK32" s="392"/>
      <c r="BL32" s="392"/>
      <c r="BM32" s="392"/>
      <c r="BN32" s="392"/>
      <c r="BO32" s="392"/>
      <c r="BP32" s="392"/>
      <c r="BQ32" s="392"/>
      <c r="BR32" s="392"/>
      <c r="BS32" s="392"/>
      <c r="BT32" s="392"/>
      <c r="BU32" s="392"/>
      <c r="BV32" s="392"/>
      <c r="BW32" s="392"/>
      <c r="BX32" s="392"/>
      <c r="BY32" s="392"/>
      <c r="BZ32" s="392"/>
      <c r="CA32" s="392"/>
      <c r="CB32" s="392"/>
      <c r="CC32" s="392"/>
      <c r="CD32" s="392"/>
      <c r="CE32" s="392"/>
      <c r="CF32" s="392"/>
      <c r="CG32" s="141"/>
      <c r="CH32" s="141"/>
      <c r="CI32" s="141"/>
      <c r="CJ32" s="141"/>
      <c r="CK32" s="141"/>
      <c r="CL32" s="141"/>
      <c r="CM32" s="141"/>
      <c r="CN32" s="141"/>
      <c r="CO32" s="141"/>
      <c r="CP32" s="141"/>
      <c r="CQ32" s="141"/>
      <c r="CR32" s="141"/>
      <c r="CS32" s="141"/>
      <c r="CT32" s="141"/>
      <c r="CU32" s="141"/>
      <c r="CV32" s="141"/>
      <c r="CW32" s="141"/>
      <c r="CX32" s="141"/>
      <c r="CY32" s="141"/>
      <c r="CZ32" s="141"/>
      <c r="DA32" s="141"/>
      <c r="DB32" s="141"/>
      <c r="DC32" s="141"/>
      <c r="DD32" s="141"/>
      <c r="DE32" s="141"/>
      <c r="DF32" s="141"/>
      <c r="DG32" s="141"/>
      <c r="DH32" s="141"/>
      <c r="DI32" s="141"/>
      <c r="DJ32" s="141"/>
      <c r="DK32" s="141"/>
      <c r="DL32" s="141"/>
      <c r="DM32" s="141"/>
      <c r="DN32" s="141"/>
      <c r="DO32" s="141"/>
      <c r="DP32" s="141"/>
      <c r="DQ32" s="141"/>
      <c r="DR32" s="141"/>
      <c r="DS32" s="141"/>
      <c r="DT32" s="141"/>
      <c r="DU32" s="141"/>
      <c r="DV32" s="141"/>
      <c r="DW32" s="141"/>
      <c r="DX32" s="141"/>
      <c r="DY32" s="141"/>
      <c r="DZ32" s="141"/>
      <c r="EA32" s="141"/>
      <c r="EB32" s="141"/>
      <c r="EC32" s="141"/>
      <c r="ED32" s="141"/>
      <c r="EE32" s="141"/>
      <c r="EF32" s="141"/>
      <c r="EG32" s="141"/>
      <c r="EH32" s="141"/>
      <c r="EI32" s="141"/>
      <c r="EJ32" s="141"/>
      <c r="EK32" s="141"/>
      <c r="EL32" s="141"/>
      <c r="EM32" s="141"/>
      <c r="EN32" s="141"/>
      <c r="EO32" s="141"/>
      <c r="EP32" s="17"/>
      <c r="EQ32" s="17"/>
      <c r="ER32" s="17"/>
      <c r="ES32" s="17"/>
      <c r="ET32" s="17"/>
      <c r="EU32" s="17"/>
      <c r="EV32" s="17"/>
      <c r="EW32" s="17"/>
      <c r="EX32" s="17"/>
      <c r="EY32" s="17"/>
      <c r="EZ32" s="17"/>
      <c r="FA32" s="17"/>
    </row>
    <row r="33" spans="1:157" s="15" customFormat="1" ht="24" hidden="1" outlineLevel="2">
      <c r="A33" s="74" t="str">
        <f t="shared" ref="A33:A46" ca="1" si="12">IF(ISERROR(VALUE(SUBSTITUTE(OFFSET(A33,-1,0,1,1),".",""))),"0.0.1",IF(ISERROR(FIND("`",SUBSTITUTE(OFFSET(A33,-1,0,1,1),".","`",2))),OFFSET(A33,-1,0,1,1)&amp;".1",LEFT(OFFSET(A33,-1,0,1,1),FIND("`",SUBSTITUTE(OFFSET(A33,-1,0,1,1),".","`",2)))&amp;IF(ISERROR(FIND("`",SUBSTITUTE(OFFSET(A33,-1,0,1,1),".","`",3))),VALUE(RIGHT(OFFSET(A33,-1,0,1,1),LEN(OFFSET(A33,-1,0,1,1))-FIND("`",SUBSTITUTE(OFFSET(A33,-1,0,1,1),".","`",2))))+1,VALUE(MID(OFFSET(A33,-1,0,1,1),FIND("`",SUBSTITUTE(OFFSET(A33,-1,0,1,1),".","`",2))+1,(FIND("`",SUBSTITUTE(OFFSET(A33,-1,0,1,1),".","`",3))-FIND("`",SUBSTITUTE(OFFSET(A33,-1,0,1,1),".","`",2))-1)))+1)))</f>
        <v>1.4.1</v>
      </c>
      <c r="B33" s="75" t="s">
        <v>109</v>
      </c>
      <c r="C33" s="70"/>
      <c r="D33" s="70"/>
      <c r="E33" s="63" t="s">
        <v>8</v>
      </c>
      <c r="F33" s="69" t="s">
        <v>380</v>
      </c>
      <c r="G33" s="173"/>
      <c r="H33" s="143">
        <v>42767</v>
      </c>
      <c r="I33" s="80">
        <f t="shared" si="6"/>
        <v>43131</v>
      </c>
      <c r="J33" s="145">
        <v>365</v>
      </c>
      <c r="K33" s="146">
        <v>0</v>
      </c>
      <c r="L33" s="83">
        <f t="shared" ref="L33:L46" si="13">M33/5</f>
        <v>52.2</v>
      </c>
      <c r="M33" s="84">
        <f t="shared" ref="M33:M46" si="14">IF(OR(I33=0,H33=0),0,NETWORKDAYS(H33,I33))</f>
        <v>261</v>
      </c>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179"/>
      <c r="BH33" s="73"/>
      <c r="BI33" s="73"/>
      <c r="BJ33" s="107" t="s">
        <v>29</v>
      </c>
      <c r="BK33" s="358" t="s">
        <v>14</v>
      </c>
      <c r="BL33" s="359"/>
      <c r="BM33" s="360"/>
      <c r="BN33" s="350" t="s">
        <v>9</v>
      </c>
      <c r="BO33" s="351"/>
      <c r="BP33" s="351"/>
      <c r="BQ33" s="351"/>
      <c r="BR33" s="351"/>
      <c r="BS33" s="352"/>
      <c r="BT33" s="382" t="s">
        <v>88</v>
      </c>
      <c r="BU33" s="383"/>
      <c r="BV33" s="384"/>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18"/>
      <c r="EQ33" s="18"/>
      <c r="ER33" s="18"/>
      <c r="ES33" s="18"/>
      <c r="ET33" s="18"/>
      <c r="EU33" s="18"/>
      <c r="EV33" s="18"/>
      <c r="EW33" s="18"/>
      <c r="EX33" s="18"/>
      <c r="EY33" s="18"/>
      <c r="EZ33" s="18"/>
      <c r="FA33" s="18"/>
    </row>
    <row r="34" spans="1:157" s="15" customFormat="1" hidden="1" outlineLevel="2">
      <c r="A34" s="74" t="str">
        <f t="shared" ca="1" si="12"/>
        <v>1.4.2</v>
      </c>
      <c r="B34" s="75" t="s">
        <v>83</v>
      </c>
      <c r="C34" s="70"/>
      <c r="D34" s="70"/>
      <c r="E34" s="63" t="s">
        <v>8</v>
      </c>
      <c r="F34" s="69" t="s">
        <v>380</v>
      </c>
      <c r="G34" s="173"/>
      <c r="H34" s="143">
        <v>42767</v>
      </c>
      <c r="I34" s="80">
        <f t="shared" si="6"/>
        <v>43131</v>
      </c>
      <c r="J34" s="145">
        <v>365</v>
      </c>
      <c r="K34" s="146">
        <v>0</v>
      </c>
      <c r="L34" s="83">
        <f t="shared" si="13"/>
        <v>52.2</v>
      </c>
      <c r="M34" s="84">
        <f t="shared" si="14"/>
        <v>261</v>
      </c>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179"/>
      <c r="BH34" s="73"/>
      <c r="BI34" s="73"/>
      <c r="BJ34" s="107" t="s">
        <v>29</v>
      </c>
      <c r="BK34" s="358" t="s">
        <v>14</v>
      </c>
      <c r="BL34" s="359"/>
      <c r="BM34" s="360"/>
      <c r="BN34" s="350" t="s">
        <v>9</v>
      </c>
      <c r="BO34" s="351"/>
      <c r="BP34" s="351"/>
      <c r="BQ34" s="351"/>
      <c r="BR34" s="351"/>
      <c r="BS34" s="352"/>
      <c r="BT34" s="382" t="s">
        <v>88</v>
      </c>
      <c r="BU34" s="383"/>
      <c r="BV34" s="384"/>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c r="EO34" s="73"/>
      <c r="EP34" s="18"/>
      <c r="EQ34" s="18"/>
      <c r="ER34" s="18"/>
      <c r="ES34" s="18"/>
      <c r="ET34" s="18"/>
      <c r="EU34" s="18"/>
      <c r="EV34" s="18"/>
      <c r="EW34" s="18"/>
      <c r="EX34" s="18"/>
      <c r="EY34" s="18"/>
      <c r="EZ34" s="18"/>
      <c r="FA34" s="18"/>
    </row>
    <row r="35" spans="1:157" s="15" customFormat="1" ht="24" hidden="1" outlineLevel="2">
      <c r="A35" s="74" t="str">
        <f t="shared" ca="1" si="12"/>
        <v>1.4.3</v>
      </c>
      <c r="B35" s="75" t="s">
        <v>110</v>
      </c>
      <c r="C35" s="70"/>
      <c r="D35" s="70"/>
      <c r="E35" s="63" t="s">
        <v>8</v>
      </c>
      <c r="F35" s="69" t="s">
        <v>380</v>
      </c>
      <c r="G35" s="173"/>
      <c r="H35" s="143">
        <v>42767</v>
      </c>
      <c r="I35" s="80">
        <f t="shared" si="6"/>
        <v>43131</v>
      </c>
      <c r="J35" s="145">
        <v>365</v>
      </c>
      <c r="K35" s="146">
        <v>0</v>
      </c>
      <c r="L35" s="83">
        <f t="shared" si="13"/>
        <v>52.2</v>
      </c>
      <c r="M35" s="84">
        <f t="shared" si="14"/>
        <v>261</v>
      </c>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179"/>
      <c r="BH35" s="73"/>
      <c r="BI35" s="73"/>
      <c r="BJ35" s="107" t="s">
        <v>29</v>
      </c>
      <c r="BK35" s="358" t="s">
        <v>14</v>
      </c>
      <c r="BL35" s="359"/>
      <c r="BM35" s="360"/>
      <c r="BN35" s="350" t="s">
        <v>9</v>
      </c>
      <c r="BO35" s="351"/>
      <c r="BP35" s="351"/>
      <c r="BQ35" s="351"/>
      <c r="BR35" s="351"/>
      <c r="BS35" s="352"/>
      <c r="BT35" s="382" t="s">
        <v>88</v>
      </c>
      <c r="BU35" s="383"/>
      <c r="BV35" s="384"/>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c r="EO35" s="73"/>
      <c r="EP35" s="18"/>
      <c r="EQ35" s="18"/>
      <c r="ER35" s="18"/>
      <c r="ES35" s="18"/>
      <c r="ET35" s="18"/>
      <c r="EU35" s="18"/>
      <c r="EV35" s="18"/>
      <c r="EW35" s="18"/>
      <c r="EX35" s="18"/>
      <c r="EY35" s="18"/>
      <c r="EZ35" s="18"/>
      <c r="FA35" s="18"/>
    </row>
    <row r="36" spans="1:157" s="15" customFormat="1" hidden="1" outlineLevel="2">
      <c r="A36" s="74" t="str">
        <f t="shared" ca="1" si="12"/>
        <v>1.4.4</v>
      </c>
      <c r="B36" s="75" t="s">
        <v>84</v>
      </c>
      <c r="C36" s="70"/>
      <c r="D36" s="70"/>
      <c r="E36" s="63" t="s">
        <v>8</v>
      </c>
      <c r="F36" s="69" t="s">
        <v>380</v>
      </c>
      <c r="G36" s="173"/>
      <c r="H36" s="143">
        <v>42767</v>
      </c>
      <c r="I36" s="80">
        <f t="shared" si="6"/>
        <v>43131</v>
      </c>
      <c r="J36" s="145">
        <v>365</v>
      </c>
      <c r="K36" s="146">
        <v>0</v>
      </c>
      <c r="L36" s="83">
        <f t="shared" si="13"/>
        <v>52.2</v>
      </c>
      <c r="M36" s="84">
        <f t="shared" si="14"/>
        <v>261</v>
      </c>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179"/>
      <c r="BH36" s="73"/>
      <c r="BI36" s="73"/>
      <c r="BJ36" s="107" t="s">
        <v>29</v>
      </c>
      <c r="BK36" s="358" t="s">
        <v>14</v>
      </c>
      <c r="BL36" s="359"/>
      <c r="BM36" s="360"/>
      <c r="BN36" s="350" t="s">
        <v>9</v>
      </c>
      <c r="BO36" s="351"/>
      <c r="BP36" s="351"/>
      <c r="BQ36" s="351"/>
      <c r="BR36" s="351"/>
      <c r="BS36" s="352"/>
      <c r="BT36" s="382" t="s">
        <v>88</v>
      </c>
      <c r="BU36" s="383"/>
      <c r="BV36" s="384"/>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c r="EO36" s="73"/>
      <c r="EP36" s="18"/>
      <c r="EQ36" s="18"/>
      <c r="ER36" s="18"/>
      <c r="ES36" s="18"/>
      <c r="ET36" s="18"/>
      <c r="EU36" s="18"/>
      <c r="EV36" s="18"/>
      <c r="EW36" s="18"/>
      <c r="EX36" s="18"/>
      <c r="EY36" s="18"/>
      <c r="EZ36" s="18"/>
      <c r="FA36" s="18"/>
    </row>
    <row r="37" spans="1:157" s="15" customFormat="1" ht="24" hidden="1" outlineLevel="2">
      <c r="A37" s="74" t="str">
        <f t="shared" ca="1" si="12"/>
        <v>1.4.5</v>
      </c>
      <c r="B37" s="75" t="s">
        <v>111</v>
      </c>
      <c r="C37" s="70"/>
      <c r="D37" s="70"/>
      <c r="E37" s="63" t="s">
        <v>8</v>
      </c>
      <c r="F37" s="69" t="s">
        <v>380</v>
      </c>
      <c r="G37" s="173"/>
      <c r="H37" s="143">
        <v>42767</v>
      </c>
      <c r="I37" s="80">
        <f t="shared" si="6"/>
        <v>43343</v>
      </c>
      <c r="J37" s="145">
        <v>577</v>
      </c>
      <c r="K37" s="146">
        <v>0</v>
      </c>
      <c r="L37" s="83">
        <f t="shared" si="13"/>
        <v>82.6</v>
      </c>
      <c r="M37" s="84">
        <f t="shared" si="14"/>
        <v>413</v>
      </c>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179"/>
      <c r="BH37" s="73"/>
      <c r="BI37" s="73"/>
      <c r="BJ37" s="107" t="s">
        <v>29</v>
      </c>
      <c r="BK37" s="358" t="s">
        <v>14</v>
      </c>
      <c r="BL37" s="359"/>
      <c r="BM37" s="359"/>
      <c r="BN37" s="359"/>
      <c r="BO37" s="359"/>
      <c r="BP37" s="360"/>
      <c r="BQ37" s="350" t="s">
        <v>9</v>
      </c>
      <c r="BR37" s="351"/>
      <c r="BS37" s="351"/>
      <c r="BT37" s="351"/>
      <c r="BU37" s="351"/>
      <c r="BV37" s="352"/>
      <c r="BW37" s="355" t="s">
        <v>17</v>
      </c>
      <c r="BX37" s="356"/>
      <c r="BY37" s="357"/>
      <c r="BZ37" s="353" t="s">
        <v>88</v>
      </c>
      <c r="CA37" s="353"/>
      <c r="CB37" s="353"/>
      <c r="CC37" s="353"/>
      <c r="CD37" s="85" t="s">
        <v>87</v>
      </c>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c r="EO37" s="73"/>
      <c r="EP37" s="18"/>
      <c r="EQ37" s="18"/>
      <c r="ER37" s="18"/>
      <c r="ES37" s="18"/>
      <c r="ET37" s="18"/>
      <c r="EU37" s="18"/>
      <c r="EV37" s="18"/>
      <c r="EW37" s="18"/>
      <c r="EX37" s="18"/>
      <c r="EY37" s="18"/>
      <c r="EZ37" s="18"/>
      <c r="FA37" s="18"/>
    </row>
    <row r="38" spans="1:157" s="15" customFormat="1" ht="24" hidden="1" outlineLevel="2">
      <c r="A38" s="74" t="str">
        <f t="shared" ca="1" si="12"/>
        <v>1.4.6</v>
      </c>
      <c r="B38" s="75" t="s">
        <v>112</v>
      </c>
      <c r="C38" s="70"/>
      <c r="D38" s="70"/>
      <c r="E38" s="63" t="s">
        <v>8</v>
      </c>
      <c r="F38" s="69" t="s">
        <v>380</v>
      </c>
      <c r="G38" s="173"/>
      <c r="H38" s="143">
        <v>42767</v>
      </c>
      <c r="I38" s="80">
        <f t="shared" si="6"/>
        <v>43371</v>
      </c>
      <c r="J38" s="145">
        <v>605</v>
      </c>
      <c r="K38" s="146">
        <v>0</v>
      </c>
      <c r="L38" s="83">
        <f t="shared" si="13"/>
        <v>86.6</v>
      </c>
      <c r="M38" s="84">
        <f t="shared" si="14"/>
        <v>433</v>
      </c>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179"/>
      <c r="BH38" s="73"/>
      <c r="BI38" s="73"/>
      <c r="BJ38" s="107" t="s">
        <v>29</v>
      </c>
      <c r="BK38" s="358" t="s">
        <v>14</v>
      </c>
      <c r="BL38" s="359"/>
      <c r="BM38" s="359"/>
      <c r="BN38" s="359"/>
      <c r="BO38" s="359"/>
      <c r="BP38" s="360"/>
      <c r="BQ38" s="350" t="s">
        <v>9</v>
      </c>
      <c r="BR38" s="351"/>
      <c r="BS38" s="351"/>
      <c r="BT38" s="351"/>
      <c r="BU38" s="351"/>
      <c r="BV38" s="352"/>
      <c r="BW38" s="355" t="s">
        <v>17</v>
      </c>
      <c r="BX38" s="356"/>
      <c r="BY38" s="357"/>
      <c r="BZ38" s="353" t="s">
        <v>88</v>
      </c>
      <c r="CA38" s="353"/>
      <c r="CB38" s="353"/>
      <c r="CC38" s="353"/>
      <c r="CD38" s="353"/>
      <c r="CE38" s="85" t="s">
        <v>87</v>
      </c>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18"/>
      <c r="EQ38" s="18"/>
      <c r="ER38" s="18"/>
      <c r="ES38" s="18"/>
      <c r="ET38" s="18"/>
      <c r="EU38" s="18"/>
      <c r="EV38" s="18"/>
      <c r="EW38" s="18"/>
      <c r="EX38" s="18"/>
      <c r="EY38" s="18"/>
      <c r="EZ38" s="18"/>
      <c r="FA38" s="18"/>
    </row>
    <row r="39" spans="1:157" s="15" customFormat="1" hidden="1" outlineLevel="2">
      <c r="A39" s="74" t="str">
        <f t="shared" ca="1" si="12"/>
        <v>1.4.7</v>
      </c>
      <c r="B39" s="75" t="s">
        <v>85</v>
      </c>
      <c r="C39" s="70"/>
      <c r="D39" s="70"/>
      <c r="E39" s="63" t="s">
        <v>8</v>
      </c>
      <c r="F39" s="69" t="s">
        <v>380</v>
      </c>
      <c r="G39" s="173"/>
      <c r="H39" s="143">
        <v>42767</v>
      </c>
      <c r="I39" s="80">
        <f t="shared" si="6"/>
        <v>43371</v>
      </c>
      <c r="J39" s="145">
        <v>605</v>
      </c>
      <c r="K39" s="146">
        <v>0</v>
      </c>
      <c r="L39" s="83">
        <f t="shared" si="13"/>
        <v>86.6</v>
      </c>
      <c r="M39" s="84">
        <f t="shared" si="14"/>
        <v>433</v>
      </c>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179"/>
      <c r="BH39" s="73"/>
      <c r="BI39" s="73"/>
      <c r="BJ39" s="107" t="s">
        <v>29</v>
      </c>
      <c r="BK39" s="358" t="s">
        <v>14</v>
      </c>
      <c r="BL39" s="359"/>
      <c r="BM39" s="359"/>
      <c r="BN39" s="359"/>
      <c r="BO39" s="359"/>
      <c r="BP39" s="360"/>
      <c r="BQ39" s="350" t="s">
        <v>9</v>
      </c>
      <c r="BR39" s="351"/>
      <c r="BS39" s="351"/>
      <c r="BT39" s="351"/>
      <c r="BU39" s="351"/>
      <c r="BV39" s="352"/>
      <c r="BW39" s="355" t="s">
        <v>17</v>
      </c>
      <c r="BX39" s="356"/>
      <c r="BY39" s="357"/>
      <c r="BZ39" s="353" t="s">
        <v>88</v>
      </c>
      <c r="CA39" s="353"/>
      <c r="CB39" s="353"/>
      <c r="CC39" s="353"/>
      <c r="CD39" s="353"/>
      <c r="CE39" s="85" t="s">
        <v>87</v>
      </c>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c r="EN39" s="73"/>
      <c r="EO39" s="73"/>
      <c r="EP39" s="18"/>
      <c r="EQ39" s="18"/>
      <c r="ER39" s="18"/>
      <c r="ES39" s="18"/>
      <c r="ET39" s="18"/>
      <c r="EU39" s="18"/>
      <c r="EV39" s="18"/>
      <c r="EW39" s="18"/>
      <c r="EX39" s="18"/>
      <c r="EY39" s="18"/>
      <c r="EZ39" s="18"/>
      <c r="FA39" s="18"/>
    </row>
    <row r="40" spans="1:157" s="15" customFormat="1" ht="24" hidden="1" outlineLevel="2">
      <c r="A40" s="74" t="str">
        <f t="shared" ca="1" si="12"/>
        <v>1.4.8</v>
      </c>
      <c r="B40" s="75" t="s">
        <v>113</v>
      </c>
      <c r="C40" s="70"/>
      <c r="D40" s="70"/>
      <c r="E40" s="63" t="s">
        <v>8</v>
      </c>
      <c r="F40" s="69" t="s">
        <v>380</v>
      </c>
      <c r="G40" s="173"/>
      <c r="H40" s="143">
        <v>42767</v>
      </c>
      <c r="I40" s="80">
        <f t="shared" si="6"/>
        <v>43371</v>
      </c>
      <c r="J40" s="145">
        <v>605</v>
      </c>
      <c r="K40" s="146">
        <v>0</v>
      </c>
      <c r="L40" s="83">
        <f t="shared" si="13"/>
        <v>86.6</v>
      </c>
      <c r="M40" s="84">
        <f t="shared" si="14"/>
        <v>433</v>
      </c>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179"/>
      <c r="BH40" s="73"/>
      <c r="BI40" s="73"/>
      <c r="BJ40" s="107" t="s">
        <v>29</v>
      </c>
      <c r="BK40" s="358" t="s">
        <v>14</v>
      </c>
      <c r="BL40" s="359"/>
      <c r="BM40" s="359"/>
      <c r="BN40" s="359"/>
      <c r="BO40" s="359"/>
      <c r="BP40" s="360"/>
      <c r="BQ40" s="350" t="s">
        <v>9</v>
      </c>
      <c r="BR40" s="351"/>
      <c r="BS40" s="351"/>
      <c r="BT40" s="351"/>
      <c r="BU40" s="351"/>
      <c r="BV40" s="352"/>
      <c r="BW40" s="355" t="s">
        <v>17</v>
      </c>
      <c r="BX40" s="356"/>
      <c r="BY40" s="357"/>
      <c r="BZ40" s="353" t="s">
        <v>88</v>
      </c>
      <c r="CA40" s="353"/>
      <c r="CB40" s="353"/>
      <c r="CC40" s="353"/>
      <c r="CD40" s="353"/>
      <c r="CE40" s="85" t="s">
        <v>87</v>
      </c>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c r="EO40" s="73"/>
      <c r="EP40" s="18"/>
      <c r="EQ40" s="18"/>
      <c r="ER40" s="18"/>
      <c r="ES40" s="18"/>
      <c r="ET40" s="18"/>
      <c r="EU40" s="18"/>
      <c r="EV40" s="18"/>
      <c r="EW40" s="18"/>
      <c r="EX40" s="18"/>
      <c r="EY40" s="18"/>
      <c r="EZ40" s="18"/>
      <c r="FA40" s="18"/>
    </row>
    <row r="41" spans="1:157" s="15" customFormat="1" hidden="1" outlineLevel="2">
      <c r="A41" s="74" t="str">
        <f t="shared" ca="1" si="12"/>
        <v>1.4.9</v>
      </c>
      <c r="B41" s="75" t="s">
        <v>114</v>
      </c>
      <c r="C41" s="70"/>
      <c r="D41" s="70"/>
      <c r="E41" s="63" t="s">
        <v>8</v>
      </c>
      <c r="F41" s="69" t="s">
        <v>380</v>
      </c>
      <c r="G41" s="173"/>
      <c r="H41" s="143">
        <v>42767</v>
      </c>
      <c r="I41" s="80">
        <f t="shared" si="6"/>
        <v>43371</v>
      </c>
      <c r="J41" s="145">
        <v>605</v>
      </c>
      <c r="K41" s="146">
        <v>0</v>
      </c>
      <c r="L41" s="83">
        <f t="shared" si="13"/>
        <v>86.6</v>
      </c>
      <c r="M41" s="84">
        <f t="shared" si="14"/>
        <v>433</v>
      </c>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179"/>
      <c r="BH41" s="73"/>
      <c r="BI41" s="73"/>
      <c r="BJ41" s="107" t="s">
        <v>29</v>
      </c>
      <c r="BK41" s="358" t="s">
        <v>14</v>
      </c>
      <c r="BL41" s="359"/>
      <c r="BM41" s="359"/>
      <c r="BN41" s="359"/>
      <c r="BO41" s="359"/>
      <c r="BP41" s="360"/>
      <c r="BQ41" s="350" t="s">
        <v>9</v>
      </c>
      <c r="BR41" s="351"/>
      <c r="BS41" s="351"/>
      <c r="BT41" s="351"/>
      <c r="BU41" s="351"/>
      <c r="BV41" s="352"/>
      <c r="BW41" s="355" t="s">
        <v>17</v>
      </c>
      <c r="BX41" s="356"/>
      <c r="BY41" s="357"/>
      <c r="BZ41" s="353" t="s">
        <v>88</v>
      </c>
      <c r="CA41" s="353"/>
      <c r="CB41" s="353"/>
      <c r="CC41" s="353"/>
      <c r="CD41" s="353"/>
      <c r="CE41" s="85" t="s">
        <v>87</v>
      </c>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c r="EO41" s="73"/>
      <c r="EP41" s="18"/>
      <c r="EQ41" s="18"/>
      <c r="ER41" s="18"/>
      <c r="ES41" s="18"/>
      <c r="ET41" s="18"/>
      <c r="EU41" s="18"/>
      <c r="EV41" s="18"/>
      <c r="EW41" s="18"/>
      <c r="EX41" s="18"/>
      <c r="EY41" s="18"/>
      <c r="EZ41" s="18"/>
      <c r="FA41" s="18"/>
    </row>
    <row r="42" spans="1:157" s="15" customFormat="1" hidden="1" outlineLevel="2">
      <c r="A42" s="74" t="str">
        <f t="shared" ca="1" si="12"/>
        <v>1.4.10</v>
      </c>
      <c r="B42" s="75" t="s">
        <v>115</v>
      </c>
      <c r="C42" s="70"/>
      <c r="D42" s="70"/>
      <c r="E42" s="63" t="s">
        <v>8</v>
      </c>
      <c r="F42" s="69" t="s">
        <v>380</v>
      </c>
      <c r="G42" s="173"/>
      <c r="H42" s="143">
        <v>42828</v>
      </c>
      <c r="I42" s="80">
        <f t="shared" si="6"/>
        <v>43434</v>
      </c>
      <c r="J42" s="145">
        <v>607</v>
      </c>
      <c r="K42" s="146">
        <v>0</v>
      </c>
      <c r="L42" s="83">
        <f t="shared" si="13"/>
        <v>87</v>
      </c>
      <c r="M42" s="84">
        <f t="shared" si="14"/>
        <v>435</v>
      </c>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179"/>
      <c r="BH42" s="73"/>
      <c r="BI42" s="73"/>
      <c r="BJ42" s="107" t="s">
        <v>29</v>
      </c>
      <c r="BK42" s="73"/>
      <c r="BL42" s="73"/>
      <c r="BM42" s="358" t="s">
        <v>14</v>
      </c>
      <c r="BN42" s="359"/>
      <c r="BO42" s="359"/>
      <c r="BP42" s="359"/>
      <c r="BQ42" s="359"/>
      <c r="BR42" s="360"/>
      <c r="BS42" s="350" t="s">
        <v>9</v>
      </c>
      <c r="BT42" s="351"/>
      <c r="BU42" s="351"/>
      <c r="BV42" s="351"/>
      <c r="BW42" s="351"/>
      <c r="BX42" s="352"/>
      <c r="BY42" s="355" t="s">
        <v>17</v>
      </c>
      <c r="BZ42" s="356"/>
      <c r="CA42" s="357"/>
      <c r="CB42" s="353" t="s">
        <v>88</v>
      </c>
      <c r="CC42" s="353"/>
      <c r="CD42" s="353"/>
      <c r="CE42" s="353"/>
      <c r="CF42" s="353"/>
      <c r="CG42" s="85" t="s">
        <v>87</v>
      </c>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c r="EO42" s="73"/>
      <c r="EP42" s="18"/>
      <c r="EQ42" s="18"/>
      <c r="ER42" s="18"/>
      <c r="ES42" s="18"/>
      <c r="ET42" s="18"/>
      <c r="EU42" s="18"/>
      <c r="EV42" s="18"/>
      <c r="EW42" s="18"/>
      <c r="EX42" s="18"/>
      <c r="EY42" s="18"/>
      <c r="EZ42" s="18"/>
      <c r="FA42" s="18"/>
    </row>
    <row r="43" spans="1:157" s="15" customFormat="1" ht="26.25" hidden="1" customHeight="1" outlineLevel="2">
      <c r="A43" s="74" t="str">
        <f t="shared" ca="1" si="12"/>
        <v>1.4.11</v>
      </c>
      <c r="B43" s="75" t="s">
        <v>116</v>
      </c>
      <c r="C43" s="70"/>
      <c r="D43" s="70"/>
      <c r="E43" s="63" t="s">
        <v>8</v>
      </c>
      <c r="F43" s="69" t="s">
        <v>380</v>
      </c>
      <c r="G43" s="173"/>
      <c r="H43" s="143">
        <v>42828</v>
      </c>
      <c r="I43" s="80">
        <f t="shared" si="6"/>
        <v>43434</v>
      </c>
      <c r="J43" s="145">
        <v>607</v>
      </c>
      <c r="K43" s="146">
        <v>0</v>
      </c>
      <c r="L43" s="83">
        <f t="shared" si="13"/>
        <v>87</v>
      </c>
      <c r="M43" s="84">
        <f t="shared" si="14"/>
        <v>435</v>
      </c>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179"/>
      <c r="BH43" s="73"/>
      <c r="BI43" s="73"/>
      <c r="BJ43" s="107" t="s">
        <v>29</v>
      </c>
      <c r="BK43" s="73"/>
      <c r="BL43" s="73"/>
      <c r="BM43" s="358" t="s">
        <v>14</v>
      </c>
      <c r="BN43" s="359"/>
      <c r="BO43" s="359"/>
      <c r="BP43" s="359"/>
      <c r="BQ43" s="359"/>
      <c r="BR43" s="360"/>
      <c r="BS43" s="350" t="s">
        <v>9</v>
      </c>
      <c r="BT43" s="351"/>
      <c r="BU43" s="351"/>
      <c r="BV43" s="351"/>
      <c r="BW43" s="351"/>
      <c r="BX43" s="352"/>
      <c r="BY43" s="355" t="s">
        <v>17</v>
      </c>
      <c r="BZ43" s="356"/>
      <c r="CA43" s="357"/>
      <c r="CB43" s="353" t="s">
        <v>88</v>
      </c>
      <c r="CC43" s="353"/>
      <c r="CD43" s="353"/>
      <c r="CE43" s="353"/>
      <c r="CF43" s="353"/>
      <c r="CG43" s="85" t="s">
        <v>87</v>
      </c>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c r="EO43" s="73"/>
      <c r="EP43" s="18"/>
      <c r="EQ43" s="18"/>
      <c r="ER43" s="18"/>
      <c r="ES43" s="18"/>
      <c r="ET43" s="18"/>
      <c r="EU43" s="18"/>
      <c r="EV43" s="18"/>
      <c r="EW43" s="18"/>
      <c r="EX43" s="18"/>
      <c r="EY43" s="18"/>
      <c r="EZ43" s="18"/>
      <c r="FA43" s="18"/>
    </row>
    <row r="44" spans="1:157" s="15" customFormat="1" hidden="1" outlineLevel="2">
      <c r="A44" s="74" t="str">
        <f t="shared" ca="1" si="12"/>
        <v>1.4.12</v>
      </c>
      <c r="B44" s="75" t="s">
        <v>117</v>
      </c>
      <c r="C44" s="70"/>
      <c r="D44" s="70"/>
      <c r="E44" s="63" t="s">
        <v>8</v>
      </c>
      <c r="F44" s="69" t="s">
        <v>380</v>
      </c>
      <c r="G44" s="173"/>
      <c r="H44" s="143">
        <v>42828</v>
      </c>
      <c r="I44" s="80">
        <f t="shared" si="6"/>
        <v>43434</v>
      </c>
      <c r="J44" s="145">
        <v>607</v>
      </c>
      <c r="K44" s="146">
        <v>0</v>
      </c>
      <c r="L44" s="83">
        <f t="shared" si="13"/>
        <v>87</v>
      </c>
      <c r="M44" s="84">
        <f t="shared" si="14"/>
        <v>435</v>
      </c>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179"/>
      <c r="BH44" s="73"/>
      <c r="BI44" s="73"/>
      <c r="BJ44" s="107" t="s">
        <v>29</v>
      </c>
      <c r="BK44" s="73"/>
      <c r="BL44" s="73"/>
      <c r="BM44" s="358" t="s">
        <v>14</v>
      </c>
      <c r="BN44" s="359"/>
      <c r="BO44" s="359"/>
      <c r="BP44" s="359"/>
      <c r="BQ44" s="359"/>
      <c r="BR44" s="360"/>
      <c r="BS44" s="350" t="s">
        <v>9</v>
      </c>
      <c r="BT44" s="351"/>
      <c r="BU44" s="351"/>
      <c r="BV44" s="351"/>
      <c r="BW44" s="351"/>
      <c r="BX44" s="352"/>
      <c r="BY44" s="355" t="s">
        <v>17</v>
      </c>
      <c r="BZ44" s="356"/>
      <c r="CA44" s="357"/>
      <c r="CB44" s="353" t="s">
        <v>88</v>
      </c>
      <c r="CC44" s="353"/>
      <c r="CD44" s="353"/>
      <c r="CE44" s="353"/>
      <c r="CF44" s="353"/>
      <c r="CG44" s="85" t="s">
        <v>87</v>
      </c>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c r="EO44" s="73"/>
      <c r="EP44" s="18"/>
      <c r="EQ44" s="18"/>
      <c r="ER44" s="18"/>
      <c r="ES44" s="18"/>
      <c r="ET44" s="18"/>
      <c r="EU44" s="18"/>
      <c r="EV44" s="18"/>
      <c r="EW44" s="18"/>
      <c r="EX44" s="18"/>
      <c r="EY44" s="18"/>
      <c r="EZ44" s="18"/>
      <c r="FA44" s="18"/>
    </row>
    <row r="45" spans="1:157" s="15" customFormat="1" ht="24" hidden="1" outlineLevel="2">
      <c r="A45" s="74" t="str">
        <f t="shared" ca="1" si="12"/>
        <v>1.4.13</v>
      </c>
      <c r="B45" s="75" t="s">
        <v>118</v>
      </c>
      <c r="C45" s="70"/>
      <c r="D45" s="70"/>
      <c r="E45" s="63" t="s">
        <v>8</v>
      </c>
      <c r="F45" s="69" t="s">
        <v>380</v>
      </c>
      <c r="G45" s="173"/>
      <c r="H45" s="143">
        <v>42828</v>
      </c>
      <c r="I45" s="80">
        <f t="shared" si="6"/>
        <v>43434</v>
      </c>
      <c r="J45" s="145">
        <v>607</v>
      </c>
      <c r="K45" s="146">
        <v>0</v>
      </c>
      <c r="L45" s="83">
        <f t="shared" si="13"/>
        <v>87</v>
      </c>
      <c r="M45" s="84">
        <f t="shared" si="14"/>
        <v>435</v>
      </c>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179"/>
      <c r="BH45" s="73"/>
      <c r="BI45" s="73"/>
      <c r="BJ45" s="107" t="s">
        <v>29</v>
      </c>
      <c r="BK45" s="73"/>
      <c r="BL45" s="73"/>
      <c r="BM45" s="358" t="s">
        <v>14</v>
      </c>
      <c r="BN45" s="359"/>
      <c r="BO45" s="359"/>
      <c r="BP45" s="359"/>
      <c r="BQ45" s="359"/>
      <c r="BR45" s="360"/>
      <c r="BS45" s="350" t="s">
        <v>9</v>
      </c>
      <c r="BT45" s="351"/>
      <c r="BU45" s="351"/>
      <c r="BV45" s="351"/>
      <c r="BW45" s="351"/>
      <c r="BX45" s="352"/>
      <c r="BY45" s="355" t="s">
        <v>17</v>
      </c>
      <c r="BZ45" s="356"/>
      <c r="CA45" s="357"/>
      <c r="CB45" s="353" t="s">
        <v>88</v>
      </c>
      <c r="CC45" s="353"/>
      <c r="CD45" s="353"/>
      <c r="CE45" s="353"/>
      <c r="CF45" s="353"/>
      <c r="CG45" s="85" t="s">
        <v>87</v>
      </c>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c r="EO45" s="73"/>
      <c r="EP45" s="18"/>
      <c r="EQ45" s="18"/>
      <c r="ER45" s="18"/>
      <c r="ES45" s="18"/>
      <c r="ET45" s="18"/>
      <c r="EU45" s="18"/>
      <c r="EV45" s="18"/>
      <c r="EW45" s="18"/>
      <c r="EX45" s="18"/>
      <c r="EY45" s="18"/>
      <c r="EZ45" s="18"/>
      <c r="FA45" s="18"/>
    </row>
    <row r="46" spans="1:157" s="15" customFormat="1" hidden="1" outlineLevel="2">
      <c r="A46" s="74" t="str">
        <f t="shared" ca="1" si="12"/>
        <v>1.4.14</v>
      </c>
      <c r="B46" s="75" t="s">
        <v>79</v>
      </c>
      <c r="C46" s="70"/>
      <c r="D46" s="70"/>
      <c r="E46" s="63" t="s">
        <v>82</v>
      </c>
      <c r="F46" s="69" t="s">
        <v>380</v>
      </c>
      <c r="G46" s="173"/>
      <c r="H46" s="143">
        <v>42767</v>
      </c>
      <c r="I46" s="80">
        <f>IF(J46=0,H46,H46+J46-1)</f>
        <v>43371</v>
      </c>
      <c r="J46" s="145">
        <v>605</v>
      </c>
      <c r="K46" s="146">
        <v>0</v>
      </c>
      <c r="L46" s="83">
        <f t="shared" si="13"/>
        <v>86.6</v>
      </c>
      <c r="M46" s="84">
        <f t="shared" si="14"/>
        <v>433</v>
      </c>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179"/>
      <c r="BH46" s="73"/>
      <c r="BI46" s="73"/>
      <c r="BJ46" s="107" t="s">
        <v>29</v>
      </c>
      <c r="BK46" s="361" t="s">
        <v>74</v>
      </c>
      <c r="BL46" s="362"/>
      <c r="BM46" s="362"/>
      <c r="BN46" s="362"/>
      <c r="BO46" s="362"/>
      <c r="BP46" s="362"/>
      <c r="BQ46" s="362"/>
      <c r="BR46" s="362"/>
      <c r="BS46" s="362"/>
      <c r="BT46" s="362"/>
      <c r="BU46" s="362"/>
      <c r="BV46" s="362"/>
      <c r="BW46" s="362"/>
      <c r="BX46" s="363"/>
      <c r="BY46" s="347" t="s">
        <v>73</v>
      </c>
      <c r="BZ46" s="348"/>
      <c r="CA46" s="348"/>
      <c r="CB46" s="348"/>
      <c r="CC46" s="348"/>
      <c r="CD46" s="349"/>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c r="EO46" s="73"/>
      <c r="EP46" s="18"/>
      <c r="EQ46" s="18"/>
      <c r="ER46" s="18"/>
      <c r="ES46" s="18"/>
      <c r="ET46" s="18"/>
      <c r="EU46" s="18"/>
      <c r="EV46" s="18"/>
      <c r="EW46" s="18"/>
      <c r="EX46" s="18"/>
      <c r="EY46" s="18"/>
      <c r="EZ46" s="18"/>
      <c r="FA46" s="18"/>
    </row>
    <row r="47" spans="1:157" ht="29.25" hidden="1" customHeight="1" outlineLevel="1" collapsed="1">
      <c r="A47" s="64" t="str">
        <f ca="1">IF(ISERROR(VALUE(SUBSTITUTE(OFFSET(A47,-1,0,1,1),".",""))),"0.1",IF(ISERROR(FIND("`",SUBSTITUTE(OFFSET(A47,-1,0,1,1),".","`",1))),OFFSET(A47,-1,0,1,1)&amp;".1",LEFT(OFFSET(A47,-1,0,1,1),FIND("`",SUBSTITUTE(OFFSET(A47,-1,0,1,1),".","`",1)))&amp;IF(ISERROR(FIND("`",SUBSTITUTE(OFFSET(A47,-1,0,1,1),".","`",2))),VALUE(RIGHT(OFFSET(A47,-1,0,1,1),LEN(OFFSET(A47,-1,0,1,1))-FIND("`",SUBSTITUTE(OFFSET(A47,-1,0,1,1),".","`",1))))+1,VALUE(MID(OFFSET(A47,-1,0,1,1),FIND("`",SUBSTITUTE(OFFSET(A47,-1,0,1,1),".","`",1))+1,(FIND("`",SUBSTITUTE(OFFSET(A47,-1,0,1,1),".","`",2))-FIND("`",SUBSTITUTE(OFFSET(A47,-1,0,1,1),".","`",1))-1)))+1)))</f>
        <v>1.5</v>
      </c>
      <c r="B47" s="65" t="s">
        <v>24</v>
      </c>
      <c r="C47" s="59" t="s">
        <v>11</v>
      </c>
      <c r="D47" s="66"/>
      <c r="E47" s="67" t="s">
        <v>8</v>
      </c>
      <c r="F47" s="68"/>
      <c r="G47" s="172"/>
      <c r="H47" s="187">
        <f>MIN(H48:H52)</f>
        <v>42522</v>
      </c>
      <c r="I47" s="142">
        <f>MAX(I48:I52)</f>
        <v>43465</v>
      </c>
      <c r="J47" s="188"/>
      <c r="K47" s="189">
        <f>AVERAGE(K48:K52)</f>
        <v>0</v>
      </c>
      <c r="L47" s="135"/>
      <c r="M47" s="136"/>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80"/>
      <c r="BH47" s="141"/>
      <c r="BI47" s="141"/>
      <c r="BJ47" s="391">
        <f>K47</f>
        <v>0</v>
      </c>
      <c r="BK47" s="392"/>
      <c r="BL47" s="392"/>
      <c r="BM47" s="392"/>
      <c r="BN47" s="392"/>
      <c r="BO47" s="392"/>
      <c r="BP47" s="392"/>
      <c r="BQ47" s="392"/>
      <c r="BR47" s="392"/>
      <c r="BS47" s="392"/>
      <c r="BT47" s="392"/>
      <c r="BU47" s="392"/>
      <c r="BV47" s="392"/>
      <c r="BW47" s="392"/>
      <c r="BX47" s="392"/>
      <c r="BY47" s="392"/>
      <c r="BZ47" s="392"/>
      <c r="CA47" s="392"/>
      <c r="CB47" s="392"/>
      <c r="CC47" s="392"/>
      <c r="CD47" s="392"/>
      <c r="CE47" s="392"/>
      <c r="CF47" s="392"/>
      <c r="CG47" s="393"/>
      <c r="CH47" s="141"/>
      <c r="CI47" s="141"/>
      <c r="CJ47" s="141"/>
      <c r="CK47" s="141"/>
      <c r="CL47" s="141"/>
      <c r="CM47" s="141"/>
      <c r="CN47" s="141"/>
      <c r="CO47" s="141"/>
      <c r="CP47" s="141"/>
      <c r="CQ47" s="141"/>
      <c r="CR47" s="141"/>
      <c r="CS47" s="141"/>
      <c r="CT47" s="141"/>
      <c r="CU47" s="141"/>
      <c r="CV47" s="141"/>
      <c r="CW47" s="141"/>
      <c r="CX47" s="141"/>
      <c r="CY47" s="141"/>
      <c r="CZ47" s="141"/>
      <c r="DA47" s="141"/>
      <c r="DB47" s="141"/>
      <c r="DC47" s="141"/>
      <c r="DD47" s="141"/>
      <c r="DE47" s="141"/>
      <c r="DF47" s="141"/>
      <c r="DG47" s="141"/>
      <c r="DH47" s="141"/>
      <c r="DI47" s="141"/>
      <c r="DJ47" s="141"/>
      <c r="DK47" s="141"/>
      <c r="DL47" s="141"/>
      <c r="DM47" s="141"/>
      <c r="DN47" s="141"/>
      <c r="DO47" s="141"/>
      <c r="DP47" s="141"/>
      <c r="DQ47" s="141"/>
      <c r="DR47" s="141"/>
      <c r="DS47" s="141"/>
      <c r="DT47" s="141"/>
      <c r="DU47" s="141"/>
      <c r="DV47" s="141"/>
      <c r="DW47" s="141"/>
      <c r="DX47" s="141"/>
      <c r="DY47" s="141"/>
      <c r="DZ47" s="141"/>
      <c r="EA47" s="141"/>
      <c r="EB47" s="141"/>
      <c r="EC47" s="141"/>
      <c r="ED47" s="141"/>
      <c r="EE47" s="141"/>
      <c r="EF47" s="141"/>
      <c r="EG47" s="141"/>
      <c r="EH47" s="141"/>
      <c r="EI47" s="141"/>
      <c r="EJ47" s="141"/>
      <c r="EK47" s="141"/>
      <c r="EL47" s="141"/>
      <c r="EM47" s="141"/>
      <c r="EN47" s="141"/>
      <c r="EO47" s="141"/>
      <c r="EP47" s="17"/>
      <c r="EQ47" s="17"/>
      <c r="ER47" s="17"/>
      <c r="ES47" s="17"/>
      <c r="ET47" s="17"/>
      <c r="EU47" s="17"/>
      <c r="EV47" s="17"/>
      <c r="EW47" s="17"/>
      <c r="EX47" s="17"/>
      <c r="EY47" s="17"/>
      <c r="EZ47" s="17"/>
      <c r="FA47" s="17"/>
    </row>
    <row r="48" spans="1:157" s="15" customFormat="1" hidden="1" outlineLevel="2">
      <c r="A48" s="74" t="str">
        <f t="shared" ref="A48:A52" ca="1" si="15">IF(ISERROR(VALUE(SUBSTITUTE(OFFSET(A48,-1,0,1,1),".",""))),"0.0.1",IF(ISERROR(FIND("`",SUBSTITUTE(OFFSET(A48,-1,0,1,1),".","`",2))),OFFSET(A48,-1,0,1,1)&amp;".1",LEFT(OFFSET(A48,-1,0,1,1),FIND("`",SUBSTITUTE(OFFSET(A48,-1,0,1,1),".","`",2)))&amp;IF(ISERROR(FIND("`",SUBSTITUTE(OFFSET(A48,-1,0,1,1),".","`",3))),VALUE(RIGHT(OFFSET(A48,-1,0,1,1),LEN(OFFSET(A48,-1,0,1,1))-FIND("`",SUBSTITUTE(OFFSET(A48,-1,0,1,1),".","`",2))))+1,VALUE(MID(OFFSET(A48,-1,0,1,1),FIND("`",SUBSTITUTE(OFFSET(A48,-1,0,1,1),".","`",2))+1,(FIND("`",SUBSTITUTE(OFFSET(A48,-1,0,1,1),".","`",3))-FIND("`",SUBSTITUTE(OFFSET(A48,-1,0,1,1),".","`",2))-1)))+1)))</f>
        <v>1.5.1</v>
      </c>
      <c r="B48" s="75" t="s">
        <v>27</v>
      </c>
      <c r="C48" s="76"/>
      <c r="D48" s="76"/>
      <c r="E48" s="77" t="s">
        <v>8</v>
      </c>
      <c r="F48" s="78" t="s">
        <v>380</v>
      </c>
      <c r="G48" s="175"/>
      <c r="H48" s="79">
        <v>42737</v>
      </c>
      <c r="I48" s="80">
        <f>IF(J48=0,H48,H48+J48-1)</f>
        <v>43343</v>
      </c>
      <c r="J48" s="81">
        <v>607</v>
      </c>
      <c r="K48" s="82">
        <v>0</v>
      </c>
      <c r="L48" s="83">
        <f>M48/5</f>
        <v>87</v>
      </c>
      <c r="M48" s="84">
        <f>IF(OR(I48=0,H48=0),0,NETWORKDAYS(H48,I48))</f>
        <v>435</v>
      </c>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179"/>
      <c r="BH48" s="73"/>
      <c r="BI48" s="73"/>
      <c r="BJ48" s="107" t="s">
        <v>29</v>
      </c>
      <c r="BK48" s="358" t="s">
        <v>14</v>
      </c>
      <c r="BL48" s="359"/>
      <c r="BM48" s="359"/>
      <c r="BN48" s="359"/>
      <c r="BO48" s="359"/>
      <c r="BP48" s="360"/>
      <c r="BQ48" s="350" t="s">
        <v>9</v>
      </c>
      <c r="BR48" s="351"/>
      <c r="BS48" s="351"/>
      <c r="BT48" s="351"/>
      <c r="BU48" s="351"/>
      <c r="BV48" s="352"/>
      <c r="BW48" s="355" t="s">
        <v>17</v>
      </c>
      <c r="BX48" s="356"/>
      <c r="BY48" s="357"/>
      <c r="BZ48" s="353" t="s">
        <v>88</v>
      </c>
      <c r="CA48" s="353"/>
      <c r="CB48" s="353"/>
      <c r="CC48" s="35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c r="EO48" s="73"/>
      <c r="EP48" s="18"/>
      <c r="EQ48" s="18"/>
      <c r="ER48" s="18"/>
      <c r="ES48" s="18"/>
      <c r="ET48" s="18"/>
      <c r="EU48" s="18"/>
      <c r="EV48" s="18"/>
      <c r="EW48" s="18"/>
      <c r="EX48" s="18"/>
      <c r="EY48" s="18"/>
      <c r="EZ48" s="18"/>
      <c r="FA48" s="18"/>
    </row>
    <row r="49" spans="1:157" s="15" customFormat="1" ht="24" hidden="1" outlineLevel="2">
      <c r="A49" s="108" t="str">
        <f t="shared" ca="1" si="15"/>
        <v>1.5.2</v>
      </c>
      <c r="B49" s="109" t="s">
        <v>119</v>
      </c>
      <c r="C49" s="110"/>
      <c r="D49" s="110"/>
      <c r="E49" s="111" t="s">
        <v>8</v>
      </c>
      <c r="F49" s="112" t="s">
        <v>380</v>
      </c>
      <c r="G49" s="177"/>
      <c r="H49" s="113">
        <v>42737</v>
      </c>
      <c r="I49" s="114">
        <f>IF(J49=0,H49,H49+J49-1)</f>
        <v>42838</v>
      </c>
      <c r="J49" s="115">
        <v>102</v>
      </c>
      <c r="K49" s="116">
        <v>0</v>
      </c>
      <c r="L49" s="83">
        <f>M49/5</f>
        <v>14.8</v>
      </c>
      <c r="M49" s="84">
        <f>IF(OR(I49=0,H49=0),0,NETWORKDAYS(H49,I49))</f>
        <v>74</v>
      </c>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179"/>
      <c r="BH49" s="73"/>
      <c r="BI49" s="73"/>
      <c r="BJ49" s="107" t="s">
        <v>29</v>
      </c>
      <c r="BK49" s="395" t="s">
        <v>14</v>
      </c>
      <c r="BL49" s="396"/>
      <c r="BM49" s="118" t="s">
        <v>17</v>
      </c>
      <c r="BN49" s="120" t="s">
        <v>17</v>
      </c>
      <c r="BO49" s="85" t="s">
        <v>77</v>
      </c>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c r="EO49" s="73"/>
      <c r="EP49" s="18"/>
      <c r="EQ49" s="18"/>
      <c r="ER49" s="18"/>
      <c r="ES49" s="18"/>
      <c r="ET49" s="18"/>
      <c r="EU49" s="18"/>
      <c r="EV49" s="18"/>
      <c r="EW49" s="18"/>
      <c r="EX49" s="18"/>
      <c r="EY49" s="18"/>
      <c r="EZ49" s="18"/>
      <c r="FA49" s="18"/>
    </row>
    <row r="50" spans="1:157" s="15" customFormat="1" hidden="1" outlineLevel="2">
      <c r="A50" s="74" t="str">
        <f t="shared" ca="1" si="15"/>
        <v>1.5.3</v>
      </c>
      <c r="B50" s="75" t="s">
        <v>120</v>
      </c>
      <c r="C50" s="76"/>
      <c r="D50" s="76"/>
      <c r="E50" s="77" t="s">
        <v>8</v>
      </c>
      <c r="F50" s="78" t="s">
        <v>380</v>
      </c>
      <c r="G50" s="175"/>
      <c r="H50" s="79">
        <v>42767</v>
      </c>
      <c r="I50" s="80">
        <f t="shared" si="6"/>
        <v>43131</v>
      </c>
      <c r="J50" s="81">
        <v>365</v>
      </c>
      <c r="K50" s="82">
        <v>0</v>
      </c>
      <c r="L50" s="83">
        <f>M50/5</f>
        <v>52.2</v>
      </c>
      <c r="M50" s="84">
        <f>IF(OR(I50=0,H50=0),0,NETWORKDAYS(H50,I50))</f>
        <v>261</v>
      </c>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179"/>
      <c r="BH50" s="73"/>
      <c r="BI50" s="73"/>
      <c r="BJ50" s="107" t="s">
        <v>29</v>
      </c>
      <c r="BK50" s="358" t="s">
        <v>14</v>
      </c>
      <c r="BL50" s="359"/>
      <c r="BM50" s="360"/>
      <c r="BN50" s="350" t="s">
        <v>9</v>
      </c>
      <c r="BO50" s="351"/>
      <c r="BP50" s="351"/>
      <c r="BQ50" s="351"/>
      <c r="BR50" s="351"/>
      <c r="BS50" s="352"/>
      <c r="BT50" s="382" t="s">
        <v>88</v>
      </c>
      <c r="BU50" s="383"/>
      <c r="BV50" s="384"/>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c r="EO50" s="73"/>
      <c r="EP50" s="18"/>
      <c r="EQ50" s="18"/>
      <c r="ER50" s="18"/>
      <c r="ES50" s="18"/>
      <c r="ET50" s="18"/>
      <c r="EU50" s="18"/>
      <c r="EV50" s="18"/>
      <c r="EW50" s="18"/>
      <c r="EX50" s="18"/>
      <c r="EY50" s="18"/>
      <c r="EZ50" s="18"/>
      <c r="FA50" s="18"/>
    </row>
    <row r="51" spans="1:157" s="15" customFormat="1" ht="24" hidden="1" outlineLevel="2">
      <c r="A51" s="74" t="str">
        <f t="shared" ca="1" si="15"/>
        <v>1.5.4</v>
      </c>
      <c r="B51" s="75" t="s">
        <v>121</v>
      </c>
      <c r="C51" s="76"/>
      <c r="D51" s="76"/>
      <c r="E51" s="77" t="s">
        <v>8</v>
      </c>
      <c r="F51" s="78" t="s">
        <v>380</v>
      </c>
      <c r="G51" s="175"/>
      <c r="H51" s="79">
        <v>42767</v>
      </c>
      <c r="I51" s="80">
        <f t="shared" si="6"/>
        <v>43465</v>
      </c>
      <c r="J51" s="81">
        <v>699</v>
      </c>
      <c r="K51" s="82">
        <v>0</v>
      </c>
      <c r="L51" s="83">
        <f>M51/5</f>
        <v>99.8</v>
      </c>
      <c r="M51" s="84">
        <f>IF(OR(I51=0,H51=0),0,NETWORKDAYS(H51,I51))</f>
        <v>499</v>
      </c>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179"/>
      <c r="BH51" s="73"/>
      <c r="BI51" s="73"/>
      <c r="BJ51" s="107" t="s">
        <v>29</v>
      </c>
      <c r="BK51" s="369" t="s">
        <v>14</v>
      </c>
      <c r="BL51" s="370"/>
      <c r="BM51" s="370"/>
      <c r="BN51" s="370"/>
      <c r="BO51" s="370"/>
      <c r="BP51" s="371"/>
      <c r="BQ51" s="397" t="s">
        <v>9</v>
      </c>
      <c r="BR51" s="397"/>
      <c r="BS51" s="397"/>
      <c r="BT51" s="397"/>
      <c r="BU51" s="397"/>
      <c r="BV51" s="397"/>
      <c r="BW51" s="394" t="s">
        <v>17</v>
      </c>
      <c r="BX51" s="394"/>
      <c r="BY51" s="394"/>
      <c r="BZ51" s="353" t="s">
        <v>89</v>
      </c>
      <c r="CA51" s="353"/>
      <c r="CB51" s="353"/>
      <c r="CC51" s="353"/>
      <c r="CD51" s="353"/>
      <c r="CE51" s="353"/>
      <c r="CF51" s="353"/>
      <c r="CG51" s="353"/>
      <c r="CH51" s="85" t="s">
        <v>56</v>
      </c>
      <c r="CI51" s="85"/>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18"/>
      <c r="EQ51" s="18"/>
      <c r="ER51" s="18"/>
      <c r="ES51" s="18"/>
      <c r="ET51" s="18"/>
      <c r="EU51" s="18"/>
      <c r="EV51" s="18"/>
      <c r="EW51" s="18"/>
      <c r="EX51" s="18"/>
      <c r="EY51" s="18"/>
      <c r="EZ51" s="18"/>
      <c r="FA51" s="18"/>
    </row>
    <row r="52" spans="1:157" s="15" customFormat="1" hidden="1" outlineLevel="2">
      <c r="A52" s="74" t="str">
        <f t="shared" ca="1" si="15"/>
        <v>1.5.5</v>
      </c>
      <c r="B52" s="75" t="s">
        <v>79</v>
      </c>
      <c r="C52" s="76"/>
      <c r="D52" s="76"/>
      <c r="E52" s="77" t="s">
        <v>82</v>
      </c>
      <c r="F52" s="78" t="s">
        <v>380</v>
      </c>
      <c r="G52" s="175"/>
      <c r="H52" s="79">
        <v>42522</v>
      </c>
      <c r="I52" s="219">
        <f t="shared" si="6"/>
        <v>42947</v>
      </c>
      <c r="J52" s="222">
        <v>426</v>
      </c>
      <c r="K52" s="82">
        <v>0</v>
      </c>
      <c r="L52" s="83">
        <f>M52/5</f>
        <v>60.8</v>
      </c>
      <c r="M52" s="84">
        <f>IF(OR(I52=0,H52=0),0,NETWORKDAYS(H52,I52))</f>
        <v>304</v>
      </c>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179"/>
      <c r="BH52" s="73"/>
      <c r="BI52" s="73"/>
      <c r="BJ52" s="107" t="s">
        <v>29</v>
      </c>
      <c r="BK52" s="73"/>
      <c r="BL52" s="73"/>
      <c r="BM52" s="73"/>
      <c r="BN52" s="73"/>
      <c r="BO52" s="361" t="s">
        <v>74</v>
      </c>
      <c r="BP52" s="362"/>
      <c r="BQ52" s="362"/>
      <c r="BR52" s="362"/>
      <c r="BS52" s="362"/>
      <c r="BT52" s="362"/>
      <c r="BU52" s="362"/>
      <c r="BV52" s="363"/>
      <c r="BW52" s="347" t="s">
        <v>73</v>
      </c>
      <c r="BX52" s="348"/>
      <c r="BY52" s="348"/>
      <c r="BZ52" s="348"/>
      <c r="CA52" s="348"/>
      <c r="CB52" s="349"/>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18"/>
      <c r="EQ52" s="18"/>
      <c r="ER52" s="18"/>
      <c r="ES52" s="18"/>
      <c r="ET52" s="18"/>
      <c r="EU52" s="18"/>
      <c r="EV52" s="18"/>
      <c r="EW52" s="18"/>
      <c r="EX52" s="18"/>
      <c r="EY52" s="18"/>
      <c r="EZ52" s="18"/>
      <c r="FA52" s="18"/>
    </row>
    <row r="53" spans="1:157" ht="27.75" hidden="1" customHeight="1" outlineLevel="1" collapsed="1">
      <c r="A53" s="64" t="str">
        <f ca="1">IF(ISERROR(VALUE(SUBSTITUTE(OFFSET(A53,-1,0,1,1),".",""))),"0.1",IF(ISERROR(FIND("`",SUBSTITUTE(OFFSET(A53,-1,0,1,1),".","`",1))),OFFSET(A53,-1,0,1,1)&amp;".1",LEFT(OFFSET(A53,-1,0,1,1),FIND("`",SUBSTITUTE(OFFSET(A53,-1,0,1,1),".","`",1)))&amp;IF(ISERROR(FIND("`",SUBSTITUTE(OFFSET(A53,-1,0,1,1),".","`",2))),VALUE(RIGHT(OFFSET(A53,-1,0,1,1),LEN(OFFSET(A53,-1,0,1,1))-FIND("`",SUBSTITUTE(OFFSET(A53,-1,0,1,1),".","`",1))))+1,VALUE(MID(OFFSET(A53,-1,0,1,1),FIND("`",SUBSTITUTE(OFFSET(A53,-1,0,1,1),".","`",1))+1,(FIND("`",SUBSTITUTE(OFFSET(A53,-1,0,1,1),".","`",2))-FIND("`",SUBSTITUTE(OFFSET(A53,-1,0,1,1),".","`",1))-1)))+1)))</f>
        <v>1.6</v>
      </c>
      <c r="B53" s="65" t="s">
        <v>34</v>
      </c>
      <c r="C53" s="59" t="s">
        <v>11</v>
      </c>
      <c r="D53" s="66"/>
      <c r="E53" s="67" t="s">
        <v>8</v>
      </c>
      <c r="F53" s="68"/>
      <c r="G53" s="172"/>
      <c r="H53" s="187">
        <f>MIN(H54,H61:H66)</f>
        <v>42767</v>
      </c>
      <c r="I53" s="224">
        <f>MAX(I54,I61:I66)</f>
        <v>43465</v>
      </c>
      <c r="J53" s="223"/>
      <c r="K53" s="189">
        <f>AVERAGE(K54,K61:K66)</f>
        <v>7.1428571428571435E-3</v>
      </c>
      <c r="L53" s="135"/>
      <c r="M53" s="136"/>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80"/>
      <c r="BH53" s="141"/>
      <c r="BI53" s="141"/>
      <c r="BJ53" s="141"/>
      <c r="BK53" s="354">
        <f>K53</f>
        <v>7.1428571428571435E-3</v>
      </c>
      <c r="BL53" s="354"/>
      <c r="BM53" s="354"/>
      <c r="BN53" s="354"/>
      <c r="BO53" s="354"/>
      <c r="BP53" s="354"/>
      <c r="BQ53" s="354"/>
      <c r="BR53" s="354"/>
      <c r="BS53" s="354"/>
      <c r="BT53" s="354"/>
      <c r="BU53" s="354"/>
      <c r="BV53" s="354"/>
      <c r="BW53" s="354"/>
      <c r="BX53" s="354"/>
      <c r="BY53" s="354"/>
      <c r="BZ53" s="354"/>
      <c r="CA53" s="354"/>
      <c r="CB53" s="354"/>
      <c r="CC53" s="354"/>
      <c r="CD53" s="354"/>
      <c r="CE53" s="354"/>
      <c r="CF53" s="354"/>
      <c r="CG53" s="354"/>
      <c r="CH53" s="141"/>
      <c r="CI53" s="141"/>
      <c r="CJ53" s="141"/>
      <c r="CK53" s="141"/>
      <c r="CL53" s="141"/>
      <c r="CM53" s="141"/>
      <c r="CN53" s="141"/>
      <c r="CO53" s="141"/>
      <c r="CP53" s="141"/>
      <c r="CQ53" s="141"/>
      <c r="CR53" s="141"/>
      <c r="CS53" s="141"/>
      <c r="CT53" s="141"/>
      <c r="CU53" s="141"/>
      <c r="CV53" s="141"/>
      <c r="CW53" s="141"/>
      <c r="CX53" s="141"/>
      <c r="CY53" s="141"/>
      <c r="CZ53" s="141"/>
      <c r="DA53" s="141"/>
      <c r="DB53" s="141"/>
      <c r="DC53" s="141"/>
      <c r="DD53" s="141"/>
      <c r="DE53" s="141"/>
      <c r="DF53" s="141"/>
      <c r="DG53" s="141"/>
      <c r="DH53" s="141"/>
      <c r="DI53" s="141"/>
      <c r="DJ53" s="141"/>
      <c r="DK53" s="141"/>
      <c r="DL53" s="141"/>
      <c r="DM53" s="141"/>
      <c r="DN53" s="141"/>
      <c r="DO53" s="141"/>
      <c r="DP53" s="141"/>
      <c r="DQ53" s="141"/>
      <c r="DR53" s="141"/>
      <c r="DS53" s="141"/>
      <c r="DT53" s="141"/>
      <c r="DU53" s="141"/>
      <c r="DV53" s="141"/>
      <c r="DW53" s="141"/>
      <c r="DX53" s="141"/>
      <c r="DY53" s="141"/>
      <c r="DZ53" s="141"/>
      <c r="EA53" s="141"/>
      <c r="EB53" s="141"/>
      <c r="EC53" s="141"/>
      <c r="ED53" s="141"/>
      <c r="EE53" s="141"/>
      <c r="EF53" s="141"/>
      <c r="EG53" s="141"/>
      <c r="EH53" s="141"/>
      <c r="EI53" s="141"/>
      <c r="EJ53" s="141"/>
      <c r="EK53" s="141"/>
      <c r="EL53" s="141"/>
      <c r="EM53" s="141"/>
      <c r="EN53" s="141"/>
      <c r="EO53" s="141"/>
      <c r="EP53" s="17"/>
      <c r="EQ53" s="17"/>
      <c r="ER53" s="17"/>
      <c r="ES53" s="17"/>
      <c r="ET53" s="17"/>
      <c r="EU53" s="17"/>
      <c r="EV53" s="17"/>
      <c r="EW53" s="17"/>
      <c r="EX53" s="17"/>
      <c r="EY53" s="17"/>
      <c r="EZ53" s="17"/>
      <c r="FA53" s="17"/>
    </row>
    <row r="54" spans="1:157" ht="14.25" hidden="1" outlineLevel="2">
      <c r="A54" s="74" t="str">
        <f t="shared" ref="A54" ca="1" si="16">IF(ISERROR(VALUE(SUBSTITUTE(OFFSET(A54,-1,0,1,1),".",""))),"0.0.1",IF(ISERROR(FIND("`",SUBSTITUTE(OFFSET(A54,-1,0,1,1),".","`",2))),OFFSET(A54,-1,0,1,1)&amp;".1",LEFT(OFFSET(A54,-1,0,1,1),FIND("`",SUBSTITUTE(OFFSET(A54,-1,0,1,1),".","`",2)))&amp;IF(ISERROR(FIND("`",SUBSTITUTE(OFFSET(A54,-1,0,1,1),".","`",3))),VALUE(RIGHT(OFFSET(A54,-1,0,1,1),LEN(OFFSET(A54,-1,0,1,1))-FIND("`",SUBSTITUTE(OFFSET(A54,-1,0,1,1),".","`",2))))+1,VALUE(MID(OFFSET(A54,-1,0,1,1),FIND("`",SUBSTITUTE(OFFSET(A54,-1,0,1,1),".","`",2))+1,(FIND("`",SUBSTITUTE(OFFSET(A54,-1,0,1,1),".","`",3))-FIND("`",SUBSTITUTE(OFFSET(A54,-1,0,1,1),".","`",2))-1)))+1)))</f>
        <v>1.6.1</v>
      </c>
      <c r="B54" s="75" t="s">
        <v>26</v>
      </c>
      <c r="C54" s="76"/>
      <c r="D54" s="76"/>
      <c r="E54" s="77" t="s">
        <v>8</v>
      </c>
      <c r="F54" s="78" t="s">
        <v>380</v>
      </c>
      <c r="G54" s="175"/>
      <c r="H54" s="192">
        <f>H55</f>
        <v>42979</v>
      </c>
      <c r="I54" s="99">
        <f>I55</f>
        <v>43312</v>
      </c>
      <c r="J54" s="225">
        <f>J55</f>
        <v>334</v>
      </c>
      <c r="K54" s="204">
        <f>AVERAGE(K55)</f>
        <v>0.05</v>
      </c>
      <c r="L54" s="83">
        <f>M54/5</f>
        <v>47.6</v>
      </c>
      <c r="M54" s="84">
        <f>IF(OR(I54=0,H54=0),0,NETWORKDAYS(H54,I54))</f>
        <v>238</v>
      </c>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179"/>
      <c r="BH54" s="73"/>
      <c r="BI54" s="73"/>
      <c r="BJ54" s="107" t="s">
        <v>29</v>
      </c>
      <c r="BK54" s="358" t="s">
        <v>14</v>
      </c>
      <c r="BL54" s="359"/>
      <c r="BM54" s="359"/>
      <c r="BN54" s="359"/>
      <c r="BO54" s="359"/>
      <c r="BP54" s="360"/>
      <c r="BQ54" s="350" t="s">
        <v>9</v>
      </c>
      <c r="BR54" s="351"/>
      <c r="BS54" s="351"/>
      <c r="BT54" s="351"/>
      <c r="BU54" s="351"/>
      <c r="BV54" s="352"/>
      <c r="BW54" s="355" t="s">
        <v>17</v>
      </c>
      <c r="BX54" s="356"/>
      <c r="BY54" s="357"/>
      <c r="BZ54" s="353" t="s">
        <v>88</v>
      </c>
      <c r="CA54" s="353"/>
      <c r="CB54" s="353"/>
      <c r="CC54" s="353"/>
      <c r="CD54" s="353"/>
      <c r="CE54" s="85" t="s">
        <v>87</v>
      </c>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c r="EO54" s="73"/>
      <c r="EP54" s="17"/>
      <c r="EQ54" s="17"/>
      <c r="ER54" s="17"/>
      <c r="ES54" s="17"/>
      <c r="ET54" s="17"/>
      <c r="EU54" s="17"/>
      <c r="EV54" s="17"/>
      <c r="EW54" s="17"/>
      <c r="EX54" s="17"/>
      <c r="EY54" s="17"/>
      <c r="EZ54" s="17"/>
      <c r="FA54" s="17"/>
    </row>
    <row r="55" spans="1:157" ht="14.25" hidden="1" outlineLevel="3">
      <c r="A55" s="86" t="str">
        <f ca="1">IF(ISERROR(VALUE(SUBSTITUTE(OFFSET(A55,-1,0,1,1),".",""))),"0.0.0.1",IF(ISERROR(FIND("`",SUBSTITUTE(OFFSET(A55,-1,0,1,1),".","`",3))),OFFSET(A55,-1,0,1,1)&amp;".1",LEFT(OFFSET(A55,-1,0,1,1),FIND("`",SUBSTITUTE(OFFSET(A55,-1,0,1,1),".","`",3)))&amp;IF(ISERROR(FIND("`",SUBSTITUTE(OFFSET(A55,-1,0,1,1),".","`",4))),VALUE(RIGHT(OFFSET(A55,-1,0,1,1),LEN(OFFSET(A55,-1,0,1,1))-FIND("`",SUBSTITUTE(OFFSET(A55,-1,0,1,1),".","`",3))))+1,VALUE(MID(OFFSET(A55,-1,0,1,1),FIND("`",SUBSTITUTE(OFFSET(A55,-1,0,1,1),".","`",3))+1,(FIND("`",SUBSTITUTE(OFFSET(A55,-1,0,1,1),".","`",4))-FIND("`",SUBSTITUTE(OFFSET(A55,-1,0,1,1),".","`",3))-1)))+1)))</f>
        <v>1.6.1.1</v>
      </c>
      <c r="B55" s="92" t="s">
        <v>25</v>
      </c>
      <c r="C55" s="71"/>
      <c r="D55" s="71"/>
      <c r="E55" s="87"/>
      <c r="F55" s="88"/>
      <c r="G55" s="174"/>
      <c r="H55" s="205">
        <f>MIN(H56:H60)</f>
        <v>42979</v>
      </c>
      <c r="I55" s="89">
        <f>MAX(I56:I60)</f>
        <v>43312</v>
      </c>
      <c r="J55" s="206">
        <v>334</v>
      </c>
      <c r="K55" s="207">
        <f>AVERAGE(K56:K60)</f>
        <v>0.05</v>
      </c>
      <c r="L55" s="90">
        <f t="shared" ref="L55:L60" si="17">M55/5</f>
        <v>47.6</v>
      </c>
      <c r="M55" s="91">
        <f t="shared" ref="M55:M60" si="18">IF(OR(I55=0,H55=0),0,NETWORKDAYS(H55,I55))</f>
        <v>238</v>
      </c>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179"/>
      <c r="BH55" s="73"/>
      <c r="BI55" s="73"/>
      <c r="BJ55" s="107" t="s">
        <v>29</v>
      </c>
      <c r="BK55" s="73"/>
      <c r="BL55" s="73"/>
      <c r="BM55" s="73"/>
      <c r="BN55" s="73"/>
      <c r="BO55" s="73"/>
      <c r="BP55" s="73"/>
      <c r="BQ55" s="73"/>
      <c r="BR55" s="346" t="s">
        <v>71</v>
      </c>
      <c r="BS55" s="346"/>
      <c r="BT55" s="346"/>
      <c r="BU55" s="346"/>
      <c r="BV55" s="346"/>
      <c r="BW55" s="347" t="s">
        <v>72</v>
      </c>
      <c r="BX55" s="348"/>
      <c r="BY55" s="348"/>
      <c r="BZ55" s="348"/>
      <c r="CA55" s="348"/>
      <c r="CB55" s="349"/>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c r="EO55" s="73"/>
      <c r="EP55" s="17"/>
      <c r="EQ55" s="17"/>
      <c r="ER55" s="17"/>
      <c r="ES55" s="17"/>
      <c r="ET55" s="17"/>
      <c r="EU55" s="17"/>
      <c r="EV55" s="17"/>
      <c r="EW55" s="17"/>
      <c r="EX55" s="17"/>
      <c r="EY55" s="17"/>
      <c r="EZ55" s="17"/>
      <c r="FA55" s="17"/>
    </row>
    <row r="56" spans="1:157" ht="14.25" hidden="1" outlineLevel="4">
      <c r="A56" s="121" t="str">
        <f t="shared" ref="A56:A60" ca="1" si="19">IF(ISERROR(VALUE(SUBSTITUTE(OFFSET(A56,-1,0,1,1),".",""))),"0.0.0.0.1",IF(ISERROR(FIND("`",SUBSTITUTE(OFFSET(A56,-1,0,1,1),".","`",4))),OFFSET(A56,-1,0,1,1)&amp;".1",LEFT(OFFSET(A56,-1,0,1,1),FIND("`",SUBSTITUTE(OFFSET(A56,-1,0,1,1),".","`",4)))&amp;IF(ISERROR(FIND("`",SUBSTITUTE(OFFSET(A56,-1,0,1,1),".","`",5))),VALUE(RIGHT(OFFSET(A56,-1,0,1,1),LEN(OFFSET(A56,-1,0,1,1))-FIND("`",SUBSTITUTE(OFFSET(A56,-1,0,1,1),".","`",4))))+1,VALUE(MID(OFFSET(A56,-1,0,1,1),FIND("`",SUBSTITUTE(OFFSET(A56,-1,0,1,1),".","`",4))+1,(FIND("`",SUBSTITUTE(OFFSET(A56,-1,0,1,1),".","`",5))-FIND("`",SUBSTITUTE(OFFSET(A56,-1,0,1,1),".","`",3))-1)))+1)))</f>
        <v>1.6.1.1.1</v>
      </c>
      <c r="B56" s="122" t="s">
        <v>63</v>
      </c>
      <c r="C56" s="76"/>
      <c r="D56" s="76"/>
      <c r="E56" s="77" t="s">
        <v>8</v>
      </c>
      <c r="F56" s="78" t="s">
        <v>380</v>
      </c>
      <c r="G56" s="175"/>
      <c r="H56" s="79">
        <v>42979</v>
      </c>
      <c r="I56" s="80">
        <f t="shared" ref="I56:I60" si="20">IF(J56=0,H56,H56+J56-1)</f>
        <v>43312</v>
      </c>
      <c r="J56" s="81">
        <v>334</v>
      </c>
      <c r="K56" s="82">
        <v>0</v>
      </c>
      <c r="L56" s="83">
        <f t="shared" si="17"/>
        <v>47.6</v>
      </c>
      <c r="M56" s="84">
        <f t="shared" si="18"/>
        <v>238</v>
      </c>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179"/>
      <c r="BH56" s="73"/>
      <c r="BI56" s="73"/>
      <c r="BJ56" s="107" t="s">
        <v>29</v>
      </c>
      <c r="BK56" s="73"/>
      <c r="BL56" s="73"/>
      <c r="BM56" s="73"/>
      <c r="BN56" s="73"/>
      <c r="BO56" s="73"/>
      <c r="BP56" s="73"/>
      <c r="BQ56" s="73"/>
      <c r="BR56" s="346" t="s">
        <v>71</v>
      </c>
      <c r="BS56" s="346"/>
      <c r="BT56" s="346"/>
      <c r="BU56" s="346"/>
      <c r="BV56" s="346"/>
      <c r="BW56" s="347" t="s">
        <v>72</v>
      </c>
      <c r="BX56" s="348"/>
      <c r="BY56" s="348"/>
      <c r="BZ56" s="348"/>
      <c r="CA56" s="348"/>
      <c r="CB56" s="349"/>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c r="EO56" s="73"/>
      <c r="EP56" s="17"/>
      <c r="EQ56" s="17"/>
      <c r="ER56" s="17"/>
      <c r="ES56" s="17"/>
      <c r="ET56" s="17"/>
      <c r="EU56" s="17"/>
      <c r="EV56" s="17"/>
      <c r="EW56" s="17"/>
      <c r="EX56" s="17"/>
      <c r="EY56" s="17"/>
      <c r="EZ56" s="17"/>
      <c r="FA56" s="17"/>
    </row>
    <row r="57" spans="1:157" ht="14.25" hidden="1" outlineLevel="4">
      <c r="A57" s="121" t="str">
        <f t="shared" ca="1" si="19"/>
        <v>1.6.1.1.2</v>
      </c>
      <c r="B57" s="122" t="s">
        <v>64</v>
      </c>
      <c r="C57" s="76"/>
      <c r="D57" s="76"/>
      <c r="E57" s="77" t="s">
        <v>8</v>
      </c>
      <c r="F57" s="78" t="s">
        <v>380</v>
      </c>
      <c r="G57" s="175"/>
      <c r="H57" s="79">
        <v>42979</v>
      </c>
      <c r="I57" s="80">
        <f t="shared" si="20"/>
        <v>43312</v>
      </c>
      <c r="J57" s="81">
        <v>334</v>
      </c>
      <c r="K57" s="82">
        <v>0</v>
      </c>
      <c r="L57" s="83">
        <f t="shared" si="17"/>
        <v>47.6</v>
      </c>
      <c r="M57" s="84">
        <f t="shared" si="18"/>
        <v>238</v>
      </c>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179"/>
      <c r="BH57" s="73"/>
      <c r="BI57" s="73"/>
      <c r="BJ57" s="107" t="s">
        <v>29</v>
      </c>
      <c r="BK57" s="73"/>
      <c r="BL57" s="73"/>
      <c r="BM57" s="73"/>
      <c r="BN57" s="73"/>
      <c r="BO57" s="73"/>
      <c r="BP57" s="73"/>
      <c r="BQ57" s="73"/>
      <c r="BR57" s="346" t="s">
        <v>71</v>
      </c>
      <c r="BS57" s="346"/>
      <c r="BT57" s="346"/>
      <c r="BU57" s="346"/>
      <c r="BV57" s="346"/>
      <c r="BW57" s="347" t="s">
        <v>72</v>
      </c>
      <c r="BX57" s="348"/>
      <c r="BY57" s="348"/>
      <c r="BZ57" s="348"/>
      <c r="CA57" s="348"/>
      <c r="CB57" s="349"/>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c r="EO57" s="73"/>
      <c r="EP57" s="17"/>
      <c r="EQ57" s="17"/>
      <c r="ER57" s="17"/>
      <c r="ES57" s="17"/>
      <c r="ET57" s="17"/>
      <c r="EU57" s="17"/>
      <c r="EV57" s="17"/>
      <c r="EW57" s="17"/>
      <c r="EX57" s="17"/>
      <c r="EY57" s="17"/>
      <c r="EZ57" s="17"/>
      <c r="FA57" s="17"/>
    </row>
    <row r="58" spans="1:157" ht="14.25" hidden="1" outlineLevel="4">
      <c r="A58" s="121" t="str">
        <f t="shared" ca="1" si="19"/>
        <v>1.6.1.1.3</v>
      </c>
      <c r="B58" s="122" t="s">
        <v>65</v>
      </c>
      <c r="C58" s="76"/>
      <c r="D58" s="76"/>
      <c r="E58" s="77" t="s">
        <v>8</v>
      </c>
      <c r="F58" s="78" t="s">
        <v>380</v>
      </c>
      <c r="G58" s="175"/>
      <c r="H58" s="79">
        <v>42979</v>
      </c>
      <c r="I58" s="80">
        <f t="shared" si="20"/>
        <v>43312</v>
      </c>
      <c r="J58" s="81">
        <v>334</v>
      </c>
      <c r="K58" s="82">
        <v>0</v>
      </c>
      <c r="L58" s="83">
        <f t="shared" si="17"/>
        <v>47.6</v>
      </c>
      <c r="M58" s="84">
        <f t="shared" si="18"/>
        <v>238</v>
      </c>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179"/>
      <c r="BH58" s="73"/>
      <c r="BI58" s="73"/>
      <c r="BJ58" s="107" t="s">
        <v>29</v>
      </c>
      <c r="BK58" s="73"/>
      <c r="BL58" s="73"/>
      <c r="BM58" s="73"/>
      <c r="BN58" s="73"/>
      <c r="BO58" s="73"/>
      <c r="BP58" s="73"/>
      <c r="BQ58" s="73"/>
      <c r="BR58" s="346" t="s">
        <v>71</v>
      </c>
      <c r="BS58" s="346"/>
      <c r="BT58" s="346"/>
      <c r="BU58" s="346"/>
      <c r="BV58" s="346"/>
      <c r="BW58" s="347" t="s">
        <v>72</v>
      </c>
      <c r="BX58" s="348"/>
      <c r="BY58" s="348"/>
      <c r="BZ58" s="348"/>
      <c r="CA58" s="348"/>
      <c r="CB58" s="349"/>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c r="EO58" s="73"/>
      <c r="EP58" s="17"/>
      <c r="EQ58" s="17"/>
      <c r="ER58" s="17"/>
      <c r="ES58" s="17"/>
      <c r="ET58" s="17"/>
      <c r="EU58" s="17"/>
      <c r="EV58" s="17"/>
      <c r="EW58" s="17"/>
      <c r="EX58" s="17"/>
      <c r="EY58" s="17"/>
      <c r="EZ58" s="17"/>
      <c r="FA58" s="17"/>
    </row>
    <row r="59" spans="1:157" ht="14.25" hidden="1" outlineLevel="4">
      <c r="A59" s="121" t="str">
        <f t="shared" ca="1" si="19"/>
        <v>1.6.1.1.4</v>
      </c>
      <c r="B59" s="122" t="s">
        <v>66</v>
      </c>
      <c r="C59" s="76"/>
      <c r="D59" s="76"/>
      <c r="E59" s="77" t="s">
        <v>8</v>
      </c>
      <c r="F59" s="78" t="s">
        <v>380</v>
      </c>
      <c r="G59" s="175"/>
      <c r="H59" s="79">
        <v>42979</v>
      </c>
      <c r="I59" s="80">
        <f t="shared" si="20"/>
        <v>43312</v>
      </c>
      <c r="J59" s="81">
        <v>334</v>
      </c>
      <c r="K59" s="82">
        <v>0</v>
      </c>
      <c r="L59" s="83">
        <f t="shared" si="17"/>
        <v>47.6</v>
      </c>
      <c r="M59" s="84">
        <f t="shared" si="18"/>
        <v>238</v>
      </c>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179"/>
      <c r="BH59" s="73"/>
      <c r="BI59" s="73"/>
      <c r="BJ59" s="107" t="s">
        <v>29</v>
      </c>
      <c r="BK59" s="73"/>
      <c r="BL59" s="73"/>
      <c r="BM59" s="73"/>
      <c r="BN59" s="73"/>
      <c r="BO59" s="73"/>
      <c r="BP59" s="73"/>
      <c r="BQ59" s="73"/>
      <c r="BR59" s="346" t="s">
        <v>71</v>
      </c>
      <c r="BS59" s="346"/>
      <c r="BT59" s="346"/>
      <c r="BU59" s="346"/>
      <c r="BV59" s="346"/>
      <c r="BW59" s="347" t="s">
        <v>72</v>
      </c>
      <c r="BX59" s="348"/>
      <c r="BY59" s="348"/>
      <c r="BZ59" s="348"/>
      <c r="CA59" s="348"/>
      <c r="CB59" s="349"/>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c r="EO59" s="73"/>
      <c r="EP59" s="17"/>
      <c r="EQ59" s="17"/>
      <c r="ER59" s="17"/>
      <c r="ES59" s="17"/>
      <c r="ET59" s="17"/>
      <c r="EU59" s="17"/>
      <c r="EV59" s="17"/>
      <c r="EW59" s="17"/>
      <c r="EX59" s="17"/>
      <c r="EY59" s="17"/>
      <c r="EZ59" s="17"/>
      <c r="FA59" s="17"/>
    </row>
    <row r="60" spans="1:157" ht="14.25" hidden="1" outlineLevel="4">
      <c r="A60" s="121" t="str">
        <f t="shared" ca="1" si="19"/>
        <v>1.6.1.1.5</v>
      </c>
      <c r="B60" s="122" t="s">
        <v>67</v>
      </c>
      <c r="C60" s="76"/>
      <c r="D60" s="76"/>
      <c r="E60" s="77" t="s">
        <v>8</v>
      </c>
      <c r="F60" s="78" t="s">
        <v>380</v>
      </c>
      <c r="G60" s="175"/>
      <c r="H60" s="79">
        <v>42979</v>
      </c>
      <c r="I60" s="80">
        <f t="shared" si="20"/>
        <v>43312</v>
      </c>
      <c r="J60" s="81">
        <v>334</v>
      </c>
      <c r="K60" s="82">
        <v>0.25</v>
      </c>
      <c r="L60" s="83">
        <f t="shared" si="17"/>
        <v>47.6</v>
      </c>
      <c r="M60" s="84">
        <f t="shared" si="18"/>
        <v>238</v>
      </c>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179"/>
      <c r="BH60" s="73"/>
      <c r="BI60" s="73"/>
      <c r="BJ60" s="107" t="s">
        <v>29</v>
      </c>
      <c r="BK60" s="73"/>
      <c r="BL60" s="73"/>
      <c r="BM60" s="73"/>
      <c r="BN60" s="73"/>
      <c r="BO60" s="73"/>
      <c r="BP60" s="73"/>
      <c r="BQ60" s="73"/>
      <c r="BR60" s="346" t="s">
        <v>71</v>
      </c>
      <c r="BS60" s="346"/>
      <c r="BT60" s="346"/>
      <c r="BU60" s="346"/>
      <c r="BV60" s="346"/>
      <c r="BW60" s="347" t="s">
        <v>72</v>
      </c>
      <c r="BX60" s="348"/>
      <c r="BY60" s="348"/>
      <c r="BZ60" s="348"/>
      <c r="CA60" s="348"/>
      <c r="CB60" s="349"/>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c r="EN60" s="73"/>
      <c r="EO60" s="73"/>
      <c r="EP60" s="17"/>
      <c r="EQ60" s="17"/>
      <c r="ER60" s="17"/>
      <c r="ES60" s="17"/>
      <c r="ET60" s="17"/>
      <c r="EU60" s="17"/>
      <c r="EV60" s="17"/>
      <c r="EW60" s="17"/>
      <c r="EX60" s="17"/>
      <c r="EY60" s="17"/>
      <c r="EZ60" s="17"/>
      <c r="FA60" s="17"/>
    </row>
    <row r="61" spans="1:157" s="15" customFormat="1" hidden="1" outlineLevel="2">
      <c r="A61" s="74" t="str">
        <f t="shared" ref="A61:A66" ca="1" si="21">IF(ISERROR(VALUE(SUBSTITUTE(OFFSET(A61,-1,0,1,1),".",""))),"0.0.1",IF(ISERROR(FIND("`",SUBSTITUTE(OFFSET(A61,-1,0,1,1),".","`",2))),OFFSET(A61,-1,0,1,1)&amp;".1",LEFT(OFFSET(A61,-1,0,1,1),FIND("`",SUBSTITUTE(OFFSET(A61,-1,0,1,1),".","`",2)))&amp;IF(ISERROR(FIND("`",SUBSTITUTE(OFFSET(A61,-1,0,1,1),".","`",3))),VALUE(RIGHT(OFFSET(A61,-1,0,1,1),LEN(OFFSET(A61,-1,0,1,1))-FIND("`",SUBSTITUTE(OFFSET(A61,-1,0,1,1),".","`",2))))+1,VALUE(MID(OFFSET(A61,-1,0,1,1),FIND("`",SUBSTITUTE(OFFSET(A61,-1,0,1,1),".","`",2))+1,(FIND("`",SUBSTITUTE(OFFSET(A61,-1,0,1,1),".","`",3))-FIND("`",SUBSTITUTE(OFFSET(A61,-1,0,1,1),".","`",2))-1)))+1)))</f>
        <v>1.6.2</v>
      </c>
      <c r="B61" s="75" t="s">
        <v>122</v>
      </c>
      <c r="C61" s="76"/>
      <c r="D61" s="76"/>
      <c r="E61" s="77" t="s">
        <v>8</v>
      </c>
      <c r="F61" s="78" t="s">
        <v>380</v>
      </c>
      <c r="G61" s="175"/>
      <c r="H61" s="79">
        <v>42767</v>
      </c>
      <c r="I61" s="80">
        <f t="shared" si="6"/>
        <v>43312</v>
      </c>
      <c r="J61" s="81">
        <v>546</v>
      </c>
      <c r="K61" s="82">
        <v>0</v>
      </c>
      <c r="L61" s="83">
        <f t="shared" ref="L61:L66" si="22">M61/5</f>
        <v>78</v>
      </c>
      <c r="M61" s="84">
        <f t="shared" ref="M61:M66" si="23">IF(OR(I61=0,H61=0),0,NETWORKDAYS(H61,I61))</f>
        <v>390</v>
      </c>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179"/>
      <c r="BH61" s="73"/>
      <c r="BI61" s="73"/>
      <c r="BJ61" s="107" t="s">
        <v>29</v>
      </c>
      <c r="BK61" s="358" t="s">
        <v>14</v>
      </c>
      <c r="BL61" s="359"/>
      <c r="BM61" s="359"/>
      <c r="BN61" s="359"/>
      <c r="BO61" s="359"/>
      <c r="BP61" s="360"/>
      <c r="BQ61" s="350" t="s">
        <v>9</v>
      </c>
      <c r="BR61" s="351"/>
      <c r="BS61" s="351"/>
      <c r="BT61" s="351"/>
      <c r="BU61" s="351"/>
      <c r="BV61" s="352"/>
      <c r="BW61" s="355" t="s">
        <v>17</v>
      </c>
      <c r="BX61" s="357"/>
      <c r="BY61" s="353" t="s">
        <v>88</v>
      </c>
      <c r="BZ61" s="353"/>
      <c r="CA61" s="353"/>
      <c r="CB61" s="353"/>
      <c r="CC61" s="85" t="s">
        <v>87</v>
      </c>
      <c r="CD61" s="85" t="s">
        <v>87</v>
      </c>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c r="EO61" s="73"/>
      <c r="EP61" s="18"/>
      <c r="EQ61" s="18"/>
      <c r="ER61" s="18"/>
      <c r="ES61" s="18"/>
      <c r="ET61" s="18"/>
      <c r="EU61" s="18"/>
      <c r="EV61" s="18"/>
      <c r="EW61" s="18"/>
      <c r="EX61" s="18"/>
      <c r="EY61" s="18"/>
      <c r="EZ61" s="18"/>
      <c r="FA61" s="18"/>
    </row>
    <row r="62" spans="1:157" s="15" customFormat="1" hidden="1" outlineLevel="2">
      <c r="A62" s="74" t="str">
        <f t="shared" ca="1" si="21"/>
        <v>1.6.3</v>
      </c>
      <c r="B62" s="75" t="s">
        <v>123</v>
      </c>
      <c r="C62" s="76"/>
      <c r="D62" s="76"/>
      <c r="E62" s="77" t="s">
        <v>8</v>
      </c>
      <c r="F62" s="78" t="s">
        <v>380</v>
      </c>
      <c r="G62" s="175"/>
      <c r="H62" s="79">
        <v>42767</v>
      </c>
      <c r="I62" s="80">
        <f t="shared" si="6"/>
        <v>43312</v>
      </c>
      <c r="J62" s="81">
        <v>546</v>
      </c>
      <c r="K62" s="82">
        <v>0</v>
      </c>
      <c r="L62" s="83">
        <f t="shared" si="22"/>
        <v>78</v>
      </c>
      <c r="M62" s="84">
        <f t="shared" si="23"/>
        <v>390</v>
      </c>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179"/>
      <c r="BH62" s="73"/>
      <c r="BI62" s="73"/>
      <c r="BJ62" s="107" t="s">
        <v>29</v>
      </c>
      <c r="BK62" s="372" t="s">
        <v>37</v>
      </c>
      <c r="BL62" s="373"/>
      <c r="BM62" s="373"/>
      <c r="BN62" s="373"/>
      <c r="BO62" s="374"/>
      <c r="BP62" s="372" t="s">
        <v>38</v>
      </c>
      <c r="BQ62" s="373"/>
      <c r="BR62" s="373"/>
      <c r="BS62" s="373"/>
      <c r="BT62" s="373"/>
      <c r="BU62" s="374"/>
      <c r="BV62" s="372" t="s">
        <v>39</v>
      </c>
      <c r="BW62" s="373"/>
      <c r="BX62" s="373"/>
      <c r="BY62" s="373"/>
      <c r="BZ62" s="373"/>
      <c r="CA62" s="374"/>
      <c r="CB62" s="123"/>
      <c r="CC62" s="85" t="s">
        <v>90</v>
      </c>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c r="EO62" s="73"/>
      <c r="EP62" s="18"/>
      <c r="EQ62" s="18"/>
      <c r="ER62" s="18"/>
      <c r="ES62" s="18"/>
      <c r="ET62" s="18"/>
      <c r="EU62" s="18"/>
      <c r="EV62" s="18"/>
      <c r="EW62" s="18"/>
      <c r="EX62" s="18"/>
      <c r="EY62" s="18"/>
      <c r="EZ62" s="18"/>
      <c r="FA62" s="18"/>
    </row>
    <row r="63" spans="1:157" s="15" customFormat="1" hidden="1" outlineLevel="2">
      <c r="A63" s="74" t="str">
        <f t="shared" ca="1" si="21"/>
        <v>1.6.4</v>
      </c>
      <c r="B63" s="75" t="s">
        <v>124</v>
      </c>
      <c r="C63" s="76"/>
      <c r="D63" s="76"/>
      <c r="E63" s="77" t="s">
        <v>8</v>
      </c>
      <c r="F63" s="78" t="s">
        <v>380</v>
      </c>
      <c r="G63" s="175"/>
      <c r="H63" s="79">
        <v>43101</v>
      </c>
      <c r="I63" s="80">
        <f t="shared" si="6"/>
        <v>43465</v>
      </c>
      <c r="J63" s="81">
        <v>365</v>
      </c>
      <c r="K63" s="82">
        <v>0</v>
      </c>
      <c r="L63" s="83">
        <f t="shared" si="22"/>
        <v>52.2</v>
      </c>
      <c r="M63" s="84">
        <f t="shared" si="23"/>
        <v>261</v>
      </c>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179"/>
      <c r="BH63" s="73"/>
      <c r="BI63" s="73"/>
      <c r="BJ63" s="107" t="s">
        <v>29</v>
      </c>
      <c r="BK63" s="73"/>
      <c r="BL63" s="73"/>
      <c r="BM63" s="73"/>
      <c r="BN63" s="73"/>
      <c r="BO63" s="73"/>
      <c r="BP63" s="73"/>
      <c r="BQ63" s="73"/>
      <c r="BR63" s="73"/>
      <c r="BS63" s="73"/>
      <c r="BT63" s="73"/>
      <c r="BU63" s="73"/>
      <c r="BV63" s="365" t="s">
        <v>14</v>
      </c>
      <c r="BW63" s="365"/>
      <c r="BX63" s="365"/>
      <c r="BY63" s="350" t="s">
        <v>9</v>
      </c>
      <c r="BZ63" s="351"/>
      <c r="CA63" s="351"/>
      <c r="CB63" s="351"/>
      <c r="CC63" s="351"/>
      <c r="CD63" s="352"/>
      <c r="CE63" s="353" t="s">
        <v>88</v>
      </c>
      <c r="CF63" s="353"/>
      <c r="CG63" s="35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18"/>
      <c r="EQ63" s="18"/>
      <c r="ER63" s="18"/>
      <c r="ES63" s="18"/>
      <c r="ET63" s="18"/>
      <c r="EU63" s="18"/>
      <c r="EV63" s="18"/>
      <c r="EW63" s="18"/>
      <c r="EX63" s="18"/>
      <c r="EY63" s="18"/>
      <c r="EZ63" s="18"/>
      <c r="FA63" s="18"/>
    </row>
    <row r="64" spans="1:157" s="15" customFormat="1" ht="24" hidden="1" outlineLevel="2">
      <c r="A64" s="74" t="str">
        <f t="shared" ca="1" si="21"/>
        <v>1.6.5</v>
      </c>
      <c r="B64" s="75" t="s">
        <v>78</v>
      </c>
      <c r="C64" s="76"/>
      <c r="D64" s="76"/>
      <c r="E64" s="77" t="s">
        <v>8</v>
      </c>
      <c r="F64" s="78" t="s">
        <v>380</v>
      </c>
      <c r="G64" s="175"/>
      <c r="H64" s="79">
        <v>43101</v>
      </c>
      <c r="I64" s="80">
        <f t="shared" si="6"/>
        <v>43465</v>
      </c>
      <c r="J64" s="81">
        <v>365</v>
      </c>
      <c r="K64" s="82">
        <v>0</v>
      </c>
      <c r="L64" s="83">
        <f t="shared" si="22"/>
        <v>52.2</v>
      </c>
      <c r="M64" s="84">
        <f t="shared" si="23"/>
        <v>261</v>
      </c>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179"/>
      <c r="BH64" s="73"/>
      <c r="BI64" s="73"/>
      <c r="BJ64" s="107" t="s">
        <v>29</v>
      </c>
      <c r="BK64" s="73"/>
      <c r="BL64" s="73"/>
      <c r="BM64" s="73"/>
      <c r="BN64" s="73"/>
      <c r="BO64" s="73"/>
      <c r="BP64" s="73"/>
      <c r="BQ64" s="73"/>
      <c r="BR64" s="73"/>
      <c r="BS64" s="73"/>
      <c r="BT64" s="73"/>
      <c r="BU64" s="73"/>
      <c r="BV64" s="365" t="s">
        <v>14</v>
      </c>
      <c r="BW64" s="365"/>
      <c r="BX64" s="365"/>
      <c r="BY64" s="350" t="s">
        <v>9</v>
      </c>
      <c r="BZ64" s="351"/>
      <c r="CA64" s="351"/>
      <c r="CB64" s="351"/>
      <c r="CC64" s="351"/>
      <c r="CD64" s="352"/>
      <c r="CE64" s="353" t="s">
        <v>88</v>
      </c>
      <c r="CF64" s="353"/>
      <c r="CG64" s="35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18"/>
      <c r="EQ64" s="18"/>
      <c r="ER64" s="18"/>
      <c r="ES64" s="18"/>
      <c r="ET64" s="18"/>
      <c r="EU64" s="18"/>
      <c r="EV64" s="18"/>
      <c r="EW64" s="18"/>
      <c r="EX64" s="18"/>
      <c r="EY64" s="18"/>
      <c r="EZ64" s="18"/>
      <c r="FA64" s="18"/>
    </row>
    <row r="65" spans="1:157" s="15" customFormat="1" ht="24" hidden="1" outlineLevel="2">
      <c r="A65" s="74" t="str">
        <f t="shared" ca="1" si="21"/>
        <v>1.6.6</v>
      </c>
      <c r="B65" s="75" t="s">
        <v>125</v>
      </c>
      <c r="C65" s="76"/>
      <c r="D65" s="76"/>
      <c r="E65" s="77" t="s">
        <v>8</v>
      </c>
      <c r="F65" s="78" t="s">
        <v>380</v>
      </c>
      <c r="G65" s="175"/>
      <c r="H65" s="79">
        <v>43101</v>
      </c>
      <c r="I65" s="80">
        <f t="shared" si="6"/>
        <v>43465</v>
      </c>
      <c r="J65" s="81">
        <v>365</v>
      </c>
      <c r="K65" s="82">
        <v>0</v>
      </c>
      <c r="L65" s="83">
        <f t="shared" si="22"/>
        <v>52.2</v>
      </c>
      <c r="M65" s="84">
        <f t="shared" si="23"/>
        <v>261</v>
      </c>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179"/>
      <c r="BH65" s="73"/>
      <c r="BI65" s="73"/>
      <c r="BJ65" s="107" t="s">
        <v>29</v>
      </c>
      <c r="BK65" s="73"/>
      <c r="BL65" s="73"/>
      <c r="BM65" s="73"/>
      <c r="BN65" s="73"/>
      <c r="BO65" s="73"/>
      <c r="BP65" s="73"/>
      <c r="BQ65" s="73"/>
      <c r="BR65" s="73"/>
      <c r="BS65" s="73"/>
      <c r="BT65" s="73"/>
      <c r="BU65" s="73"/>
      <c r="BV65" s="365" t="s">
        <v>14</v>
      </c>
      <c r="BW65" s="365"/>
      <c r="BX65" s="365"/>
      <c r="BY65" s="350" t="s">
        <v>9</v>
      </c>
      <c r="BZ65" s="351"/>
      <c r="CA65" s="351"/>
      <c r="CB65" s="351"/>
      <c r="CC65" s="351"/>
      <c r="CD65" s="352"/>
      <c r="CE65" s="353" t="s">
        <v>88</v>
      </c>
      <c r="CF65" s="353"/>
      <c r="CG65" s="35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18"/>
      <c r="EQ65" s="18"/>
      <c r="ER65" s="18"/>
      <c r="ES65" s="18"/>
      <c r="ET65" s="18"/>
      <c r="EU65" s="18"/>
      <c r="EV65" s="18"/>
      <c r="EW65" s="18"/>
      <c r="EX65" s="18"/>
      <c r="EY65" s="18"/>
      <c r="EZ65" s="18"/>
      <c r="FA65" s="18"/>
    </row>
    <row r="66" spans="1:157" s="15" customFormat="1" hidden="1" outlineLevel="2">
      <c r="A66" s="74" t="str">
        <f t="shared" ca="1" si="21"/>
        <v>1.6.7</v>
      </c>
      <c r="B66" s="75" t="s">
        <v>79</v>
      </c>
      <c r="C66" s="76"/>
      <c r="D66" s="76"/>
      <c r="E66" s="77" t="s">
        <v>82</v>
      </c>
      <c r="F66" s="78" t="s">
        <v>380</v>
      </c>
      <c r="G66" s="175"/>
      <c r="H66" s="79">
        <v>43132</v>
      </c>
      <c r="I66" s="80">
        <f>IF(J66=0,H66,H66+J66-1)</f>
        <v>43315</v>
      </c>
      <c r="J66" s="81">
        <v>184</v>
      </c>
      <c r="K66" s="82">
        <v>0</v>
      </c>
      <c r="L66" s="83">
        <f t="shared" si="22"/>
        <v>26.4</v>
      </c>
      <c r="M66" s="84">
        <f t="shared" si="23"/>
        <v>132</v>
      </c>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179"/>
      <c r="BH66" s="73"/>
      <c r="BI66" s="73"/>
      <c r="BJ66" s="107" t="s">
        <v>29</v>
      </c>
      <c r="BK66" s="73"/>
      <c r="BL66" s="73"/>
      <c r="BM66" s="73"/>
      <c r="BN66" s="73"/>
      <c r="BO66" s="73"/>
      <c r="BP66" s="73"/>
      <c r="BQ66" s="73"/>
      <c r="BR66" s="73"/>
      <c r="BS66" s="73"/>
      <c r="BT66" s="73"/>
      <c r="BU66" s="73"/>
      <c r="BV66" s="73"/>
      <c r="BW66" s="364" t="s">
        <v>74</v>
      </c>
      <c r="BX66" s="364"/>
      <c r="BY66" s="364"/>
      <c r="BZ66" s="364"/>
      <c r="CA66" s="364"/>
      <c r="CB66" s="364"/>
      <c r="CC66" s="364"/>
      <c r="CD66" s="364"/>
      <c r="CE66" s="347" t="s">
        <v>73</v>
      </c>
      <c r="CF66" s="348"/>
      <c r="CG66" s="348"/>
      <c r="CH66" s="348"/>
      <c r="CI66" s="348"/>
      <c r="CJ66" s="349"/>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18"/>
      <c r="EQ66" s="18"/>
      <c r="ER66" s="18"/>
      <c r="ES66" s="18"/>
      <c r="ET66" s="18"/>
      <c r="EU66" s="18"/>
      <c r="EV66" s="18"/>
      <c r="EW66" s="18"/>
      <c r="EX66" s="18"/>
      <c r="EY66" s="18"/>
      <c r="EZ66" s="18"/>
      <c r="FA66" s="18"/>
    </row>
    <row r="67" spans="1:157" ht="27.75" hidden="1" customHeight="1" outlineLevel="1" collapsed="1">
      <c r="A67" s="64" t="str">
        <f ca="1">IF(ISERROR(VALUE(SUBSTITUTE(OFFSET(A67,-1,0,1,1),".",""))),"0.1",IF(ISERROR(FIND("`",SUBSTITUTE(OFFSET(A67,-1,0,1,1),".","`",1))),OFFSET(A67,-1,0,1,1)&amp;".1",LEFT(OFFSET(A67,-1,0,1,1),FIND("`",SUBSTITUTE(OFFSET(A67,-1,0,1,1),".","`",1)))&amp;IF(ISERROR(FIND("`",SUBSTITUTE(OFFSET(A67,-1,0,1,1),".","`",2))),VALUE(RIGHT(OFFSET(A67,-1,0,1,1),LEN(OFFSET(A67,-1,0,1,1))-FIND("`",SUBSTITUTE(OFFSET(A67,-1,0,1,1),".","`",1))))+1,VALUE(MID(OFFSET(A67,-1,0,1,1),FIND("`",SUBSTITUTE(OFFSET(A67,-1,0,1,1),".","`",1))+1,(FIND("`",SUBSTITUTE(OFFSET(A67,-1,0,1,1),".","`",2))-FIND("`",SUBSTITUTE(OFFSET(A67,-1,0,1,1),".","`",1))-1)))+1)))</f>
        <v>1.7</v>
      </c>
      <c r="B67" s="65" t="s">
        <v>36</v>
      </c>
      <c r="C67" s="59" t="s">
        <v>11</v>
      </c>
      <c r="D67" s="66"/>
      <c r="E67" s="67" t="s">
        <v>8</v>
      </c>
      <c r="F67" s="68"/>
      <c r="G67" s="172"/>
      <c r="H67" s="187">
        <f>MIN(H68:H74)</f>
        <v>42856</v>
      </c>
      <c r="I67" s="142">
        <f>MAX(I68:I74)</f>
        <v>44043</v>
      </c>
      <c r="J67" s="188"/>
      <c r="K67" s="189">
        <f>AVERAGE(K68:K74)</f>
        <v>0</v>
      </c>
      <c r="L67" s="135"/>
      <c r="M67" s="136"/>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80"/>
      <c r="BH67" s="141"/>
      <c r="BI67" s="141"/>
      <c r="BJ67" s="141"/>
      <c r="BK67" s="141"/>
      <c r="BL67" s="141"/>
      <c r="BM67" s="141"/>
      <c r="BN67" s="391">
        <f>K67</f>
        <v>0</v>
      </c>
      <c r="BO67" s="392"/>
      <c r="BP67" s="392"/>
      <c r="BQ67" s="392"/>
      <c r="BR67" s="392"/>
      <c r="BS67" s="392"/>
      <c r="BT67" s="392"/>
      <c r="BU67" s="392"/>
      <c r="BV67" s="392"/>
      <c r="BW67" s="392"/>
      <c r="BX67" s="392"/>
      <c r="BY67" s="392"/>
      <c r="BZ67" s="392"/>
      <c r="CA67" s="392"/>
      <c r="CB67" s="392"/>
      <c r="CC67" s="392"/>
      <c r="CD67" s="392"/>
      <c r="CE67" s="392"/>
      <c r="CF67" s="392"/>
      <c r="CG67" s="392"/>
      <c r="CH67" s="392"/>
      <c r="CI67" s="392"/>
      <c r="CJ67" s="392"/>
      <c r="CK67" s="392"/>
      <c r="CL67" s="392"/>
      <c r="CM67" s="392"/>
      <c r="CN67" s="392"/>
      <c r="CO67" s="392"/>
      <c r="CP67" s="392"/>
      <c r="CQ67" s="392"/>
      <c r="CR67" s="392"/>
      <c r="CS67" s="392"/>
      <c r="CT67" s="392"/>
      <c r="CU67" s="392"/>
      <c r="CV67" s="392"/>
      <c r="CW67" s="392"/>
      <c r="CX67" s="392"/>
      <c r="CY67" s="392"/>
      <c r="CZ67" s="393"/>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7"/>
      <c r="EQ67" s="17"/>
      <c r="ER67" s="17"/>
      <c r="ES67" s="17"/>
      <c r="ET67" s="17"/>
      <c r="EU67" s="17"/>
      <c r="EV67" s="17"/>
      <c r="EW67" s="17"/>
      <c r="EX67" s="17"/>
      <c r="EY67" s="17"/>
      <c r="EZ67" s="17"/>
      <c r="FA67" s="17"/>
    </row>
    <row r="68" spans="1:157" s="15" customFormat="1" hidden="1" outlineLevel="2">
      <c r="A68" s="74" t="str">
        <f t="shared" ref="A68:A74" ca="1" si="24">IF(ISERROR(VALUE(SUBSTITUTE(OFFSET(A68,-1,0,1,1),".",""))),"0.0.1",IF(ISERROR(FIND("`",SUBSTITUTE(OFFSET(A68,-1,0,1,1),".","`",2))),OFFSET(A68,-1,0,1,1)&amp;".1",LEFT(OFFSET(A68,-1,0,1,1),FIND("`",SUBSTITUTE(OFFSET(A68,-1,0,1,1),".","`",2)))&amp;IF(ISERROR(FIND("`",SUBSTITUTE(OFFSET(A68,-1,0,1,1),".","`",3))),VALUE(RIGHT(OFFSET(A68,-1,0,1,1),LEN(OFFSET(A68,-1,0,1,1))-FIND("`",SUBSTITUTE(OFFSET(A68,-1,0,1,1),".","`",2))))+1,VALUE(MID(OFFSET(A68,-1,0,1,1),FIND("`",SUBSTITUTE(OFFSET(A68,-1,0,1,1),".","`",2))+1,(FIND("`",SUBSTITUTE(OFFSET(A68,-1,0,1,1),".","`",3))-FIND("`",SUBSTITUTE(OFFSET(A68,-1,0,1,1),".","`",2))-1)))+1)))</f>
        <v>1.7.1</v>
      </c>
      <c r="B68" s="75" t="s">
        <v>126</v>
      </c>
      <c r="C68" s="76"/>
      <c r="D68" s="76"/>
      <c r="E68" s="77" t="s">
        <v>8</v>
      </c>
      <c r="F68" s="78" t="s">
        <v>380</v>
      </c>
      <c r="G68" s="175"/>
      <c r="H68" s="79">
        <v>42856</v>
      </c>
      <c r="I68" s="80">
        <f t="shared" ref="I68:I74" si="25">IF(J68=0,H68,H68+J68-1)</f>
        <v>43220</v>
      </c>
      <c r="J68" s="81">
        <v>365</v>
      </c>
      <c r="K68" s="82">
        <v>0</v>
      </c>
      <c r="L68" s="83">
        <f t="shared" ref="L68:L74" si="26">M68/5</f>
        <v>52.2</v>
      </c>
      <c r="M68" s="84">
        <f t="shared" ref="M68:M74" si="27">IF(OR(I68=0,H68=0),0,NETWORKDAYS(H68,I68))</f>
        <v>261</v>
      </c>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179"/>
      <c r="BH68" s="73"/>
      <c r="BI68" s="73"/>
      <c r="BJ68" s="124"/>
      <c r="BK68" s="124"/>
      <c r="BL68" s="124"/>
      <c r="BM68" s="107" t="s">
        <v>29</v>
      </c>
      <c r="BN68" s="369" t="s">
        <v>14</v>
      </c>
      <c r="BO68" s="370"/>
      <c r="BP68" s="371"/>
      <c r="BQ68" s="101" t="s">
        <v>9</v>
      </c>
      <c r="BR68" s="102"/>
      <c r="BS68" s="103"/>
      <c r="BT68" s="372" t="s">
        <v>40</v>
      </c>
      <c r="BU68" s="373"/>
      <c r="BV68" s="374"/>
      <c r="BW68" s="372" t="s">
        <v>35</v>
      </c>
      <c r="BX68" s="373"/>
      <c r="BY68" s="374"/>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c r="EO68" s="73"/>
      <c r="EP68" s="18"/>
      <c r="EQ68" s="18"/>
      <c r="ER68" s="18"/>
      <c r="ES68" s="18"/>
      <c r="ET68" s="18"/>
      <c r="EU68" s="18"/>
      <c r="EV68" s="18"/>
      <c r="EW68" s="18"/>
      <c r="EX68" s="18"/>
      <c r="EY68" s="18"/>
      <c r="EZ68" s="18"/>
      <c r="FA68" s="18"/>
    </row>
    <row r="69" spans="1:157" s="15" customFormat="1" hidden="1" outlineLevel="2">
      <c r="A69" s="74" t="str">
        <f t="shared" ca="1" si="24"/>
        <v>1.7.2</v>
      </c>
      <c r="B69" s="75" t="s">
        <v>127</v>
      </c>
      <c r="C69" s="76"/>
      <c r="D69" s="76"/>
      <c r="E69" s="77" t="s">
        <v>8</v>
      </c>
      <c r="F69" s="78" t="s">
        <v>380</v>
      </c>
      <c r="G69" s="175"/>
      <c r="H69" s="79">
        <v>42856</v>
      </c>
      <c r="I69" s="80">
        <f t="shared" si="25"/>
        <v>43220</v>
      </c>
      <c r="J69" s="81">
        <v>365</v>
      </c>
      <c r="K69" s="82">
        <v>0</v>
      </c>
      <c r="L69" s="83">
        <f t="shared" si="26"/>
        <v>52.2</v>
      </c>
      <c r="M69" s="84">
        <f t="shared" si="27"/>
        <v>261</v>
      </c>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179"/>
      <c r="BH69" s="73"/>
      <c r="BI69" s="73"/>
      <c r="BJ69" s="124"/>
      <c r="BK69" s="124"/>
      <c r="BL69" s="124"/>
      <c r="BM69" s="107" t="s">
        <v>29</v>
      </c>
      <c r="BN69" s="369" t="s">
        <v>14</v>
      </c>
      <c r="BO69" s="370"/>
      <c r="BP69" s="370"/>
      <c r="BQ69" s="370"/>
      <c r="BR69" s="370"/>
      <c r="BS69" s="371"/>
      <c r="BT69" s="366" t="s">
        <v>9</v>
      </c>
      <c r="BU69" s="367"/>
      <c r="BV69" s="367"/>
      <c r="BW69" s="367"/>
      <c r="BX69" s="367"/>
      <c r="BY69" s="368"/>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c r="EO69" s="73"/>
      <c r="EP69" s="18"/>
      <c r="EQ69" s="18"/>
      <c r="ER69" s="18"/>
      <c r="ES69" s="18"/>
      <c r="ET69" s="18"/>
      <c r="EU69" s="18"/>
      <c r="EV69" s="18"/>
      <c r="EW69" s="18"/>
      <c r="EX69" s="18"/>
      <c r="EY69" s="18"/>
      <c r="EZ69" s="18"/>
      <c r="FA69" s="18"/>
    </row>
    <row r="70" spans="1:157" s="15" customFormat="1" hidden="1" outlineLevel="2">
      <c r="A70" s="74" t="str">
        <f t="shared" ca="1" si="24"/>
        <v>1.7.3</v>
      </c>
      <c r="B70" s="75" t="s">
        <v>128</v>
      </c>
      <c r="C70" s="76"/>
      <c r="D70" s="76"/>
      <c r="E70" s="77" t="s">
        <v>8</v>
      </c>
      <c r="F70" s="78" t="s">
        <v>380</v>
      </c>
      <c r="G70" s="175"/>
      <c r="H70" s="79">
        <v>42856</v>
      </c>
      <c r="I70" s="80">
        <f t="shared" si="25"/>
        <v>43220</v>
      </c>
      <c r="J70" s="81">
        <v>365</v>
      </c>
      <c r="K70" s="82">
        <v>0</v>
      </c>
      <c r="L70" s="83">
        <f t="shared" si="26"/>
        <v>52.2</v>
      </c>
      <c r="M70" s="84">
        <f t="shared" si="27"/>
        <v>261</v>
      </c>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179"/>
      <c r="BH70" s="73"/>
      <c r="BI70" s="73"/>
      <c r="BJ70" s="124"/>
      <c r="BK70" s="124"/>
      <c r="BL70" s="124"/>
      <c r="BM70" s="107" t="s">
        <v>29</v>
      </c>
      <c r="BN70" s="369" t="s">
        <v>14</v>
      </c>
      <c r="BO70" s="370"/>
      <c r="BP70" s="370"/>
      <c r="BQ70" s="370"/>
      <c r="BR70" s="370"/>
      <c r="BS70" s="371"/>
      <c r="BT70" s="366" t="s">
        <v>9</v>
      </c>
      <c r="BU70" s="367"/>
      <c r="BV70" s="367"/>
      <c r="BW70" s="367"/>
      <c r="BX70" s="367"/>
      <c r="BY70" s="368"/>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c r="EO70" s="73"/>
      <c r="EP70" s="18"/>
      <c r="EQ70" s="18"/>
      <c r="ER70" s="18"/>
      <c r="ES70" s="18"/>
      <c r="ET70" s="18"/>
      <c r="EU70" s="18"/>
      <c r="EV70" s="18"/>
      <c r="EW70" s="18"/>
      <c r="EX70" s="18"/>
      <c r="EY70" s="18"/>
      <c r="EZ70" s="18"/>
      <c r="FA70" s="18"/>
    </row>
    <row r="71" spans="1:157" s="15" customFormat="1" hidden="1" outlineLevel="2">
      <c r="A71" s="74" t="str">
        <f t="shared" ca="1" si="24"/>
        <v>1.7.4</v>
      </c>
      <c r="B71" s="75" t="s">
        <v>129</v>
      </c>
      <c r="C71" s="76"/>
      <c r="D71" s="76"/>
      <c r="E71" s="77" t="s">
        <v>8</v>
      </c>
      <c r="F71" s="78" t="s">
        <v>380</v>
      </c>
      <c r="G71" s="175"/>
      <c r="H71" s="79">
        <v>42856</v>
      </c>
      <c r="I71" s="80">
        <f t="shared" si="25"/>
        <v>43585</v>
      </c>
      <c r="J71" s="81">
        <v>730</v>
      </c>
      <c r="K71" s="82">
        <v>0</v>
      </c>
      <c r="L71" s="83">
        <f t="shared" si="26"/>
        <v>104.4</v>
      </c>
      <c r="M71" s="84">
        <f t="shared" si="27"/>
        <v>522</v>
      </c>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179"/>
      <c r="BH71" s="73"/>
      <c r="BI71" s="73"/>
      <c r="BJ71" s="124"/>
      <c r="BK71" s="124"/>
      <c r="BL71" s="124"/>
      <c r="BM71" s="107" t="s">
        <v>29</v>
      </c>
      <c r="BN71" s="369" t="s">
        <v>14</v>
      </c>
      <c r="BO71" s="370"/>
      <c r="BP71" s="370"/>
      <c r="BQ71" s="370"/>
      <c r="BR71" s="370"/>
      <c r="BS71" s="371"/>
      <c r="BT71" s="366" t="s">
        <v>9</v>
      </c>
      <c r="BU71" s="367"/>
      <c r="BV71" s="367"/>
      <c r="BW71" s="367"/>
      <c r="BX71" s="367"/>
      <c r="BY71" s="368"/>
      <c r="BZ71" s="372" t="s">
        <v>40</v>
      </c>
      <c r="CA71" s="373"/>
      <c r="CB71" s="373"/>
      <c r="CC71" s="373"/>
      <c r="CD71" s="373"/>
      <c r="CE71" s="374"/>
      <c r="CF71" s="372" t="s">
        <v>35</v>
      </c>
      <c r="CG71" s="373"/>
      <c r="CH71" s="373"/>
      <c r="CI71" s="373"/>
      <c r="CJ71" s="373"/>
      <c r="CK71" s="374"/>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c r="EO71" s="73"/>
      <c r="EP71" s="18"/>
      <c r="EQ71" s="18"/>
      <c r="ER71" s="18"/>
      <c r="ES71" s="18"/>
      <c r="ET71" s="18"/>
      <c r="EU71" s="18"/>
      <c r="EV71" s="18"/>
      <c r="EW71" s="18"/>
      <c r="EX71" s="18"/>
      <c r="EY71" s="18"/>
      <c r="EZ71" s="18"/>
      <c r="FA71" s="18"/>
    </row>
    <row r="72" spans="1:157" s="15" customFormat="1" hidden="1" outlineLevel="2">
      <c r="A72" s="74" t="str">
        <f t="shared" ca="1" si="24"/>
        <v>1.7.5</v>
      </c>
      <c r="B72" s="75" t="s">
        <v>130</v>
      </c>
      <c r="C72" s="76"/>
      <c r="D72" s="76"/>
      <c r="E72" s="77" t="s">
        <v>8</v>
      </c>
      <c r="F72" s="78" t="s">
        <v>380</v>
      </c>
      <c r="G72" s="175"/>
      <c r="H72" s="79">
        <v>43586</v>
      </c>
      <c r="I72" s="80">
        <f t="shared" si="25"/>
        <v>43951</v>
      </c>
      <c r="J72" s="81">
        <v>366</v>
      </c>
      <c r="K72" s="82">
        <v>0</v>
      </c>
      <c r="L72" s="83">
        <f t="shared" si="26"/>
        <v>52.4</v>
      </c>
      <c r="M72" s="84">
        <f t="shared" si="27"/>
        <v>262</v>
      </c>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179"/>
      <c r="BH72" s="73"/>
      <c r="BI72" s="73"/>
      <c r="BJ72" s="124"/>
      <c r="BK72" s="124"/>
      <c r="BL72" s="124"/>
      <c r="BM72" s="107" t="s">
        <v>29</v>
      </c>
      <c r="BN72" s="73"/>
      <c r="BO72" s="73"/>
      <c r="BP72" s="73"/>
      <c r="BQ72" s="73"/>
      <c r="BR72" s="73"/>
      <c r="BS72" s="73"/>
      <c r="BT72" s="73"/>
      <c r="BU72" s="73"/>
      <c r="BV72" s="73"/>
      <c r="BW72" s="73"/>
      <c r="BX72" s="73"/>
      <c r="BY72" s="73"/>
      <c r="BZ72" s="73"/>
      <c r="CA72" s="73"/>
      <c r="CB72" s="73"/>
      <c r="CC72" s="73"/>
      <c r="CD72" s="73"/>
      <c r="CE72" s="73"/>
      <c r="CF72" s="73"/>
      <c r="CG72" s="73"/>
      <c r="CH72" s="73"/>
      <c r="CI72" s="73"/>
      <c r="CJ72" s="73"/>
      <c r="CK72" s="73"/>
      <c r="CL72" s="365" t="s">
        <v>14</v>
      </c>
      <c r="CM72" s="365"/>
      <c r="CN72" s="365"/>
      <c r="CO72" s="350" t="s">
        <v>9</v>
      </c>
      <c r="CP72" s="351"/>
      <c r="CQ72" s="351"/>
      <c r="CR72" s="351"/>
      <c r="CS72" s="351"/>
      <c r="CT72" s="352"/>
      <c r="CU72" s="382" t="s">
        <v>88</v>
      </c>
      <c r="CV72" s="383"/>
      <c r="CW72" s="384"/>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18"/>
      <c r="EQ72" s="18"/>
      <c r="ER72" s="18"/>
      <c r="ES72" s="18"/>
      <c r="ET72" s="18"/>
      <c r="EU72" s="18"/>
      <c r="EV72" s="18"/>
      <c r="EW72" s="18"/>
      <c r="EX72" s="18"/>
      <c r="EY72" s="18"/>
      <c r="EZ72" s="18"/>
      <c r="FA72" s="18"/>
    </row>
    <row r="73" spans="1:157" s="15" customFormat="1" hidden="1" outlineLevel="2">
      <c r="A73" s="74" t="str">
        <f t="shared" ca="1" si="24"/>
        <v>1.7.6</v>
      </c>
      <c r="B73" s="125" t="s">
        <v>47</v>
      </c>
      <c r="C73" s="76"/>
      <c r="D73" s="76"/>
      <c r="E73" s="77" t="s">
        <v>8</v>
      </c>
      <c r="F73" s="78" t="s">
        <v>380</v>
      </c>
      <c r="G73" s="175"/>
      <c r="H73" s="79">
        <v>43586</v>
      </c>
      <c r="I73" s="80">
        <f t="shared" si="25"/>
        <v>43951</v>
      </c>
      <c r="J73" s="81">
        <v>366</v>
      </c>
      <c r="K73" s="82">
        <v>0</v>
      </c>
      <c r="L73" s="83">
        <f t="shared" si="26"/>
        <v>52.4</v>
      </c>
      <c r="M73" s="84">
        <f t="shared" si="27"/>
        <v>262</v>
      </c>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179"/>
      <c r="BH73" s="73"/>
      <c r="BI73" s="73"/>
      <c r="BJ73" s="73"/>
      <c r="BK73" s="73"/>
      <c r="BL73" s="73"/>
      <c r="BM73" s="107" t="s">
        <v>29</v>
      </c>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365" t="s">
        <v>14</v>
      </c>
      <c r="CM73" s="365"/>
      <c r="CN73" s="365"/>
      <c r="CO73" s="350" t="s">
        <v>9</v>
      </c>
      <c r="CP73" s="351"/>
      <c r="CQ73" s="351"/>
      <c r="CR73" s="351"/>
      <c r="CS73" s="351"/>
      <c r="CT73" s="352"/>
      <c r="CU73" s="382" t="s">
        <v>88</v>
      </c>
      <c r="CV73" s="383"/>
      <c r="CW73" s="384"/>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18"/>
      <c r="EQ73" s="18"/>
      <c r="ER73" s="18"/>
      <c r="ES73" s="18"/>
      <c r="ET73" s="18"/>
      <c r="EU73" s="18"/>
      <c r="EV73" s="18"/>
      <c r="EW73" s="18"/>
      <c r="EX73" s="18"/>
      <c r="EY73" s="18"/>
      <c r="EZ73" s="18"/>
      <c r="FA73" s="18"/>
    </row>
    <row r="74" spans="1:157" s="15" customFormat="1" hidden="1" outlineLevel="2">
      <c r="A74" s="74" t="str">
        <f t="shared" ca="1" si="24"/>
        <v>1.7.7</v>
      </c>
      <c r="B74" s="75" t="s">
        <v>79</v>
      </c>
      <c r="C74" s="76"/>
      <c r="D74" s="76"/>
      <c r="E74" s="77" t="s">
        <v>82</v>
      </c>
      <c r="F74" s="78" t="s">
        <v>380</v>
      </c>
      <c r="G74" s="175"/>
      <c r="H74" s="79">
        <v>43586</v>
      </c>
      <c r="I74" s="80">
        <f t="shared" si="25"/>
        <v>44043</v>
      </c>
      <c r="J74" s="81">
        <v>458</v>
      </c>
      <c r="K74" s="82">
        <v>0</v>
      </c>
      <c r="L74" s="83">
        <f t="shared" si="26"/>
        <v>65.599999999999994</v>
      </c>
      <c r="M74" s="84">
        <f t="shared" si="27"/>
        <v>328</v>
      </c>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179"/>
      <c r="BH74" s="73"/>
      <c r="BI74" s="73"/>
      <c r="BJ74" s="73"/>
      <c r="BK74" s="73"/>
      <c r="BL74" s="73"/>
      <c r="BM74" s="107" t="s">
        <v>29</v>
      </c>
      <c r="BN74" s="73"/>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364" t="s">
        <v>74</v>
      </c>
      <c r="CN74" s="364"/>
      <c r="CO74" s="364"/>
      <c r="CP74" s="364"/>
      <c r="CQ74" s="364"/>
      <c r="CR74" s="364"/>
      <c r="CS74" s="364"/>
      <c r="CT74" s="364"/>
      <c r="CU74" s="347" t="s">
        <v>73</v>
      </c>
      <c r="CV74" s="348"/>
      <c r="CW74" s="348"/>
      <c r="CX74" s="348"/>
      <c r="CY74" s="348"/>
      <c r="CZ74" s="349"/>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18"/>
      <c r="EQ74" s="18"/>
      <c r="ER74" s="18"/>
      <c r="ES74" s="18"/>
      <c r="ET74" s="18"/>
      <c r="EU74" s="18"/>
      <c r="EV74" s="18"/>
      <c r="EW74" s="18"/>
      <c r="EX74" s="18"/>
      <c r="EY74" s="18"/>
      <c r="EZ74" s="18"/>
      <c r="FA74" s="18"/>
    </row>
    <row r="75" spans="1:157">
      <c r="A75" s="16"/>
      <c r="B75" s="126"/>
      <c r="C75" s="127"/>
      <c r="D75" s="127"/>
      <c r="E75" s="18"/>
      <c r="F75" s="18"/>
      <c r="G75" s="17"/>
      <c r="H75" s="128"/>
      <c r="I75" s="129"/>
      <c r="J75" s="18"/>
      <c r="K75" s="18"/>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row>
    <row r="76" spans="1:157">
      <c r="A76" s="16"/>
      <c r="B76" s="126"/>
      <c r="C76" s="127"/>
      <c r="D76" s="127"/>
      <c r="E76" s="18"/>
      <c r="F76" s="18"/>
      <c r="G76" s="17"/>
      <c r="H76" s="128"/>
      <c r="I76" s="129"/>
      <c r="J76" s="18"/>
      <c r="K76" s="18"/>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row>
    <row r="77" spans="1:157">
      <c r="A77" s="16"/>
      <c r="B77" s="126"/>
      <c r="C77" s="127"/>
      <c r="D77" s="127"/>
      <c r="E77" s="18"/>
      <c r="F77" s="18"/>
      <c r="G77" s="17"/>
      <c r="H77" s="128"/>
      <c r="I77" s="129"/>
      <c r="J77" s="18"/>
      <c r="K77" s="18"/>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row>
    <row r="78" spans="1:157">
      <c r="A78" s="16"/>
      <c r="B78" s="126"/>
      <c r="C78" s="127"/>
      <c r="D78" s="127"/>
      <c r="E78" s="18"/>
      <c r="F78" s="18"/>
      <c r="G78" s="17"/>
      <c r="H78" s="128"/>
      <c r="I78" s="129"/>
      <c r="J78" s="18"/>
      <c r="K78" s="18"/>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row>
    <row r="79" spans="1:157">
      <c r="A79" s="16"/>
      <c r="B79" s="126"/>
      <c r="C79" s="127"/>
      <c r="D79" s="127"/>
      <c r="E79" s="18"/>
      <c r="F79" s="18"/>
      <c r="G79" s="17"/>
      <c r="H79" s="128"/>
      <c r="I79" s="129"/>
      <c r="J79" s="18"/>
      <c r="K79" s="18"/>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row>
    <row r="80" spans="1:157">
      <c r="A80" s="16"/>
      <c r="B80" s="126"/>
      <c r="C80" s="127"/>
      <c r="D80" s="127"/>
      <c r="E80" s="18"/>
      <c r="F80" s="18"/>
      <c r="G80" s="17"/>
      <c r="H80" s="128"/>
      <c r="I80" s="129"/>
      <c r="J80" s="18"/>
      <c r="K80" s="18"/>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row>
    <row r="81" spans="1:157">
      <c r="A81" s="16"/>
      <c r="B81" s="126"/>
      <c r="C81" s="127"/>
      <c r="D81" s="127"/>
      <c r="E81" s="18"/>
      <c r="F81" s="18"/>
      <c r="G81" s="17"/>
      <c r="H81" s="128"/>
      <c r="I81" s="129"/>
      <c r="J81" s="18"/>
      <c r="K81" s="18"/>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row>
    <row r="82" spans="1:157">
      <c r="A82" s="16"/>
      <c r="B82" s="126"/>
      <c r="C82" s="127"/>
      <c r="D82" s="127"/>
      <c r="E82" s="18"/>
      <c r="F82" s="18"/>
      <c r="G82" s="17"/>
      <c r="H82" s="128"/>
      <c r="I82" s="129"/>
      <c r="J82" s="18"/>
      <c r="K82" s="18"/>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row>
    <row r="83" spans="1:157">
      <c r="A83" s="16"/>
      <c r="B83" s="126"/>
      <c r="C83" s="127"/>
      <c r="D83" s="127"/>
      <c r="E83" s="18"/>
      <c r="F83" s="18"/>
      <c r="G83" s="17"/>
      <c r="H83" s="128"/>
      <c r="I83" s="129"/>
      <c r="J83" s="18"/>
      <c r="K83" s="18"/>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row>
    <row r="84" spans="1:157">
      <c r="A84" s="16"/>
      <c r="B84" s="126"/>
      <c r="C84" s="127"/>
      <c r="D84" s="127"/>
      <c r="E84" s="18"/>
      <c r="F84" s="18"/>
      <c r="G84" s="17"/>
      <c r="H84" s="128"/>
      <c r="I84" s="129"/>
      <c r="J84" s="18"/>
      <c r="K84" s="18"/>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row>
    <row r="85" spans="1:157">
      <c r="A85" s="16"/>
      <c r="B85" s="126"/>
      <c r="C85" s="127"/>
      <c r="D85" s="127"/>
      <c r="E85" s="18"/>
      <c r="F85" s="18"/>
      <c r="G85" s="17"/>
      <c r="H85" s="128"/>
      <c r="I85" s="129"/>
      <c r="J85" s="18"/>
      <c r="K85" s="18"/>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row>
    <row r="86" spans="1:157">
      <c r="A86" s="16"/>
      <c r="B86" s="126"/>
      <c r="C86" s="127"/>
      <c r="D86" s="127"/>
      <c r="E86" s="18"/>
      <c r="F86" s="18"/>
      <c r="G86" s="17"/>
      <c r="H86" s="128"/>
      <c r="I86" s="129"/>
      <c r="J86" s="18"/>
      <c r="K86" s="18"/>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row>
    <row r="87" spans="1:157">
      <c r="A87" s="16"/>
      <c r="B87" s="126"/>
      <c r="C87" s="127"/>
      <c r="D87" s="127"/>
      <c r="E87" s="18"/>
      <c r="F87" s="18"/>
      <c r="G87" s="17"/>
      <c r="H87" s="128"/>
      <c r="I87" s="129"/>
      <c r="J87" s="18"/>
      <c r="K87" s="18"/>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row>
    <row r="88" spans="1:157">
      <c r="A88" s="16"/>
      <c r="B88" s="126"/>
      <c r="C88" s="127"/>
      <c r="D88" s="127"/>
      <c r="E88" s="18"/>
      <c r="F88" s="18"/>
      <c r="G88" s="17"/>
      <c r="H88" s="128"/>
      <c r="I88" s="129"/>
      <c r="J88" s="18"/>
      <c r="K88" s="18"/>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row>
    <row r="89" spans="1:157">
      <c r="A89" s="16"/>
      <c r="B89" s="126"/>
      <c r="C89" s="127"/>
      <c r="D89" s="127"/>
      <c r="E89" s="18"/>
      <c r="F89" s="18"/>
      <c r="G89" s="17"/>
      <c r="H89" s="128"/>
      <c r="I89" s="129"/>
      <c r="J89" s="18"/>
      <c r="K89" s="18"/>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row>
    <row r="90" spans="1:157">
      <c r="A90" s="16"/>
      <c r="B90" s="126"/>
      <c r="C90" s="127"/>
      <c r="D90" s="127"/>
      <c r="E90" s="18"/>
      <c r="F90" s="18"/>
      <c r="G90" s="17"/>
      <c r="H90" s="128"/>
      <c r="I90" s="129"/>
      <c r="J90" s="18"/>
      <c r="K90" s="18"/>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row>
    <row r="91" spans="1:157">
      <c r="A91" s="16"/>
      <c r="B91" s="126"/>
      <c r="C91" s="127"/>
      <c r="D91" s="127"/>
      <c r="E91" s="18"/>
      <c r="F91" s="18"/>
      <c r="G91" s="17"/>
      <c r="H91" s="128"/>
      <c r="I91" s="129"/>
      <c r="J91" s="18"/>
      <c r="K91" s="18"/>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c r="EZ91" s="17"/>
      <c r="FA91" s="17"/>
    </row>
    <row r="92" spans="1:157">
      <c r="A92" s="16"/>
      <c r="B92" s="126"/>
      <c r="C92" s="127"/>
      <c r="D92" s="127"/>
      <c r="E92" s="18"/>
      <c r="F92" s="18"/>
      <c r="G92" s="17"/>
      <c r="H92" s="128"/>
      <c r="I92" s="129"/>
      <c r="J92" s="18"/>
      <c r="K92" s="18"/>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row>
    <row r="93" spans="1:157">
      <c r="A93" s="16"/>
      <c r="B93" s="126"/>
      <c r="C93" s="127"/>
      <c r="D93" s="127"/>
      <c r="E93" s="18"/>
      <c r="F93" s="18"/>
      <c r="G93" s="17"/>
      <c r="H93" s="128"/>
      <c r="I93" s="129"/>
      <c r="J93" s="18"/>
      <c r="K93" s="18"/>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row>
    <row r="94" spans="1:157">
      <c r="A94" s="16"/>
      <c r="B94" s="126"/>
      <c r="C94" s="127"/>
      <c r="D94" s="127"/>
      <c r="E94" s="18"/>
      <c r="F94" s="18"/>
      <c r="G94" s="17"/>
      <c r="H94" s="128"/>
      <c r="I94" s="129"/>
      <c r="J94" s="18"/>
      <c r="K94" s="18"/>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row>
    <row r="95" spans="1:157">
      <c r="A95" s="16"/>
      <c r="B95" s="126"/>
      <c r="C95" s="127"/>
      <c r="D95" s="127"/>
      <c r="E95" s="18"/>
      <c r="F95" s="18"/>
      <c r="G95" s="17"/>
      <c r="H95" s="128"/>
      <c r="I95" s="129"/>
      <c r="J95" s="18"/>
      <c r="K95" s="18"/>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row>
    <row r="96" spans="1:157">
      <c r="A96" s="16"/>
      <c r="B96" s="126"/>
      <c r="C96" s="127"/>
      <c r="D96" s="127"/>
      <c r="E96" s="18"/>
      <c r="F96" s="18"/>
      <c r="G96" s="17"/>
      <c r="H96" s="128"/>
      <c r="I96" s="129"/>
      <c r="J96" s="18"/>
      <c r="K96" s="18"/>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row>
    <row r="97" spans="1:157">
      <c r="A97" s="16"/>
      <c r="B97" s="126"/>
      <c r="C97" s="127"/>
      <c r="D97" s="127"/>
      <c r="E97" s="18"/>
      <c r="F97" s="18"/>
      <c r="G97" s="17"/>
      <c r="H97" s="128"/>
      <c r="I97" s="129"/>
      <c r="J97" s="18"/>
      <c r="K97" s="18"/>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row>
    <row r="98" spans="1:157">
      <c r="A98" s="16"/>
      <c r="B98" s="126"/>
      <c r="C98" s="127"/>
      <c r="D98" s="127"/>
      <c r="E98" s="18"/>
      <c r="F98" s="18"/>
      <c r="G98" s="17"/>
      <c r="H98" s="128"/>
      <c r="I98" s="129"/>
      <c r="J98" s="18"/>
      <c r="K98" s="18"/>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row>
    <row r="99" spans="1:157">
      <c r="A99" s="16"/>
      <c r="B99" s="126"/>
      <c r="C99" s="127"/>
      <c r="D99" s="127"/>
      <c r="E99" s="18"/>
      <c r="F99" s="18"/>
      <c r="G99" s="17"/>
      <c r="H99" s="128"/>
      <c r="I99" s="129"/>
      <c r="J99" s="18"/>
      <c r="K99" s="18"/>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row>
    <row r="100" spans="1:157">
      <c r="A100" s="16"/>
      <c r="B100" s="126"/>
      <c r="C100" s="127"/>
      <c r="D100" s="127"/>
      <c r="E100" s="18"/>
      <c r="F100" s="18"/>
      <c r="G100" s="17"/>
      <c r="H100" s="128"/>
      <c r="I100" s="129"/>
      <c r="J100" s="18"/>
      <c r="K100" s="18"/>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row>
    <row r="101" spans="1:157">
      <c r="A101" s="16"/>
      <c r="B101" s="126"/>
      <c r="C101" s="127"/>
      <c r="D101" s="127"/>
      <c r="E101" s="18"/>
      <c r="F101" s="18"/>
      <c r="G101" s="17"/>
      <c r="H101" s="128"/>
      <c r="I101" s="129"/>
      <c r="J101" s="18"/>
      <c r="K101" s="18"/>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c r="EV101" s="17"/>
      <c r="EW101" s="17"/>
      <c r="EX101" s="17"/>
      <c r="EY101" s="17"/>
      <c r="EZ101" s="17"/>
      <c r="FA101" s="17"/>
    </row>
    <row r="102" spans="1:157">
      <c r="A102" s="16"/>
      <c r="B102" s="126"/>
      <c r="C102" s="127"/>
      <c r="D102" s="127"/>
      <c r="E102" s="18"/>
      <c r="F102" s="18"/>
      <c r="G102" s="17"/>
      <c r="H102" s="128"/>
      <c r="I102" s="129"/>
      <c r="J102" s="18"/>
      <c r="K102" s="18"/>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c r="EZ102" s="17"/>
      <c r="FA102" s="17"/>
    </row>
    <row r="103" spans="1:157">
      <c r="A103" s="16"/>
      <c r="B103" s="126"/>
      <c r="C103" s="127"/>
      <c r="D103" s="127"/>
      <c r="E103" s="18"/>
      <c r="F103" s="18"/>
      <c r="G103" s="17"/>
      <c r="H103" s="128"/>
      <c r="I103" s="129"/>
      <c r="J103" s="18"/>
      <c r="K103" s="18"/>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row>
    <row r="104" spans="1:157">
      <c r="A104" s="16"/>
      <c r="B104" s="126"/>
      <c r="C104" s="127"/>
      <c r="D104" s="127"/>
      <c r="E104" s="18"/>
      <c r="F104" s="18"/>
      <c r="G104" s="17"/>
      <c r="H104" s="128"/>
      <c r="I104" s="129"/>
      <c r="J104" s="18"/>
      <c r="K104" s="18"/>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c r="EV104" s="17"/>
      <c r="EW104" s="17"/>
      <c r="EX104" s="17"/>
      <c r="EY104" s="17"/>
      <c r="EZ104" s="17"/>
      <c r="FA104" s="17"/>
    </row>
    <row r="105" spans="1:157">
      <c r="A105" s="16"/>
      <c r="B105" s="126"/>
      <c r="C105" s="127"/>
      <c r="D105" s="127"/>
      <c r="E105" s="18"/>
      <c r="F105" s="18"/>
      <c r="G105" s="17"/>
      <c r="H105" s="128"/>
      <c r="I105" s="129"/>
      <c r="J105" s="18"/>
      <c r="K105" s="18"/>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17"/>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c r="EU105" s="17"/>
      <c r="EV105" s="17"/>
      <c r="EW105" s="17"/>
      <c r="EX105" s="17"/>
      <c r="EY105" s="17"/>
      <c r="EZ105" s="17"/>
      <c r="FA105" s="17"/>
    </row>
    <row r="279" spans="2:9">
      <c r="B279" s="130" t="s">
        <v>307</v>
      </c>
    </row>
    <row r="280" spans="2:9" ht="57.75">
      <c r="I280" s="134" t="s">
        <v>291</v>
      </c>
    </row>
  </sheetData>
  <sheetProtection insertColumns="0" insertRows="0" insertHyperlinks="0"/>
  <customSheetViews>
    <customSheetView guid="{63C2440F-350B-41E8-B1D4-831F4CBBF476}" scale="55" hiddenRows="1">
      <pane xSplit="2" ySplit="9" topLeftCell="I10" activePane="bottomRight" state="frozen"/>
      <selection pane="bottomRight" activeCell="J22" sqref="J22"/>
      <rowBreaks count="5" manualBreakCount="5">
        <brk id="90" max="117" man="1"/>
        <brk id="119" max="117" man="1"/>
        <brk id="187" max="117" man="1"/>
        <brk id="245" max="117" man="1"/>
        <brk id="323" max="117" man="1"/>
      </rowBreaks>
      <pageMargins left="0.39370078740157483" right="0.39370078740157483" top="0.39370078740157483" bottom="0.39370078740157483" header="0.39370078740157483" footer="0.39370078740157483"/>
      <printOptions horizontalCentered="1"/>
      <pageSetup paperSize="8" scale="39" fitToHeight="4" orientation="landscape" r:id="rId1"/>
    </customSheetView>
    <customSheetView guid="{5C11B616-35DD-4F1D-B6BA-35C693DFAD6B}" scale="55" showPageBreaks="1" printArea="1" hiddenRows="1">
      <pane xSplit="2" ySplit="9" topLeftCell="I10" activePane="bottomRight" state="frozen"/>
      <selection pane="bottomRight" activeCell="J2799" sqref="J2799"/>
      <rowBreaks count="5" manualBreakCount="5">
        <brk id="90" max="117" man="1"/>
        <brk id="119" max="117" man="1"/>
        <brk id="187" max="117" man="1"/>
        <brk id="245" max="117" man="1"/>
        <brk id="323" max="117" man="1"/>
      </rowBreaks>
      <pageMargins left="0.39370078740157483" right="0.39370078740157483" top="0.39370078740157483" bottom="0.39370078740157483" header="0.39370078740157483" footer="0.39370078740157483"/>
      <printOptions horizontalCentered="1"/>
      <pageSetup paperSize="8" scale="39" fitToHeight="4" orientation="landscape" r:id="rId2"/>
    </customSheetView>
  </customSheetViews>
  <mergeCells count="207">
    <mergeCell ref="BK15:BP15"/>
    <mergeCell ref="BQ13:CN13"/>
    <mergeCell ref="BE14:BJ14"/>
    <mergeCell ref="J2:K2"/>
    <mergeCell ref="J3:K3"/>
    <mergeCell ref="J4:K4"/>
    <mergeCell ref="J5:K5"/>
    <mergeCell ref="AF8:AK8"/>
    <mergeCell ref="BF21:CC21"/>
    <mergeCell ref="BK14:BP14"/>
    <mergeCell ref="BE16:BJ16"/>
    <mergeCell ref="BK16:BP16"/>
    <mergeCell ref="BK10:BP10"/>
    <mergeCell ref="BF11:BL11"/>
    <mergeCell ref="BM11:BP11"/>
    <mergeCell ref="BQ11:BV11"/>
    <mergeCell ref="BF12:BP12"/>
    <mergeCell ref="BG10:BJ10"/>
    <mergeCell ref="BE15:BF15"/>
    <mergeCell ref="BH18:CB18"/>
    <mergeCell ref="BK26:BP26"/>
    <mergeCell ref="BQ26:BV26"/>
    <mergeCell ref="BN30:BS30"/>
    <mergeCell ref="BF28:BY28"/>
    <mergeCell ref="BF29:BM29"/>
    <mergeCell ref="BK35:BM35"/>
    <mergeCell ref="CE63:CG63"/>
    <mergeCell ref="CE64:CG64"/>
    <mergeCell ref="CE65:CG65"/>
    <mergeCell ref="BK37:BP37"/>
    <mergeCell ref="BJ32:CF32"/>
    <mergeCell ref="BJ47:CG47"/>
    <mergeCell ref="BK41:BP41"/>
    <mergeCell ref="BQ41:BV41"/>
    <mergeCell ref="BK39:BP39"/>
    <mergeCell ref="BK30:BM30"/>
    <mergeCell ref="BK33:BM33"/>
    <mergeCell ref="BN33:BS33"/>
    <mergeCell ref="BT33:BV33"/>
    <mergeCell ref="BK34:BM34"/>
    <mergeCell ref="BN34:BS34"/>
    <mergeCell ref="BT34:BV34"/>
    <mergeCell ref="BT36:BV36"/>
    <mergeCell ref="CB45:CF45"/>
    <mergeCell ref="BK23:BL23"/>
    <mergeCell ref="BK36:BM36"/>
    <mergeCell ref="BN36:BS36"/>
    <mergeCell ref="BY42:CA42"/>
    <mergeCell ref="BT30:BV30"/>
    <mergeCell ref="BW22:BY22"/>
    <mergeCell ref="BG15:BJ15"/>
    <mergeCell ref="BK24:BP24"/>
    <mergeCell ref="BQ24:BV24"/>
    <mergeCell ref="BT35:BV35"/>
    <mergeCell ref="BO23:BP23"/>
    <mergeCell ref="BT31:BY31"/>
    <mergeCell ref="BW38:BY38"/>
    <mergeCell ref="BW41:BY41"/>
    <mergeCell ref="BZ37:CC37"/>
    <mergeCell ref="BN35:BS35"/>
    <mergeCell ref="BZ38:CD38"/>
    <mergeCell ref="BZ39:CD39"/>
    <mergeCell ref="BZ40:CD40"/>
    <mergeCell ref="BZ41:CD41"/>
    <mergeCell ref="BL31:BS31"/>
    <mergeCell ref="BK25:BP25"/>
    <mergeCell ref="BQ25:BV25"/>
    <mergeCell ref="BQ38:BV38"/>
    <mergeCell ref="BW52:CB52"/>
    <mergeCell ref="BO52:BV52"/>
    <mergeCell ref="BK49:BL49"/>
    <mergeCell ref="BK51:BP51"/>
    <mergeCell ref="BR55:BV55"/>
    <mergeCell ref="BW55:CB55"/>
    <mergeCell ref="BQ51:BV51"/>
    <mergeCell ref="BZ51:CG51"/>
    <mergeCell ref="BR56:BV56"/>
    <mergeCell ref="BZ48:CC48"/>
    <mergeCell ref="BK50:BM50"/>
    <mergeCell ref="BN50:BS50"/>
    <mergeCell ref="BT50:BV50"/>
    <mergeCell ref="BW51:BY51"/>
    <mergeCell ref="CB42:CF42"/>
    <mergeCell ref="BM43:BR43"/>
    <mergeCell ref="BS43:BX43"/>
    <mergeCell ref="BY43:CA43"/>
    <mergeCell ref="BK48:BP48"/>
    <mergeCell ref="CU73:CW73"/>
    <mergeCell ref="BN67:CZ67"/>
    <mergeCell ref="BV64:BX64"/>
    <mergeCell ref="BY64:CD64"/>
    <mergeCell ref="BV65:BX65"/>
    <mergeCell ref="BY65:CD65"/>
    <mergeCell ref="CL72:CN72"/>
    <mergeCell ref="BW68:BY68"/>
    <mergeCell ref="CF71:CK71"/>
    <mergeCell ref="BZ71:CE71"/>
    <mergeCell ref="BN70:BS70"/>
    <mergeCell ref="CO72:CT72"/>
    <mergeCell ref="BT69:BY69"/>
    <mergeCell ref="BW66:CD66"/>
    <mergeCell ref="BN69:BS69"/>
    <mergeCell ref="CU74:CZ74"/>
    <mergeCell ref="BK19:BP19"/>
    <mergeCell ref="BQ19:BV19"/>
    <mergeCell ref="BH20:BV20"/>
    <mergeCell ref="BK22:BP22"/>
    <mergeCell ref="BQ22:BV22"/>
    <mergeCell ref="BZ24:CB24"/>
    <mergeCell ref="BZ25:CB25"/>
    <mergeCell ref="BZ26:CB26"/>
    <mergeCell ref="BQ37:BV37"/>
    <mergeCell ref="BW37:BY37"/>
    <mergeCell ref="BW20:CB20"/>
    <mergeCell ref="BW24:BY24"/>
    <mergeCell ref="BW25:BY25"/>
    <mergeCell ref="BW26:BY26"/>
    <mergeCell ref="BQ39:BV39"/>
    <mergeCell ref="BW39:BY39"/>
    <mergeCell ref="BK40:BP40"/>
    <mergeCell ref="BQ40:BV40"/>
    <mergeCell ref="BW40:BY40"/>
    <mergeCell ref="BN29:BS29"/>
    <mergeCell ref="BT29:BV29"/>
    <mergeCell ref="CU72:CW72"/>
    <mergeCell ref="CE66:CJ66"/>
    <mergeCell ref="B6:E6"/>
    <mergeCell ref="BV7:CG7"/>
    <mergeCell ref="BV8:CA8"/>
    <mergeCell ref="CB8:CG8"/>
    <mergeCell ref="CH7:CS7"/>
    <mergeCell ref="CH8:CM8"/>
    <mergeCell ref="CN8:CS8"/>
    <mergeCell ref="AX8:BC8"/>
    <mergeCell ref="BD8:BI8"/>
    <mergeCell ref="AX7:BI7"/>
    <mergeCell ref="BJ7:BU7"/>
    <mergeCell ref="BJ8:BO8"/>
    <mergeCell ref="BP8:BU8"/>
    <mergeCell ref="N7:Y7"/>
    <mergeCell ref="N8:S8"/>
    <mergeCell ref="T8:Y8"/>
    <mergeCell ref="AL7:AW7"/>
    <mergeCell ref="AL8:AQ8"/>
    <mergeCell ref="AR8:AW8"/>
    <mergeCell ref="Z7:AK7"/>
    <mergeCell ref="Z8:AE8"/>
    <mergeCell ref="DR7:EC7"/>
    <mergeCell ref="DR8:DW8"/>
    <mergeCell ref="DX8:EC8"/>
    <mergeCell ref="ED7:EO7"/>
    <mergeCell ref="ED8:EI8"/>
    <mergeCell ref="EJ8:EO8"/>
    <mergeCell ref="CT7:DE7"/>
    <mergeCell ref="CT8:CY8"/>
    <mergeCell ref="CZ8:DE8"/>
    <mergeCell ref="DF7:DQ7"/>
    <mergeCell ref="DF8:DK8"/>
    <mergeCell ref="DL8:DQ8"/>
    <mergeCell ref="CM74:CT74"/>
    <mergeCell ref="CL73:CN73"/>
    <mergeCell ref="CO73:CT73"/>
    <mergeCell ref="BK54:BP54"/>
    <mergeCell ref="BQ54:BV54"/>
    <mergeCell ref="BW54:BY54"/>
    <mergeCell ref="BZ54:CD54"/>
    <mergeCell ref="BK61:BP61"/>
    <mergeCell ref="BT70:BY70"/>
    <mergeCell ref="BN71:BS71"/>
    <mergeCell ref="BT71:BY71"/>
    <mergeCell ref="BV62:CA62"/>
    <mergeCell ref="BK62:BO62"/>
    <mergeCell ref="BP62:BU62"/>
    <mergeCell ref="BN68:BP68"/>
    <mergeCell ref="BT68:BV68"/>
    <mergeCell ref="BW56:CB56"/>
    <mergeCell ref="BR58:BV58"/>
    <mergeCell ref="BW58:CB58"/>
    <mergeCell ref="BR59:BV59"/>
    <mergeCell ref="BW59:CB59"/>
    <mergeCell ref="BR60:BV60"/>
    <mergeCell ref="BV63:BX63"/>
    <mergeCell ref="BY63:CD63"/>
    <mergeCell ref="BO27:BV27"/>
    <mergeCell ref="BW27:CB27"/>
    <mergeCell ref="BW60:CB60"/>
    <mergeCell ref="BQ61:BV61"/>
    <mergeCell ref="BY61:CB61"/>
    <mergeCell ref="BK53:CG53"/>
    <mergeCell ref="BS42:BX42"/>
    <mergeCell ref="BQ48:BV48"/>
    <mergeCell ref="BW48:BY48"/>
    <mergeCell ref="BS45:BX45"/>
    <mergeCell ref="BY45:CA45"/>
    <mergeCell ref="BY46:CD46"/>
    <mergeCell ref="BR57:BV57"/>
    <mergeCell ref="BW57:CB57"/>
    <mergeCell ref="BM44:BR44"/>
    <mergeCell ref="BM42:BR42"/>
    <mergeCell ref="BW61:BX61"/>
    <mergeCell ref="BS44:BX44"/>
    <mergeCell ref="BY44:CA44"/>
    <mergeCell ref="CB44:CF44"/>
    <mergeCell ref="BM45:BR45"/>
    <mergeCell ref="BK38:BP38"/>
    <mergeCell ref="CB43:CF43"/>
    <mergeCell ref="BK46:BX46"/>
  </mergeCells>
  <conditionalFormatting sqref="K48:K49 K19:K20 K54 K22:K26 K10:K16">
    <cfRule type="dataBar" priority="307">
      <dataBar>
        <cfvo type="num" val="0"/>
        <cfvo type="num" val="1"/>
        <color theme="0" tint="-0.499984740745262"/>
      </dataBar>
      <extLst>
        <ext xmlns:x14="http://schemas.microsoft.com/office/spreadsheetml/2009/9/main" uri="{B025F937-C7B1-47D3-B67F-A62EFF666E3E}">
          <x14:id>{1AA7367A-7EBF-4FAB-A846-7C6A00AF1A82}</x14:id>
        </ext>
      </extLst>
    </cfRule>
  </conditionalFormatting>
  <conditionalFormatting sqref="K18 K21 K28 K32 K47 K53 K67">
    <cfRule type="dataBar" priority="151">
      <dataBar>
        <cfvo type="num" val="0"/>
        <cfvo type="num" val="1"/>
        <color theme="0" tint="-0.499984740745262"/>
      </dataBar>
      <extLst>
        <ext xmlns:x14="http://schemas.microsoft.com/office/spreadsheetml/2009/9/main" uri="{B025F937-C7B1-47D3-B67F-A62EFF666E3E}">
          <x14:id>{E4F6353E-12B5-4E13-8342-B04903CCD56E}</x14:id>
        </ext>
      </extLst>
    </cfRule>
  </conditionalFormatting>
  <conditionalFormatting sqref="K17:L17">
    <cfRule type="dataBar" priority="147">
      <dataBar>
        <cfvo type="num" val="0"/>
        <cfvo type="num" val="1"/>
        <color theme="0" tint="-0.499984740745262"/>
      </dataBar>
      <extLst>
        <ext xmlns:x14="http://schemas.microsoft.com/office/spreadsheetml/2009/9/main" uri="{B025F937-C7B1-47D3-B67F-A62EFF666E3E}">
          <x14:id>{1BCA5006-5EFA-42F0-994A-C0486E54313C}</x14:id>
        </ext>
      </extLst>
    </cfRule>
  </conditionalFormatting>
  <conditionalFormatting sqref="K30">
    <cfRule type="dataBar" priority="143">
      <dataBar>
        <cfvo type="num" val="0"/>
        <cfvo type="num" val="1"/>
        <color theme="0" tint="-0.499984740745262"/>
      </dataBar>
      <extLst>
        <ext xmlns:x14="http://schemas.microsoft.com/office/spreadsheetml/2009/9/main" uri="{B025F937-C7B1-47D3-B67F-A62EFF666E3E}">
          <x14:id>{13F3BAFA-5573-418E-9A7C-B536AD1CEE8E}</x14:id>
        </ext>
      </extLst>
    </cfRule>
  </conditionalFormatting>
  <conditionalFormatting sqref="K33:K45">
    <cfRule type="dataBar" priority="142">
      <dataBar>
        <cfvo type="num" val="0"/>
        <cfvo type="num" val="1"/>
        <color theme="0" tint="-0.499984740745262"/>
      </dataBar>
      <extLst>
        <ext xmlns:x14="http://schemas.microsoft.com/office/spreadsheetml/2009/9/main" uri="{B025F937-C7B1-47D3-B67F-A62EFF666E3E}">
          <x14:id>{C3D4404D-DC5B-4D8E-A3E4-C6958EC3C68A}</x14:id>
        </ext>
      </extLst>
    </cfRule>
  </conditionalFormatting>
  <conditionalFormatting sqref="K50:K51">
    <cfRule type="dataBar" priority="141">
      <dataBar>
        <cfvo type="num" val="0"/>
        <cfvo type="num" val="1"/>
        <color theme="0" tint="-0.499984740745262"/>
      </dataBar>
      <extLst>
        <ext xmlns:x14="http://schemas.microsoft.com/office/spreadsheetml/2009/9/main" uri="{B025F937-C7B1-47D3-B67F-A62EFF666E3E}">
          <x14:id>{1F71B2F1-2D8D-4004-BD7A-26E58D432D9F}</x14:id>
        </ext>
      </extLst>
    </cfRule>
  </conditionalFormatting>
  <conditionalFormatting sqref="K61:K65">
    <cfRule type="dataBar" priority="140">
      <dataBar>
        <cfvo type="num" val="0"/>
        <cfvo type="num" val="1"/>
        <color theme="0" tint="-0.499984740745262"/>
      </dataBar>
      <extLst>
        <ext xmlns:x14="http://schemas.microsoft.com/office/spreadsheetml/2009/9/main" uri="{B025F937-C7B1-47D3-B67F-A62EFF666E3E}">
          <x14:id>{0AADD9B3-37F4-42FB-B4B1-51AE15F0CC2B}</x14:id>
        </ext>
      </extLst>
    </cfRule>
  </conditionalFormatting>
  <conditionalFormatting sqref="K68:K73">
    <cfRule type="dataBar" priority="139">
      <dataBar>
        <cfvo type="num" val="0"/>
        <cfvo type="num" val="1"/>
        <color theme="0" tint="-0.499984740745262"/>
      </dataBar>
      <extLst>
        <ext xmlns:x14="http://schemas.microsoft.com/office/spreadsheetml/2009/9/main" uri="{B025F937-C7B1-47D3-B67F-A62EFF666E3E}">
          <x14:id>{B88754BA-C61C-473A-8756-42F4DE264C71}</x14:id>
        </ext>
      </extLst>
    </cfRule>
  </conditionalFormatting>
  <conditionalFormatting sqref="K10:K74">
    <cfRule type="dataBar" priority="109">
      <dataBar>
        <cfvo type="num" val="0"/>
        <cfvo type="num" val="1"/>
        <color theme="0" tint="-0.499984740745262"/>
      </dataBar>
      <extLst>
        <ext xmlns:x14="http://schemas.microsoft.com/office/spreadsheetml/2009/9/main" uri="{B025F937-C7B1-47D3-B67F-A62EFF666E3E}">
          <x14:id>{6DF825B5-20D5-466C-98E8-0101776AFEBD}</x14:id>
        </ext>
      </extLst>
    </cfRule>
  </conditionalFormatting>
  <conditionalFormatting sqref="K55:K60">
    <cfRule type="dataBar" priority="90">
      <dataBar>
        <cfvo type="num" val="0"/>
        <cfvo type="num" val="1"/>
        <color theme="0" tint="-0.499984740745262"/>
      </dataBar>
      <extLst>
        <ext xmlns:x14="http://schemas.microsoft.com/office/spreadsheetml/2009/9/main" uri="{B025F937-C7B1-47D3-B67F-A62EFF666E3E}">
          <x14:id>{A4BD1EE3-EA7D-48B4-989F-BBBFE4042423}</x14:id>
        </ext>
      </extLst>
    </cfRule>
  </conditionalFormatting>
  <conditionalFormatting sqref="BK53 BN67 BH18 BJ32">
    <cfRule type="dataBar" priority="68">
      <dataBar>
        <cfvo type="num" val="0"/>
        <cfvo type="num" val="1"/>
        <color rgb="FFFF0000"/>
      </dataBar>
      <extLst>
        <ext xmlns:x14="http://schemas.microsoft.com/office/spreadsheetml/2009/9/main" uri="{B025F937-C7B1-47D3-B67F-A62EFF666E3E}">
          <x14:id>{ABDBA2C6-8A82-49AA-B102-4DD0832BB7AE}</x14:id>
        </ext>
      </extLst>
    </cfRule>
  </conditionalFormatting>
  <conditionalFormatting sqref="K27">
    <cfRule type="dataBar" priority="43">
      <dataBar>
        <cfvo type="num" val="0"/>
        <cfvo type="num" val="1"/>
        <color theme="0" tint="-0.499984740745262"/>
      </dataBar>
      <extLst>
        <ext xmlns:x14="http://schemas.microsoft.com/office/spreadsheetml/2009/9/main" uri="{B025F937-C7B1-47D3-B67F-A62EFF666E3E}">
          <x14:id>{BB878A36-2C33-4996-8D80-A5D3B5088911}</x14:id>
        </ext>
      </extLst>
    </cfRule>
  </conditionalFormatting>
  <conditionalFormatting sqref="K31">
    <cfRule type="dataBar" priority="42">
      <dataBar>
        <cfvo type="num" val="0"/>
        <cfvo type="num" val="1"/>
        <color theme="0" tint="-0.499984740745262"/>
      </dataBar>
      <extLst>
        <ext xmlns:x14="http://schemas.microsoft.com/office/spreadsheetml/2009/9/main" uri="{B025F937-C7B1-47D3-B67F-A62EFF666E3E}">
          <x14:id>{AAF90964-ADDA-4E97-94AD-90B2153D2A1B}</x14:id>
        </ext>
      </extLst>
    </cfRule>
  </conditionalFormatting>
  <conditionalFormatting sqref="K29">
    <cfRule type="dataBar" priority="41">
      <dataBar>
        <cfvo type="num" val="0"/>
        <cfvo type="num" val="1"/>
        <color theme="0" tint="-0.499984740745262"/>
      </dataBar>
      <extLst>
        <ext xmlns:x14="http://schemas.microsoft.com/office/spreadsheetml/2009/9/main" uri="{B025F937-C7B1-47D3-B67F-A62EFF666E3E}">
          <x14:id>{BFF2FE1A-B65D-49E1-917C-295FA4BE0130}</x14:id>
        </ext>
      </extLst>
    </cfRule>
  </conditionalFormatting>
  <conditionalFormatting sqref="K46">
    <cfRule type="dataBar" priority="40">
      <dataBar>
        <cfvo type="num" val="0"/>
        <cfvo type="num" val="1"/>
        <color theme="0" tint="-0.499984740745262"/>
      </dataBar>
      <extLst>
        <ext xmlns:x14="http://schemas.microsoft.com/office/spreadsheetml/2009/9/main" uri="{B025F937-C7B1-47D3-B67F-A62EFF666E3E}">
          <x14:id>{FFDFF587-EC92-468D-B3A2-7EB97286B4A3}</x14:id>
        </ext>
      </extLst>
    </cfRule>
  </conditionalFormatting>
  <conditionalFormatting sqref="K52">
    <cfRule type="dataBar" priority="39">
      <dataBar>
        <cfvo type="num" val="0"/>
        <cfvo type="num" val="1"/>
        <color theme="0" tint="-0.499984740745262"/>
      </dataBar>
      <extLst>
        <ext xmlns:x14="http://schemas.microsoft.com/office/spreadsheetml/2009/9/main" uri="{B025F937-C7B1-47D3-B67F-A62EFF666E3E}">
          <x14:id>{DBA36FC4-6AE2-44F8-8896-3A56970FF1C9}</x14:id>
        </ext>
      </extLst>
    </cfRule>
  </conditionalFormatting>
  <conditionalFormatting sqref="K66">
    <cfRule type="dataBar" priority="38">
      <dataBar>
        <cfvo type="num" val="0"/>
        <cfvo type="num" val="1"/>
        <color theme="0" tint="-0.499984740745262"/>
      </dataBar>
      <extLst>
        <ext xmlns:x14="http://schemas.microsoft.com/office/spreadsheetml/2009/9/main" uri="{B025F937-C7B1-47D3-B67F-A62EFF666E3E}">
          <x14:id>{FEC41089-C732-431D-B843-DFB3E2A7A630}</x14:id>
        </ext>
      </extLst>
    </cfRule>
  </conditionalFormatting>
  <conditionalFormatting sqref="K74">
    <cfRule type="dataBar" priority="37">
      <dataBar>
        <cfvo type="num" val="0"/>
        <cfvo type="num" val="1"/>
        <color theme="0" tint="-0.499984740745262"/>
      </dataBar>
      <extLst>
        <ext xmlns:x14="http://schemas.microsoft.com/office/spreadsheetml/2009/9/main" uri="{B025F937-C7B1-47D3-B67F-A62EFF666E3E}">
          <x14:id>{4528027C-0640-424A-BE47-B004E16E80D4}</x14:id>
        </ext>
      </extLst>
    </cfRule>
  </conditionalFormatting>
  <conditionalFormatting sqref="BF21">
    <cfRule type="dataBar" priority="36">
      <dataBar>
        <cfvo type="num" val="0"/>
        <cfvo type="num" val="1"/>
        <color rgb="FFFF0000"/>
      </dataBar>
      <extLst>
        <ext xmlns:x14="http://schemas.microsoft.com/office/spreadsheetml/2009/9/main" uri="{B025F937-C7B1-47D3-B67F-A62EFF666E3E}">
          <x14:id>{E81D56CE-F4F8-4181-8819-33C2EAA9181B}</x14:id>
        </ext>
      </extLst>
    </cfRule>
  </conditionalFormatting>
  <conditionalFormatting sqref="BJ47">
    <cfRule type="dataBar" priority="17">
      <dataBar>
        <cfvo type="num" val="0"/>
        <cfvo type="num" val="1"/>
        <color rgb="FFFF0000"/>
      </dataBar>
      <extLst>
        <ext xmlns:x14="http://schemas.microsoft.com/office/spreadsheetml/2009/9/main" uri="{B025F937-C7B1-47D3-B67F-A62EFF666E3E}">
          <x14:id>{46CC7A93-0F21-4099-93A2-1CE111DCE5EA}</x14:id>
        </ext>
      </extLst>
    </cfRule>
  </conditionalFormatting>
  <conditionalFormatting sqref="BF28">
    <cfRule type="dataBar" priority="1">
      <dataBar>
        <cfvo type="num" val="0"/>
        <cfvo type="num" val="1"/>
        <color rgb="FFFF0000"/>
      </dataBar>
      <extLst>
        <ext xmlns:x14="http://schemas.microsoft.com/office/spreadsheetml/2009/9/main" uri="{B025F937-C7B1-47D3-B67F-A62EFF666E3E}">
          <x14:id>{5400AD31-73D7-4A41-B305-FAD21453D27C}</x14:id>
        </ext>
      </extLst>
    </cfRule>
  </conditionalFormatting>
  <printOptions horizontalCentered="1"/>
  <pageMargins left="0.39370078740157483" right="0.39370078740157483" top="0.39370078740157483" bottom="0.39370078740157483" header="0.39370078740157483" footer="0.39370078740157483"/>
  <pageSetup paperSize="8" scale="39" fitToHeight="4" orientation="landscape" r:id="rId3"/>
  <rowBreaks count="1" manualBreakCount="1">
    <brk id="16" max="117" man="1"/>
  </rowBreaks>
  <drawing r:id="rId4"/>
  <legacyDrawing r:id="rId5"/>
  <extLst>
    <ext xmlns:x14="http://schemas.microsoft.com/office/spreadsheetml/2009/9/main" uri="{78C0D931-6437-407d-A8EE-F0AAD7539E65}">
      <x14:conditionalFormattings>
        <x14:conditionalFormatting xmlns:xm="http://schemas.microsoft.com/office/excel/2006/main">
          <x14:cfRule type="dataBar" id="{1AA7367A-7EBF-4FAB-A846-7C6A00AF1A82}">
            <x14:dataBar minLength="0" maxLength="100" gradient="0">
              <x14:cfvo type="num">
                <xm:f>0</xm:f>
              </x14:cfvo>
              <x14:cfvo type="num">
                <xm:f>1</xm:f>
              </x14:cfvo>
              <x14:negativeFillColor rgb="FFFF0000"/>
              <x14:axisColor rgb="FF000000"/>
            </x14:dataBar>
          </x14:cfRule>
          <xm:sqref>K48:K49 K19:K20 K54 K22:K26 K10:K16</xm:sqref>
        </x14:conditionalFormatting>
        <x14:conditionalFormatting xmlns:xm="http://schemas.microsoft.com/office/excel/2006/main">
          <x14:cfRule type="dataBar" id="{E4F6353E-12B5-4E13-8342-B04903CCD56E}">
            <x14:dataBar minLength="0" maxLength="100" gradient="0">
              <x14:cfvo type="num">
                <xm:f>0</xm:f>
              </x14:cfvo>
              <x14:cfvo type="num">
                <xm:f>1</xm:f>
              </x14:cfvo>
              <x14:negativeFillColor rgb="FFFF0000"/>
              <x14:axisColor rgb="FF000000"/>
            </x14:dataBar>
          </x14:cfRule>
          <xm:sqref>K18 K21 K28 K32 K47 K53 K67</xm:sqref>
        </x14:conditionalFormatting>
        <x14:conditionalFormatting xmlns:xm="http://schemas.microsoft.com/office/excel/2006/main">
          <x14:cfRule type="dataBar" id="{1BCA5006-5EFA-42F0-994A-C0486E54313C}">
            <x14:dataBar minLength="0" maxLength="100" gradient="0">
              <x14:cfvo type="num">
                <xm:f>0</xm:f>
              </x14:cfvo>
              <x14:cfvo type="num">
                <xm:f>1</xm:f>
              </x14:cfvo>
              <x14:negativeFillColor rgb="FFFF0000"/>
              <x14:axisColor rgb="FF000000"/>
            </x14:dataBar>
          </x14:cfRule>
          <xm:sqref>K17:L17</xm:sqref>
        </x14:conditionalFormatting>
        <x14:conditionalFormatting xmlns:xm="http://schemas.microsoft.com/office/excel/2006/main">
          <x14:cfRule type="dataBar" id="{13F3BAFA-5573-418E-9A7C-B536AD1CEE8E}">
            <x14:dataBar minLength="0" maxLength="100" gradient="0">
              <x14:cfvo type="num">
                <xm:f>0</xm:f>
              </x14:cfvo>
              <x14:cfvo type="num">
                <xm:f>1</xm:f>
              </x14:cfvo>
              <x14:negativeFillColor rgb="FFFF0000"/>
              <x14:axisColor rgb="FF000000"/>
            </x14:dataBar>
          </x14:cfRule>
          <xm:sqref>K30</xm:sqref>
        </x14:conditionalFormatting>
        <x14:conditionalFormatting xmlns:xm="http://schemas.microsoft.com/office/excel/2006/main">
          <x14:cfRule type="dataBar" id="{C3D4404D-DC5B-4D8E-A3E4-C6958EC3C68A}">
            <x14:dataBar minLength="0" maxLength="100" gradient="0">
              <x14:cfvo type="num">
                <xm:f>0</xm:f>
              </x14:cfvo>
              <x14:cfvo type="num">
                <xm:f>1</xm:f>
              </x14:cfvo>
              <x14:negativeFillColor rgb="FFFF0000"/>
              <x14:axisColor rgb="FF000000"/>
            </x14:dataBar>
          </x14:cfRule>
          <xm:sqref>K33:K45</xm:sqref>
        </x14:conditionalFormatting>
        <x14:conditionalFormatting xmlns:xm="http://schemas.microsoft.com/office/excel/2006/main">
          <x14:cfRule type="dataBar" id="{1F71B2F1-2D8D-4004-BD7A-26E58D432D9F}">
            <x14:dataBar minLength="0" maxLength="100" gradient="0">
              <x14:cfvo type="num">
                <xm:f>0</xm:f>
              </x14:cfvo>
              <x14:cfvo type="num">
                <xm:f>1</xm:f>
              </x14:cfvo>
              <x14:negativeFillColor rgb="FFFF0000"/>
              <x14:axisColor rgb="FF000000"/>
            </x14:dataBar>
          </x14:cfRule>
          <xm:sqref>K50:K51</xm:sqref>
        </x14:conditionalFormatting>
        <x14:conditionalFormatting xmlns:xm="http://schemas.microsoft.com/office/excel/2006/main">
          <x14:cfRule type="dataBar" id="{0AADD9B3-37F4-42FB-B4B1-51AE15F0CC2B}">
            <x14:dataBar minLength="0" maxLength="100" gradient="0">
              <x14:cfvo type="num">
                <xm:f>0</xm:f>
              </x14:cfvo>
              <x14:cfvo type="num">
                <xm:f>1</xm:f>
              </x14:cfvo>
              <x14:negativeFillColor rgb="FFFF0000"/>
              <x14:axisColor rgb="FF000000"/>
            </x14:dataBar>
          </x14:cfRule>
          <xm:sqref>K61:K65</xm:sqref>
        </x14:conditionalFormatting>
        <x14:conditionalFormatting xmlns:xm="http://schemas.microsoft.com/office/excel/2006/main">
          <x14:cfRule type="dataBar" id="{B88754BA-C61C-473A-8756-42F4DE264C71}">
            <x14:dataBar minLength="0" maxLength="100" gradient="0">
              <x14:cfvo type="num">
                <xm:f>0</xm:f>
              </x14:cfvo>
              <x14:cfvo type="num">
                <xm:f>1</xm:f>
              </x14:cfvo>
              <x14:negativeFillColor rgb="FFFF0000"/>
              <x14:axisColor rgb="FF000000"/>
            </x14:dataBar>
          </x14:cfRule>
          <xm:sqref>K68:K73</xm:sqref>
        </x14:conditionalFormatting>
        <x14:conditionalFormatting xmlns:xm="http://schemas.microsoft.com/office/excel/2006/main">
          <x14:cfRule type="dataBar" id="{6DF825B5-20D5-466C-98E8-0101776AFEBD}">
            <x14:dataBar minLength="0" maxLength="100">
              <x14:cfvo type="num">
                <xm:f>0</xm:f>
              </x14:cfvo>
              <x14:cfvo type="num">
                <xm:f>1</xm:f>
              </x14:cfvo>
              <x14:negativeFillColor rgb="FFFF0000"/>
              <x14:axisColor rgb="FF000000"/>
            </x14:dataBar>
          </x14:cfRule>
          <xm:sqref>K10:K74</xm:sqref>
        </x14:conditionalFormatting>
        <x14:conditionalFormatting xmlns:xm="http://schemas.microsoft.com/office/excel/2006/main">
          <x14:cfRule type="dataBar" id="{A4BD1EE3-EA7D-48B4-989F-BBBFE4042423}">
            <x14:dataBar minLength="0" maxLength="100">
              <x14:cfvo type="num">
                <xm:f>0</xm:f>
              </x14:cfvo>
              <x14:cfvo type="num">
                <xm:f>1</xm:f>
              </x14:cfvo>
              <x14:negativeFillColor rgb="FFFF0000"/>
              <x14:axisColor rgb="FF000000"/>
            </x14:dataBar>
          </x14:cfRule>
          <xm:sqref>K55:K60</xm:sqref>
        </x14:conditionalFormatting>
        <x14:conditionalFormatting xmlns:xm="http://schemas.microsoft.com/office/excel/2006/main">
          <x14:cfRule type="dataBar" id="{ABDBA2C6-8A82-49AA-B102-4DD0832BB7AE}">
            <x14:dataBar minLength="0" maxLength="100">
              <x14:cfvo type="num">
                <xm:f>0</xm:f>
              </x14:cfvo>
              <x14:cfvo type="num">
                <xm:f>1</xm:f>
              </x14:cfvo>
              <x14:negativeFillColor rgb="FFFF0000"/>
              <x14:axisColor rgb="FF000000"/>
            </x14:dataBar>
          </x14:cfRule>
          <xm:sqref>BK53 BN67 BH18 BJ32</xm:sqref>
        </x14:conditionalFormatting>
        <x14:conditionalFormatting xmlns:xm="http://schemas.microsoft.com/office/excel/2006/main">
          <x14:cfRule type="dataBar" id="{BB878A36-2C33-4996-8D80-A5D3B5088911}">
            <x14:dataBar minLength="0" maxLength="100">
              <x14:cfvo type="num">
                <xm:f>0</xm:f>
              </x14:cfvo>
              <x14:cfvo type="num">
                <xm:f>1</xm:f>
              </x14:cfvo>
              <x14:negativeFillColor rgb="FFFF0000"/>
              <x14:axisColor rgb="FF000000"/>
            </x14:dataBar>
          </x14:cfRule>
          <xm:sqref>K27</xm:sqref>
        </x14:conditionalFormatting>
        <x14:conditionalFormatting xmlns:xm="http://schemas.microsoft.com/office/excel/2006/main">
          <x14:cfRule type="dataBar" id="{AAF90964-ADDA-4E97-94AD-90B2153D2A1B}">
            <x14:dataBar minLength="0" maxLength="100">
              <x14:cfvo type="num">
                <xm:f>0</xm:f>
              </x14:cfvo>
              <x14:cfvo type="num">
                <xm:f>1</xm:f>
              </x14:cfvo>
              <x14:negativeFillColor rgb="FFFF0000"/>
              <x14:axisColor rgb="FF000000"/>
            </x14:dataBar>
          </x14:cfRule>
          <xm:sqref>K31</xm:sqref>
        </x14:conditionalFormatting>
        <x14:conditionalFormatting xmlns:xm="http://schemas.microsoft.com/office/excel/2006/main">
          <x14:cfRule type="dataBar" id="{BFF2FE1A-B65D-49E1-917C-295FA4BE0130}">
            <x14:dataBar minLength="0" maxLength="100">
              <x14:cfvo type="num">
                <xm:f>0</xm:f>
              </x14:cfvo>
              <x14:cfvo type="num">
                <xm:f>1</xm:f>
              </x14:cfvo>
              <x14:negativeFillColor rgb="FFFF0000"/>
              <x14:axisColor rgb="FF000000"/>
            </x14:dataBar>
          </x14:cfRule>
          <xm:sqref>K29</xm:sqref>
        </x14:conditionalFormatting>
        <x14:conditionalFormatting xmlns:xm="http://schemas.microsoft.com/office/excel/2006/main">
          <x14:cfRule type="dataBar" id="{FFDFF587-EC92-468D-B3A2-7EB97286B4A3}">
            <x14:dataBar minLength="0" maxLength="100">
              <x14:cfvo type="num">
                <xm:f>0</xm:f>
              </x14:cfvo>
              <x14:cfvo type="num">
                <xm:f>1</xm:f>
              </x14:cfvo>
              <x14:negativeFillColor rgb="FFFF0000"/>
              <x14:axisColor rgb="FF000000"/>
            </x14:dataBar>
          </x14:cfRule>
          <xm:sqref>K46</xm:sqref>
        </x14:conditionalFormatting>
        <x14:conditionalFormatting xmlns:xm="http://schemas.microsoft.com/office/excel/2006/main">
          <x14:cfRule type="dataBar" id="{DBA36FC4-6AE2-44F8-8896-3A56970FF1C9}">
            <x14:dataBar minLength="0" maxLength="100">
              <x14:cfvo type="num">
                <xm:f>0</xm:f>
              </x14:cfvo>
              <x14:cfvo type="num">
                <xm:f>1</xm:f>
              </x14:cfvo>
              <x14:negativeFillColor rgb="FFFF0000"/>
              <x14:axisColor rgb="FF000000"/>
            </x14:dataBar>
          </x14:cfRule>
          <xm:sqref>K52</xm:sqref>
        </x14:conditionalFormatting>
        <x14:conditionalFormatting xmlns:xm="http://schemas.microsoft.com/office/excel/2006/main">
          <x14:cfRule type="dataBar" id="{FEC41089-C732-431D-B843-DFB3E2A7A630}">
            <x14:dataBar minLength="0" maxLength="100">
              <x14:cfvo type="num">
                <xm:f>0</xm:f>
              </x14:cfvo>
              <x14:cfvo type="num">
                <xm:f>1</xm:f>
              </x14:cfvo>
              <x14:negativeFillColor rgb="FFFF0000"/>
              <x14:axisColor rgb="FF000000"/>
            </x14:dataBar>
          </x14:cfRule>
          <xm:sqref>K66</xm:sqref>
        </x14:conditionalFormatting>
        <x14:conditionalFormatting xmlns:xm="http://schemas.microsoft.com/office/excel/2006/main">
          <x14:cfRule type="dataBar" id="{4528027C-0640-424A-BE47-B004E16E80D4}">
            <x14:dataBar minLength="0" maxLength="100">
              <x14:cfvo type="num">
                <xm:f>0</xm:f>
              </x14:cfvo>
              <x14:cfvo type="num">
                <xm:f>1</xm:f>
              </x14:cfvo>
              <x14:negativeFillColor rgb="FFFF0000"/>
              <x14:axisColor rgb="FF000000"/>
            </x14:dataBar>
          </x14:cfRule>
          <xm:sqref>K74</xm:sqref>
        </x14:conditionalFormatting>
        <x14:conditionalFormatting xmlns:xm="http://schemas.microsoft.com/office/excel/2006/main">
          <x14:cfRule type="dataBar" id="{E81D56CE-F4F8-4181-8819-33C2EAA9181B}">
            <x14:dataBar minLength="0" maxLength="100">
              <x14:cfvo type="num">
                <xm:f>0</xm:f>
              </x14:cfvo>
              <x14:cfvo type="num">
                <xm:f>1</xm:f>
              </x14:cfvo>
              <x14:negativeFillColor rgb="FFFF0000"/>
              <x14:axisColor rgb="FF000000"/>
            </x14:dataBar>
          </x14:cfRule>
          <xm:sqref>BF21</xm:sqref>
        </x14:conditionalFormatting>
        <x14:conditionalFormatting xmlns:xm="http://schemas.microsoft.com/office/excel/2006/main">
          <x14:cfRule type="dataBar" id="{46CC7A93-0F21-4099-93A2-1CE111DCE5EA}">
            <x14:dataBar minLength="0" maxLength="100">
              <x14:cfvo type="num">
                <xm:f>0</xm:f>
              </x14:cfvo>
              <x14:cfvo type="num">
                <xm:f>1</xm:f>
              </x14:cfvo>
              <x14:negativeFillColor rgb="FFFF0000"/>
              <x14:axisColor rgb="FF000000"/>
            </x14:dataBar>
          </x14:cfRule>
          <xm:sqref>BJ47</xm:sqref>
        </x14:conditionalFormatting>
        <x14:conditionalFormatting xmlns:xm="http://schemas.microsoft.com/office/excel/2006/main">
          <x14:cfRule type="dataBar" id="{5400AD31-73D7-4A41-B305-FAD21453D27C}">
            <x14:dataBar minLength="0" maxLength="100">
              <x14:cfvo type="num">
                <xm:f>0</xm:f>
              </x14:cfvo>
              <x14:cfvo type="num">
                <xm:f>1</xm:f>
              </x14:cfvo>
              <x14:negativeFillColor rgb="FFFF0000"/>
              <x14:axisColor rgb="FF000000"/>
            </x14:dataBar>
          </x14:cfRule>
          <xm:sqref>BF28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0"/>
  <sheetViews>
    <sheetView zoomScaleNormal="100" workbookViewId="0">
      <pane xSplit="1" ySplit="1" topLeftCell="B2" activePane="bottomRight" state="frozen"/>
      <selection pane="topRight" activeCell="B1" sqref="B1"/>
      <selection pane="bottomLeft" activeCell="A2" sqref="A2"/>
      <selection pane="bottomRight" activeCell="B10" sqref="B10"/>
    </sheetView>
  </sheetViews>
  <sheetFormatPr defaultRowHeight="15"/>
  <cols>
    <col min="1" max="1" width="20.5703125" bestFit="1" customWidth="1"/>
    <col min="2" max="2" width="18" style="7" customWidth="1"/>
    <col min="3" max="4" width="18" customWidth="1"/>
    <col min="5" max="5" width="25" style="19" bestFit="1" customWidth="1"/>
    <col min="6" max="6" width="65.5703125" customWidth="1"/>
    <col min="7" max="7" width="11.140625" bestFit="1" customWidth="1"/>
  </cols>
  <sheetData>
    <row r="1" spans="1:8" s="1" customFormat="1" ht="31.5">
      <c r="A1" s="9" t="s">
        <v>44</v>
      </c>
      <c r="B1" s="10" t="s">
        <v>32</v>
      </c>
      <c r="C1" s="11" t="s">
        <v>45</v>
      </c>
      <c r="D1" s="210" t="s">
        <v>46</v>
      </c>
      <c r="E1" s="214" t="s">
        <v>394</v>
      </c>
      <c r="F1" s="214" t="s">
        <v>396</v>
      </c>
    </row>
    <row r="2" spans="1:8" ht="30.75" customHeight="1">
      <c r="A2" s="3" t="s">
        <v>7</v>
      </c>
      <c r="B2" s="5">
        <v>42826</v>
      </c>
      <c r="C2" s="8" t="s">
        <v>55</v>
      </c>
      <c r="D2" s="211" t="s">
        <v>55</v>
      </c>
      <c r="E2" s="215"/>
      <c r="F2" s="217"/>
    </row>
    <row r="3" spans="1:8" ht="30">
      <c r="A3" s="4" t="s">
        <v>42</v>
      </c>
      <c r="B3" s="6" t="s">
        <v>10</v>
      </c>
      <c r="C3" s="8" t="s">
        <v>55</v>
      </c>
      <c r="D3" s="211" t="s">
        <v>55</v>
      </c>
      <c r="E3" s="215"/>
      <c r="F3" s="217"/>
    </row>
    <row r="4" spans="1:8" ht="30">
      <c r="A4" s="20" t="s">
        <v>48</v>
      </c>
      <c r="B4" s="6">
        <v>42230</v>
      </c>
      <c r="C4" s="2" t="s">
        <v>52</v>
      </c>
      <c r="D4" s="212">
        <v>2015</v>
      </c>
      <c r="E4" s="216" t="s">
        <v>395</v>
      </c>
      <c r="F4" s="217"/>
      <c r="H4" s="7"/>
    </row>
    <row r="5" spans="1:8" ht="30">
      <c r="A5" s="4" t="s">
        <v>49</v>
      </c>
      <c r="B5" s="6">
        <v>42660</v>
      </c>
      <c r="C5" s="2" t="s">
        <v>52</v>
      </c>
      <c r="D5" s="213">
        <v>42644</v>
      </c>
      <c r="E5" s="216" t="s">
        <v>395</v>
      </c>
      <c r="F5" s="217"/>
    </row>
    <row r="6" spans="1:8" ht="30">
      <c r="A6" s="4" t="s">
        <v>50</v>
      </c>
      <c r="B6" s="5">
        <v>42736</v>
      </c>
      <c r="C6" s="8" t="s">
        <v>55</v>
      </c>
      <c r="D6" s="211" t="s">
        <v>55</v>
      </c>
      <c r="E6" s="215"/>
      <c r="F6" s="217"/>
    </row>
    <row r="7" spans="1:8" ht="30">
      <c r="A7" s="4" t="s">
        <v>51</v>
      </c>
      <c r="B7" s="5">
        <v>42461</v>
      </c>
      <c r="C7" s="8" t="s">
        <v>55</v>
      </c>
      <c r="D7" s="211" t="s">
        <v>55</v>
      </c>
      <c r="E7" s="215"/>
      <c r="F7" s="217"/>
    </row>
    <row r="8" spans="1:8" ht="30">
      <c r="A8" s="20" t="s">
        <v>53</v>
      </c>
      <c r="B8" s="6">
        <v>42507</v>
      </c>
      <c r="C8" s="2" t="s">
        <v>52</v>
      </c>
      <c r="D8" s="212">
        <v>2016</v>
      </c>
      <c r="E8" s="216" t="s">
        <v>397</v>
      </c>
      <c r="F8" s="217" t="s">
        <v>393</v>
      </c>
    </row>
    <row r="9" spans="1:8" ht="30">
      <c r="A9" s="20" t="s">
        <v>54</v>
      </c>
      <c r="B9" s="6">
        <v>42628</v>
      </c>
      <c r="C9" s="2" t="s">
        <v>52</v>
      </c>
      <c r="D9" s="212">
        <v>2016</v>
      </c>
      <c r="E9" s="216" t="s">
        <v>397</v>
      </c>
      <c r="F9" s="217" t="s">
        <v>349</v>
      </c>
      <c r="G9" s="7"/>
    </row>
    <row r="10" spans="1:8" ht="30">
      <c r="A10" s="4" t="s">
        <v>391</v>
      </c>
      <c r="B10" s="6">
        <v>42619</v>
      </c>
      <c r="C10" s="2" t="s">
        <v>52</v>
      </c>
      <c r="D10" s="212">
        <v>2016</v>
      </c>
      <c r="E10" s="216" t="s">
        <v>397</v>
      </c>
      <c r="F10" s="217" t="s">
        <v>349</v>
      </c>
      <c r="G10" s="7"/>
    </row>
  </sheetData>
  <customSheetViews>
    <customSheetView guid="{63C2440F-350B-41E8-B1D4-831F4CBBF476}" scale="145">
      <selection activeCell="A5" sqref="A5"/>
      <pageMargins left="0.70866141732283472" right="0.70866141732283472" top="0.74803149606299213" bottom="0.74803149606299213" header="0.31496062992125984" footer="0.31496062992125984"/>
      <pageSetup paperSize="9" scale="166" orientation="landscape" r:id="rId1"/>
    </customSheetView>
    <customSheetView guid="{5C11B616-35DD-4F1D-B6BA-35C693DFAD6B}" scale="145">
      <selection activeCell="J2799" sqref="J2799"/>
      <pageMargins left="0.70866141732283472" right="0.70866141732283472" top="0.74803149606299213" bottom="0.74803149606299213" header="0.31496062992125984" footer="0.31496062992125984"/>
      <pageSetup paperSize="9" scale="166" orientation="landscape" r:id="rId2"/>
    </customSheetView>
  </customSheetViews>
  <pageMargins left="0.70866141732283472" right="0.70866141732283472" top="0.74803149606299213" bottom="0.74803149606299213" header="0.31496062992125984" footer="0.31496062992125984"/>
  <pageSetup paperSize="9" scale="166"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7"/>
  <sheetViews>
    <sheetView tabSelected="1" zoomScale="90" zoomScaleNormal="90" workbookViewId="0">
      <pane xSplit="3" ySplit="3" topLeftCell="D4" activePane="bottomRight" state="frozen"/>
      <selection pane="topRight" activeCell="C1" sqref="C1"/>
      <selection pane="bottomLeft" activeCell="A5" sqref="A5"/>
      <selection pane="bottomRight" activeCell="AD79" sqref="AD79"/>
    </sheetView>
  </sheetViews>
  <sheetFormatPr defaultRowHeight="15"/>
  <cols>
    <col min="1" max="2" width="3.140625" style="275" customWidth="1"/>
    <col min="3" max="3" width="3.140625" customWidth="1"/>
    <col min="4" max="4" width="3.140625" style="275" customWidth="1"/>
    <col min="5" max="5" width="74.28515625" customWidth="1"/>
    <col min="6" max="6" width="11" customWidth="1"/>
    <col min="7" max="12" width="0" hidden="1" customWidth="1"/>
    <col min="13" max="19" width="5.5703125" hidden="1" customWidth="1"/>
    <col min="20" max="27" width="0" hidden="1" customWidth="1"/>
    <col min="28" max="28" width="47.5703125" hidden="1" customWidth="1"/>
    <col min="29" max="29" width="19.28515625" hidden="1" customWidth="1"/>
    <col min="30" max="30" width="39" style="331" customWidth="1"/>
    <col min="31" max="31" width="33.7109375" style="324" customWidth="1"/>
  </cols>
  <sheetData>
    <row r="1" spans="1:31" s="275" customFormat="1" ht="15.75" thickBot="1">
      <c r="AD1" s="331"/>
      <c r="AE1" s="324"/>
    </row>
    <row r="2" spans="1:31" s="275" customFormat="1">
      <c r="A2" s="309"/>
      <c r="B2" s="309"/>
      <c r="C2" s="309"/>
      <c r="D2" s="309"/>
      <c r="E2" s="309"/>
      <c r="F2" s="310"/>
      <c r="G2" s="419" t="s">
        <v>398</v>
      </c>
      <c r="H2" s="420"/>
      <c r="I2" s="420"/>
      <c r="J2" s="420"/>
      <c r="K2" s="420"/>
      <c r="L2" s="420"/>
      <c r="M2" s="420"/>
      <c r="N2" s="420"/>
      <c r="O2" s="420"/>
      <c r="P2" s="420"/>
      <c r="Q2" s="420"/>
      <c r="R2" s="420"/>
      <c r="S2" s="421"/>
      <c r="T2" s="419" t="s">
        <v>445</v>
      </c>
      <c r="U2" s="420"/>
      <c r="V2" s="420"/>
      <c r="W2" s="420"/>
      <c r="X2" s="420"/>
      <c r="Y2" s="420"/>
      <c r="Z2" s="420"/>
      <c r="AA2" s="421"/>
      <c r="AB2" s="266"/>
      <c r="AC2" s="272"/>
      <c r="AD2" s="325"/>
      <c r="AE2" s="325"/>
    </row>
    <row r="3" spans="1:31" ht="97.5">
      <c r="A3" s="311" t="s">
        <v>132</v>
      </c>
      <c r="B3" s="311" t="s">
        <v>133</v>
      </c>
      <c r="C3" s="311" t="s">
        <v>134</v>
      </c>
      <c r="D3" s="311" t="s">
        <v>309</v>
      </c>
      <c r="E3" s="312" t="s">
        <v>464</v>
      </c>
      <c r="F3" s="313" t="s">
        <v>463</v>
      </c>
      <c r="G3" s="314" t="s">
        <v>399</v>
      </c>
      <c r="H3" s="314" t="s">
        <v>400</v>
      </c>
      <c r="I3" s="314" t="s">
        <v>401</v>
      </c>
      <c r="J3" s="314" t="s">
        <v>446</v>
      </c>
      <c r="K3" s="314" t="s">
        <v>447</v>
      </c>
      <c r="L3" s="314" t="s">
        <v>448</v>
      </c>
      <c r="M3" s="314" t="s">
        <v>449</v>
      </c>
      <c r="N3" s="314" t="s">
        <v>450</v>
      </c>
      <c r="O3" s="314" t="s">
        <v>451</v>
      </c>
      <c r="P3" s="314" t="s">
        <v>772</v>
      </c>
      <c r="Q3" s="314" t="s">
        <v>773</v>
      </c>
      <c r="R3" s="314"/>
      <c r="S3" s="314"/>
      <c r="T3" s="315" t="s">
        <v>21</v>
      </c>
      <c r="U3" s="315" t="s">
        <v>455</v>
      </c>
      <c r="V3" s="315" t="s">
        <v>456</v>
      </c>
      <c r="W3" s="315" t="s">
        <v>457</v>
      </c>
      <c r="X3" s="315" t="s">
        <v>458</v>
      </c>
      <c r="Y3" s="316" t="s">
        <v>22</v>
      </c>
      <c r="Z3" s="316" t="s">
        <v>467</v>
      </c>
      <c r="AA3" s="316" t="s">
        <v>459</v>
      </c>
      <c r="AB3" s="317" t="s">
        <v>468</v>
      </c>
      <c r="AC3" s="318" t="s">
        <v>469</v>
      </c>
      <c r="AD3" s="326" t="s">
        <v>470</v>
      </c>
      <c r="AE3" s="328" t="s">
        <v>471</v>
      </c>
    </row>
    <row r="4" spans="1:31" ht="60">
      <c r="A4" s="319">
        <v>0</v>
      </c>
      <c r="B4" s="319">
        <v>0</v>
      </c>
      <c r="C4" s="319" t="s">
        <v>582</v>
      </c>
      <c r="D4" s="279">
        <v>1</v>
      </c>
      <c r="E4" s="320" t="s">
        <v>583</v>
      </c>
      <c r="F4" s="321">
        <v>43538</v>
      </c>
      <c r="G4" s="308"/>
      <c r="H4" s="308"/>
      <c r="I4" s="308"/>
      <c r="J4" s="308"/>
      <c r="K4" s="308"/>
      <c r="L4" s="308"/>
      <c r="M4" s="308"/>
      <c r="N4" s="308"/>
      <c r="O4" s="308"/>
      <c r="P4" s="308"/>
      <c r="Q4" s="308"/>
      <c r="R4" s="308"/>
      <c r="S4" s="308"/>
      <c r="T4" s="308"/>
      <c r="U4" s="308"/>
      <c r="V4" s="308"/>
      <c r="W4" s="308"/>
      <c r="X4" s="308"/>
      <c r="Y4" s="308"/>
      <c r="Z4" s="308"/>
      <c r="AA4" s="308"/>
      <c r="AB4" s="308"/>
      <c r="AC4" s="308"/>
      <c r="AD4" s="323" t="s">
        <v>774</v>
      </c>
      <c r="AE4" s="323" t="s">
        <v>774</v>
      </c>
    </row>
    <row r="5" spans="1:31" ht="201" customHeight="1">
      <c r="A5" s="319">
        <v>0</v>
      </c>
      <c r="B5" s="319">
        <v>0</v>
      </c>
      <c r="C5" s="319" t="s">
        <v>582</v>
      </c>
      <c r="D5" s="280">
        <v>2</v>
      </c>
      <c r="E5" s="320" t="s">
        <v>584</v>
      </c>
      <c r="F5" s="321">
        <v>43538</v>
      </c>
      <c r="G5" s="308"/>
      <c r="H5" s="308"/>
      <c r="I5" s="308"/>
      <c r="J5" s="308"/>
      <c r="K5" s="308"/>
      <c r="L5" s="308"/>
      <c r="M5" s="308"/>
      <c r="N5" s="308"/>
      <c r="O5" s="308"/>
      <c r="P5" s="308"/>
      <c r="Q5" s="308"/>
      <c r="R5" s="308"/>
      <c r="S5" s="308"/>
      <c r="T5" s="308"/>
      <c r="U5" s="308"/>
      <c r="V5" s="308"/>
      <c r="W5" s="308"/>
      <c r="X5" s="308"/>
      <c r="Y5" s="308"/>
      <c r="Z5" s="308"/>
      <c r="AA5" s="308"/>
      <c r="AB5" s="308"/>
      <c r="AC5" s="308"/>
      <c r="AD5" s="323" t="s">
        <v>828</v>
      </c>
      <c r="AE5" s="323" t="s">
        <v>774</v>
      </c>
    </row>
    <row r="6" spans="1:31" ht="156">
      <c r="A6" s="319">
        <v>0</v>
      </c>
      <c r="B6" s="319">
        <v>0</v>
      </c>
      <c r="C6" s="319" t="s">
        <v>582</v>
      </c>
      <c r="D6" s="280">
        <v>3</v>
      </c>
      <c r="E6" s="320" t="s">
        <v>585</v>
      </c>
      <c r="F6" s="321">
        <v>43538</v>
      </c>
      <c r="G6" s="308"/>
      <c r="H6" s="308"/>
      <c r="I6" s="308"/>
      <c r="J6" s="308"/>
      <c r="K6" s="308"/>
      <c r="L6" s="308"/>
      <c r="M6" s="308"/>
      <c r="N6" s="308"/>
      <c r="O6" s="308"/>
      <c r="P6" s="308"/>
      <c r="Q6" s="308"/>
      <c r="R6" s="308"/>
      <c r="S6" s="308"/>
      <c r="T6" s="308"/>
      <c r="U6" s="308"/>
      <c r="V6" s="308"/>
      <c r="W6" s="308"/>
      <c r="X6" s="308"/>
      <c r="Y6" s="308"/>
      <c r="Z6" s="308"/>
      <c r="AA6" s="308"/>
      <c r="AB6" s="308"/>
      <c r="AC6" s="308"/>
      <c r="AD6" s="333" t="s">
        <v>829</v>
      </c>
      <c r="AE6" s="323" t="s">
        <v>774</v>
      </c>
    </row>
    <row r="7" spans="1:31" ht="134.25" customHeight="1">
      <c r="A7" s="319">
        <v>0</v>
      </c>
      <c r="B7" s="319">
        <v>0</v>
      </c>
      <c r="C7" s="319" t="s">
        <v>582</v>
      </c>
      <c r="D7" s="280">
        <v>4</v>
      </c>
      <c r="E7" s="320" t="s">
        <v>586</v>
      </c>
      <c r="F7" s="321">
        <v>43538</v>
      </c>
      <c r="G7" s="308"/>
      <c r="H7" s="308"/>
      <c r="I7" s="308"/>
      <c r="J7" s="308"/>
      <c r="K7" s="308"/>
      <c r="L7" s="308"/>
      <c r="M7" s="308"/>
      <c r="N7" s="308"/>
      <c r="O7" s="308"/>
      <c r="P7" s="308"/>
      <c r="Q7" s="308"/>
      <c r="R7" s="308"/>
      <c r="S7" s="308"/>
      <c r="T7" s="308"/>
      <c r="U7" s="308"/>
      <c r="V7" s="308"/>
      <c r="W7" s="308"/>
      <c r="X7" s="308"/>
      <c r="Y7" s="308"/>
      <c r="Z7" s="308"/>
      <c r="AA7" s="308"/>
      <c r="AB7" s="308"/>
      <c r="AC7" s="308"/>
      <c r="AD7" s="323" t="s">
        <v>817</v>
      </c>
      <c r="AE7" s="323" t="s">
        <v>774</v>
      </c>
    </row>
    <row r="8" spans="1:31" ht="60">
      <c r="A8" s="319">
        <v>0</v>
      </c>
      <c r="B8" s="319">
        <v>0</v>
      </c>
      <c r="C8" s="319" t="s">
        <v>582</v>
      </c>
      <c r="D8" s="280" t="s">
        <v>608</v>
      </c>
      <c r="E8" s="320" t="s">
        <v>587</v>
      </c>
      <c r="F8" s="321">
        <v>43538</v>
      </c>
      <c r="G8" s="308"/>
      <c r="H8" s="308"/>
      <c r="I8" s="308"/>
      <c r="J8" s="308"/>
      <c r="K8" s="308"/>
      <c r="L8" s="308"/>
      <c r="M8" s="308"/>
      <c r="N8" s="308"/>
      <c r="O8" s="308"/>
      <c r="P8" s="308"/>
      <c r="Q8" s="308"/>
      <c r="R8" s="308"/>
      <c r="S8" s="308"/>
      <c r="T8" s="308"/>
      <c r="U8" s="308"/>
      <c r="V8" s="308"/>
      <c r="W8" s="308"/>
      <c r="X8" s="308"/>
      <c r="Y8" s="308"/>
      <c r="Z8" s="308"/>
      <c r="AA8" s="308"/>
      <c r="AB8" s="308"/>
      <c r="AC8" s="308"/>
      <c r="AD8" s="323" t="s">
        <v>855</v>
      </c>
      <c r="AE8" s="323" t="s">
        <v>774</v>
      </c>
    </row>
    <row r="9" spans="1:31" ht="48">
      <c r="A9" s="319">
        <v>0</v>
      </c>
      <c r="B9" s="319">
        <v>0</v>
      </c>
      <c r="C9" s="319" t="s">
        <v>582</v>
      </c>
      <c r="D9" s="280" t="s">
        <v>609</v>
      </c>
      <c r="E9" s="320" t="s">
        <v>588</v>
      </c>
      <c r="F9" s="321">
        <v>43538</v>
      </c>
      <c r="G9" s="308"/>
      <c r="H9" s="308"/>
      <c r="I9" s="308"/>
      <c r="J9" s="308"/>
      <c r="K9" s="308"/>
      <c r="L9" s="308"/>
      <c r="M9" s="308"/>
      <c r="N9" s="308"/>
      <c r="O9" s="308"/>
      <c r="P9" s="308"/>
      <c r="Q9" s="308"/>
      <c r="R9" s="308"/>
      <c r="S9" s="308"/>
      <c r="T9" s="308"/>
      <c r="U9" s="308"/>
      <c r="V9" s="308"/>
      <c r="W9" s="308"/>
      <c r="X9" s="308"/>
      <c r="Y9" s="308"/>
      <c r="Z9" s="308"/>
      <c r="AA9" s="308"/>
      <c r="AB9" s="308"/>
      <c r="AC9" s="308"/>
      <c r="AD9" s="323" t="s">
        <v>486</v>
      </c>
      <c r="AE9" s="323" t="s">
        <v>774</v>
      </c>
    </row>
    <row r="10" spans="1:31" ht="60">
      <c r="A10" s="319">
        <v>0</v>
      </c>
      <c r="B10" s="319">
        <v>0</v>
      </c>
      <c r="C10" s="319" t="s">
        <v>582</v>
      </c>
      <c r="D10" s="280" t="s">
        <v>610</v>
      </c>
      <c r="E10" s="320" t="s">
        <v>589</v>
      </c>
      <c r="F10" s="321">
        <v>43538</v>
      </c>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23" t="s">
        <v>488</v>
      </c>
      <c r="AE10" s="323" t="s">
        <v>774</v>
      </c>
    </row>
    <row r="11" spans="1:31" ht="48">
      <c r="A11" s="319">
        <v>0</v>
      </c>
      <c r="B11" s="319">
        <v>0</v>
      </c>
      <c r="C11" s="319" t="s">
        <v>582</v>
      </c>
      <c r="D11" s="280" t="s">
        <v>611</v>
      </c>
      <c r="E11" s="320" t="s">
        <v>590</v>
      </c>
      <c r="F11" s="321">
        <v>43538</v>
      </c>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23" t="s">
        <v>831</v>
      </c>
      <c r="AE11" s="323" t="s">
        <v>774</v>
      </c>
    </row>
    <row r="12" spans="1:31" ht="60">
      <c r="A12" s="319">
        <v>0</v>
      </c>
      <c r="B12" s="319">
        <v>0</v>
      </c>
      <c r="C12" s="319" t="s">
        <v>582</v>
      </c>
      <c r="D12" s="280" t="s">
        <v>612</v>
      </c>
      <c r="E12" s="320" t="s">
        <v>591</v>
      </c>
      <c r="F12" s="321">
        <v>43538</v>
      </c>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23" t="s">
        <v>774</v>
      </c>
      <c r="AE12" s="323" t="s">
        <v>774</v>
      </c>
    </row>
    <row r="13" spans="1:31" ht="60">
      <c r="A13" s="319">
        <v>0</v>
      </c>
      <c r="B13" s="319">
        <v>0</v>
      </c>
      <c r="C13" s="319" t="s">
        <v>582</v>
      </c>
      <c r="D13" s="280" t="s">
        <v>613</v>
      </c>
      <c r="E13" s="320" t="s">
        <v>592</v>
      </c>
      <c r="F13" s="321">
        <v>43538</v>
      </c>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23" t="s">
        <v>774</v>
      </c>
      <c r="AE13" s="323" t="s">
        <v>774</v>
      </c>
    </row>
    <row r="14" spans="1:31" ht="60">
      <c r="A14" s="319">
        <v>0</v>
      </c>
      <c r="B14" s="319">
        <v>0</v>
      </c>
      <c r="C14" s="319" t="s">
        <v>582</v>
      </c>
      <c r="D14" s="280" t="s">
        <v>614</v>
      </c>
      <c r="E14" s="320" t="s">
        <v>593</v>
      </c>
      <c r="F14" s="321">
        <v>43538</v>
      </c>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23" t="s">
        <v>873</v>
      </c>
      <c r="AE14" s="323" t="s">
        <v>774</v>
      </c>
    </row>
    <row r="15" spans="1:31" ht="108">
      <c r="A15" s="319">
        <v>0</v>
      </c>
      <c r="B15" s="319">
        <v>0</v>
      </c>
      <c r="C15" s="319" t="s">
        <v>582</v>
      </c>
      <c r="D15" s="280">
        <v>5</v>
      </c>
      <c r="E15" s="320" t="s">
        <v>594</v>
      </c>
      <c r="F15" s="321">
        <v>43538</v>
      </c>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22" t="s">
        <v>482</v>
      </c>
      <c r="AE15" s="323" t="s">
        <v>774</v>
      </c>
    </row>
    <row r="16" spans="1:31" ht="78.75" customHeight="1">
      <c r="A16" s="319">
        <v>0</v>
      </c>
      <c r="B16" s="319">
        <v>0</v>
      </c>
      <c r="C16" s="319" t="s">
        <v>582</v>
      </c>
      <c r="D16" s="280">
        <v>6</v>
      </c>
      <c r="E16" s="320" t="s">
        <v>595</v>
      </c>
      <c r="F16" s="321">
        <v>43538</v>
      </c>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22" t="s">
        <v>856</v>
      </c>
      <c r="AE16" s="323" t="s">
        <v>774</v>
      </c>
    </row>
    <row r="17" spans="1:31" ht="48">
      <c r="A17" s="319">
        <v>0</v>
      </c>
      <c r="B17" s="319">
        <v>0</v>
      </c>
      <c r="C17" s="319" t="s">
        <v>582</v>
      </c>
      <c r="D17" s="280">
        <v>7</v>
      </c>
      <c r="E17" s="320" t="s">
        <v>596</v>
      </c>
      <c r="F17" s="321">
        <v>43538</v>
      </c>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30" t="s">
        <v>857</v>
      </c>
      <c r="AE17" s="323" t="s">
        <v>774</v>
      </c>
    </row>
    <row r="18" spans="1:31" ht="64.5" customHeight="1">
      <c r="A18" s="319">
        <v>0</v>
      </c>
      <c r="B18" s="319">
        <v>0</v>
      </c>
      <c r="C18" s="319" t="s">
        <v>582</v>
      </c>
      <c r="D18" s="280">
        <v>8</v>
      </c>
      <c r="E18" s="320" t="s">
        <v>597</v>
      </c>
      <c r="F18" s="321">
        <v>43538</v>
      </c>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30" t="s">
        <v>858</v>
      </c>
      <c r="AE18" s="323" t="s">
        <v>774</v>
      </c>
    </row>
    <row r="19" spans="1:31" ht="48">
      <c r="A19" s="319">
        <v>0</v>
      </c>
      <c r="B19" s="319">
        <v>0</v>
      </c>
      <c r="C19" s="319" t="s">
        <v>582</v>
      </c>
      <c r="D19" s="280">
        <v>9</v>
      </c>
      <c r="E19" s="320" t="s">
        <v>598</v>
      </c>
      <c r="F19" s="321">
        <v>43538</v>
      </c>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23" t="s">
        <v>774</v>
      </c>
      <c r="AE19" s="323" t="s">
        <v>774</v>
      </c>
    </row>
    <row r="20" spans="1:31" ht="48">
      <c r="A20" s="319">
        <v>0</v>
      </c>
      <c r="B20" s="319">
        <v>0</v>
      </c>
      <c r="C20" s="319" t="s">
        <v>582</v>
      </c>
      <c r="D20" s="280">
        <v>10</v>
      </c>
      <c r="E20" s="320" t="s">
        <v>599</v>
      </c>
      <c r="F20" s="321">
        <v>43538</v>
      </c>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23" t="s">
        <v>774</v>
      </c>
      <c r="AE20" s="323" t="s">
        <v>774</v>
      </c>
    </row>
    <row r="21" spans="1:31" ht="60">
      <c r="A21" s="319">
        <v>0</v>
      </c>
      <c r="B21" s="319">
        <v>0</v>
      </c>
      <c r="C21" s="319" t="s">
        <v>582</v>
      </c>
      <c r="D21" s="280">
        <v>11</v>
      </c>
      <c r="E21" s="320" t="s">
        <v>600</v>
      </c>
      <c r="F21" s="321">
        <v>43538</v>
      </c>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23" t="s">
        <v>774</v>
      </c>
      <c r="AE21" s="323" t="s">
        <v>774</v>
      </c>
    </row>
    <row r="22" spans="1:31" ht="60">
      <c r="A22" s="319">
        <v>0</v>
      </c>
      <c r="B22" s="319">
        <v>0</v>
      </c>
      <c r="C22" s="319" t="s">
        <v>582</v>
      </c>
      <c r="D22" s="280">
        <v>12</v>
      </c>
      <c r="E22" s="320" t="s">
        <v>601</v>
      </c>
      <c r="F22" s="321">
        <v>43538</v>
      </c>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23" t="s">
        <v>774</v>
      </c>
      <c r="AE22" s="323" t="s">
        <v>774</v>
      </c>
    </row>
    <row r="23" spans="1:31" ht="84">
      <c r="A23" s="319">
        <v>0</v>
      </c>
      <c r="B23" s="319">
        <v>0</v>
      </c>
      <c r="C23" s="319" t="s">
        <v>582</v>
      </c>
      <c r="D23" s="280">
        <v>13</v>
      </c>
      <c r="E23" s="320" t="s">
        <v>602</v>
      </c>
      <c r="F23" s="321">
        <v>43538</v>
      </c>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23" t="s">
        <v>774</v>
      </c>
      <c r="AE23" s="323" t="s">
        <v>774</v>
      </c>
    </row>
    <row r="24" spans="1:31" ht="60">
      <c r="A24" s="319">
        <v>0</v>
      </c>
      <c r="B24" s="319">
        <v>0</v>
      </c>
      <c r="C24" s="319" t="s">
        <v>582</v>
      </c>
      <c r="D24" s="280">
        <v>14</v>
      </c>
      <c r="E24" s="320" t="s">
        <v>603</v>
      </c>
      <c r="F24" s="321">
        <v>43538</v>
      </c>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23" t="s">
        <v>774</v>
      </c>
      <c r="AE24" s="323" t="s">
        <v>774</v>
      </c>
    </row>
    <row r="25" spans="1:31" ht="60">
      <c r="A25" s="319">
        <v>0</v>
      </c>
      <c r="B25" s="319">
        <v>0</v>
      </c>
      <c r="C25" s="319" t="s">
        <v>582</v>
      </c>
      <c r="D25" s="280">
        <v>15</v>
      </c>
      <c r="E25" s="320" t="s">
        <v>604</v>
      </c>
      <c r="F25" s="321">
        <v>43538</v>
      </c>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23" t="s">
        <v>774</v>
      </c>
      <c r="AE25" s="323" t="s">
        <v>774</v>
      </c>
    </row>
    <row r="26" spans="1:31" ht="84">
      <c r="A26" s="319">
        <v>0</v>
      </c>
      <c r="B26" s="319">
        <v>0</v>
      </c>
      <c r="C26" s="319" t="s">
        <v>582</v>
      </c>
      <c r="D26" s="280">
        <v>16</v>
      </c>
      <c r="E26" s="320" t="s">
        <v>605</v>
      </c>
      <c r="F26" s="321">
        <v>43538</v>
      </c>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23" t="s">
        <v>774</v>
      </c>
      <c r="AE26" s="323" t="s">
        <v>774</v>
      </c>
    </row>
    <row r="27" spans="1:31" ht="60">
      <c r="A27" s="319">
        <v>0</v>
      </c>
      <c r="B27" s="319">
        <v>0</v>
      </c>
      <c r="C27" s="319" t="s">
        <v>582</v>
      </c>
      <c r="D27" s="280">
        <v>17</v>
      </c>
      <c r="E27" s="320" t="s">
        <v>606</v>
      </c>
      <c r="F27" s="321">
        <v>43538</v>
      </c>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23" t="s">
        <v>774</v>
      </c>
      <c r="AE27" s="323" t="s">
        <v>774</v>
      </c>
    </row>
    <row r="28" spans="1:31" ht="48">
      <c r="A28" s="319">
        <v>0</v>
      </c>
      <c r="B28" s="319"/>
      <c r="C28" s="319" t="s">
        <v>582</v>
      </c>
      <c r="D28" s="280">
        <v>18</v>
      </c>
      <c r="E28" s="320" t="s">
        <v>607</v>
      </c>
      <c r="F28" s="321">
        <v>43538</v>
      </c>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23" t="s">
        <v>774</v>
      </c>
      <c r="AE28" s="323" t="s">
        <v>774</v>
      </c>
    </row>
    <row r="29" spans="1:31" s="275" customFormat="1">
      <c r="A29" s="319">
        <v>1</v>
      </c>
      <c r="B29" s="319">
        <v>0</v>
      </c>
      <c r="C29" s="319"/>
      <c r="D29" s="280"/>
      <c r="E29" s="320" t="s">
        <v>684</v>
      </c>
      <c r="F29" s="321">
        <v>43538</v>
      </c>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23" t="s">
        <v>774</v>
      </c>
      <c r="AE29" s="323"/>
    </row>
    <row r="30" spans="1:31">
      <c r="A30" s="319">
        <v>1</v>
      </c>
      <c r="B30" s="319">
        <v>0</v>
      </c>
      <c r="C30" s="319">
        <v>1</v>
      </c>
      <c r="D30" s="280"/>
      <c r="E30" s="320" t="s">
        <v>616</v>
      </c>
      <c r="F30" s="321">
        <v>43538</v>
      </c>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23" t="s">
        <v>774</v>
      </c>
      <c r="AE30" s="323"/>
    </row>
    <row r="31" spans="1:31" ht="60">
      <c r="A31" s="319"/>
      <c r="B31" s="319">
        <v>0</v>
      </c>
      <c r="C31" s="319">
        <v>1</v>
      </c>
      <c r="D31" s="280">
        <v>1</v>
      </c>
      <c r="E31" s="320" t="s">
        <v>615</v>
      </c>
      <c r="F31" s="321">
        <v>43538</v>
      </c>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23" t="s">
        <v>774</v>
      </c>
      <c r="AE31" s="323" t="s">
        <v>774</v>
      </c>
    </row>
    <row r="32" spans="1:31" ht="36">
      <c r="A32" s="319">
        <v>1</v>
      </c>
      <c r="B32" s="319">
        <v>0</v>
      </c>
      <c r="C32" s="319">
        <v>1</v>
      </c>
      <c r="D32" s="280">
        <v>2</v>
      </c>
      <c r="E32" s="320" t="s">
        <v>617</v>
      </c>
      <c r="F32" s="321">
        <v>43538</v>
      </c>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23" t="s">
        <v>774</v>
      </c>
      <c r="AE32" s="323" t="s">
        <v>774</v>
      </c>
    </row>
    <row r="33" spans="1:31" ht="84">
      <c r="A33" s="319">
        <v>1</v>
      </c>
      <c r="B33" s="319">
        <v>0</v>
      </c>
      <c r="C33" s="319">
        <v>1</v>
      </c>
      <c r="D33" s="280">
        <v>3</v>
      </c>
      <c r="E33" s="320" t="s">
        <v>618</v>
      </c>
      <c r="F33" s="321">
        <v>43538</v>
      </c>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23" t="s">
        <v>774</v>
      </c>
      <c r="AE33" s="323" t="s">
        <v>774</v>
      </c>
    </row>
    <row r="34" spans="1:31">
      <c r="A34" s="319">
        <v>1</v>
      </c>
      <c r="B34" s="319">
        <v>0</v>
      </c>
      <c r="C34" s="319">
        <v>1</v>
      </c>
      <c r="D34" s="280">
        <v>4</v>
      </c>
      <c r="E34" s="320" t="s">
        <v>619</v>
      </c>
      <c r="F34" s="321">
        <v>43538</v>
      </c>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29"/>
      <c r="AE34" s="329"/>
    </row>
    <row r="35" spans="1:31" ht="48">
      <c r="A35" s="319">
        <v>1</v>
      </c>
      <c r="B35" s="319">
        <v>0</v>
      </c>
      <c r="C35" s="319">
        <v>1</v>
      </c>
      <c r="D35" s="280" t="s">
        <v>608</v>
      </c>
      <c r="E35" s="320" t="s">
        <v>620</v>
      </c>
      <c r="F35" s="321">
        <v>43538</v>
      </c>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23" t="s">
        <v>774</v>
      </c>
      <c r="AE35" s="323" t="s">
        <v>774</v>
      </c>
    </row>
    <row r="36" spans="1:31" ht="36">
      <c r="A36" s="319">
        <v>1</v>
      </c>
      <c r="B36" s="319">
        <v>0</v>
      </c>
      <c r="C36" s="319">
        <v>1</v>
      </c>
      <c r="D36" s="280" t="s">
        <v>609</v>
      </c>
      <c r="E36" s="320" t="s">
        <v>621</v>
      </c>
      <c r="F36" s="321">
        <v>43538</v>
      </c>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23" t="s">
        <v>774</v>
      </c>
      <c r="AE36" s="323" t="s">
        <v>775</v>
      </c>
    </row>
    <row r="37" spans="1:31">
      <c r="A37" s="319">
        <v>1</v>
      </c>
      <c r="B37" s="319">
        <v>0</v>
      </c>
      <c r="C37" s="319">
        <v>1</v>
      </c>
      <c r="D37" s="280">
        <v>5</v>
      </c>
      <c r="E37" s="320" t="s">
        <v>622</v>
      </c>
      <c r="F37" s="321">
        <v>43538</v>
      </c>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29"/>
      <c r="AE37" s="329"/>
    </row>
    <row r="38" spans="1:31" ht="24">
      <c r="A38" s="319">
        <v>1</v>
      </c>
      <c r="B38" s="319">
        <v>0</v>
      </c>
      <c r="C38" s="319">
        <v>1</v>
      </c>
      <c r="D38" s="280" t="s">
        <v>624</v>
      </c>
      <c r="E38" s="320" t="s">
        <v>623</v>
      </c>
      <c r="F38" s="321">
        <v>43538</v>
      </c>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30" t="s">
        <v>818</v>
      </c>
      <c r="AE38" s="323" t="s">
        <v>776</v>
      </c>
    </row>
    <row r="39" spans="1:31" ht="24">
      <c r="A39" s="319">
        <v>1</v>
      </c>
      <c r="B39" s="319">
        <v>0</v>
      </c>
      <c r="C39" s="319">
        <v>1</v>
      </c>
      <c r="D39" s="280" t="s">
        <v>625</v>
      </c>
      <c r="E39" s="320" t="s">
        <v>626</v>
      </c>
      <c r="F39" s="321">
        <v>43538</v>
      </c>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30" t="s">
        <v>818</v>
      </c>
      <c r="AE39" s="323" t="s">
        <v>777</v>
      </c>
    </row>
    <row r="40" spans="1:31" ht="36">
      <c r="A40" s="319">
        <v>1</v>
      </c>
      <c r="B40" s="319">
        <v>0</v>
      </c>
      <c r="C40" s="319">
        <v>1</v>
      </c>
      <c r="D40" s="280" t="s">
        <v>628</v>
      </c>
      <c r="E40" s="320" t="s">
        <v>627</v>
      </c>
      <c r="F40" s="321">
        <v>43538</v>
      </c>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30" t="s">
        <v>818</v>
      </c>
      <c r="AE40" s="323" t="s">
        <v>776</v>
      </c>
    </row>
    <row r="41" spans="1:31" ht="24">
      <c r="A41" s="319">
        <v>1</v>
      </c>
      <c r="B41" s="319">
        <v>0</v>
      </c>
      <c r="C41" s="319">
        <v>1</v>
      </c>
      <c r="D41" s="280" t="s">
        <v>629</v>
      </c>
      <c r="E41" s="320" t="s">
        <v>630</v>
      </c>
      <c r="F41" s="321">
        <v>43538</v>
      </c>
      <c r="G41" s="308"/>
      <c r="H41" s="308"/>
      <c r="I41" s="308"/>
      <c r="J41" s="308"/>
      <c r="K41" s="308"/>
      <c r="L41" s="308"/>
      <c r="M41" s="308"/>
      <c r="N41" s="308"/>
      <c r="O41" s="308"/>
      <c r="P41" s="308"/>
      <c r="Q41" s="308"/>
      <c r="R41" s="308"/>
      <c r="S41" s="308"/>
      <c r="T41" s="308"/>
      <c r="U41" s="308"/>
      <c r="V41" s="308"/>
      <c r="W41" s="308"/>
      <c r="X41" s="308"/>
      <c r="Y41" s="308"/>
      <c r="Z41" s="308"/>
      <c r="AA41" s="308"/>
      <c r="AB41" s="308"/>
      <c r="AC41" s="308"/>
      <c r="AD41" s="330" t="s">
        <v>818</v>
      </c>
      <c r="AE41" s="323" t="s">
        <v>778</v>
      </c>
    </row>
    <row r="42" spans="1:31" ht="36">
      <c r="A42" s="319">
        <v>1</v>
      </c>
      <c r="B42" s="319">
        <v>0</v>
      </c>
      <c r="C42" s="319">
        <v>1</v>
      </c>
      <c r="D42" s="280" t="s">
        <v>631</v>
      </c>
      <c r="E42" s="320" t="s">
        <v>632</v>
      </c>
      <c r="F42" s="321">
        <v>43538</v>
      </c>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30" t="s">
        <v>818</v>
      </c>
      <c r="AE42" s="323" t="s">
        <v>779</v>
      </c>
    </row>
    <row r="43" spans="1:31" ht="24">
      <c r="A43" s="319">
        <v>1</v>
      </c>
      <c r="B43" s="319">
        <v>0</v>
      </c>
      <c r="C43" s="319">
        <v>1</v>
      </c>
      <c r="D43" s="280" t="s">
        <v>634</v>
      </c>
      <c r="E43" s="320" t="s">
        <v>633</v>
      </c>
      <c r="F43" s="321">
        <v>43538</v>
      </c>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30" t="s">
        <v>818</v>
      </c>
      <c r="AE43" s="323" t="s">
        <v>780</v>
      </c>
    </row>
    <row r="44" spans="1:31" ht="36">
      <c r="A44" s="319">
        <v>1</v>
      </c>
      <c r="B44" s="319">
        <v>0</v>
      </c>
      <c r="C44" s="319">
        <v>1</v>
      </c>
      <c r="D44" s="280">
        <v>6</v>
      </c>
      <c r="E44" s="320" t="s">
        <v>635</v>
      </c>
      <c r="F44" s="321">
        <v>43538</v>
      </c>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23" t="s">
        <v>781</v>
      </c>
      <c r="AE44" s="323" t="s">
        <v>781</v>
      </c>
    </row>
    <row r="45" spans="1:31" ht="24">
      <c r="A45" s="319">
        <v>1</v>
      </c>
      <c r="B45" s="319">
        <v>0</v>
      </c>
      <c r="C45" s="319">
        <v>1</v>
      </c>
      <c r="D45" s="280" t="s">
        <v>636</v>
      </c>
      <c r="E45" s="320" t="s">
        <v>637</v>
      </c>
      <c r="F45" s="321">
        <v>43538</v>
      </c>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23" t="s">
        <v>781</v>
      </c>
      <c r="AE45" s="323" t="s">
        <v>781</v>
      </c>
    </row>
    <row r="46" spans="1:31" ht="60">
      <c r="A46" s="319">
        <v>1</v>
      </c>
      <c r="B46" s="319">
        <v>0</v>
      </c>
      <c r="C46" s="319">
        <v>1</v>
      </c>
      <c r="D46" s="280" t="s">
        <v>639</v>
      </c>
      <c r="E46" s="320" t="s">
        <v>638</v>
      </c>
      <c r="F46" s="321">
        <v>43538</v>
      </c>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23" t="s">
        <v>781</v>
      </c>
      <c r="AE46" s="323" t="s">
        <v>781</v>
      </c>
    </row>
    <row r="47" spans="1:31" ht="36">
      <c r="A47" s="319">
        <v>1</v>
      </c>
      <c r="B47" s="319">
        <v>0</v>
      </c>
      <c r="C47" s="319">
        <v>1</v>
      </c>
      <c r="D47" s="280" t="s">
        <v>640</v>
      </c>
      <c r="E47" s="320" t="s">
        <v>641</v>
      </c>
      <c r="F47" s="321">
        <v>43538</v>
      </c>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23" t="s">
        <v>781</v>
      </c>
      <c r="AE47" s="323" t="s">
        <v>781</v>
      </c>
    </row>
    <row r="48" spans="1:31" ht="24">
      <c r="A48" s="319">
        <v>1</v>
      </c>
      <c r="B48" s="319">
        <v>0</v>
      </c>
      <c r="C48" s="319">
        <v>1</v>
      </c>
      <c r="D48" s="280" t="s">
        <v>642</v>
      </c>
      <c r="E48" s="320" t="s">
        <v>643</v>
      </c>
      <c r="F48" s="321">
        <v>43538</v>
      </c>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323" t="s">
        <v>781</v>
      </c>
      <c r="AE48" s="323" t="s">
        <v>781</v>
      </c>
    </row>
    <row r="49" spans="1:31" ht="60">
      <c r="A49" s="319">
        <v>1</v>
      </c>
      <c r="B49" s="319">
        <v>0</v>
      </c>
      <c r="C49" s="319">
        <v>1</v>
      </c>
      <c r="D49" s="280" t="s">
        <v>644</v>
      </c>
      <c r="E49" s="320" t="s">
        <v>645</v>
      </c>
      <c r="F49" s="321">
        <v>43538</v>
      </c>
      <c r="G49" s="308"/>
      <c r="H49" s="308"/>
      <c r="I49" s="308"/>
      <c r="J49" s="308"/>
      <c r="K49" s="308"/>
      <c r="L49" s="308"/>
      <c r="M49" s="308"/>
      <c r="N49" s="308"/>
      <c r="O49" s="308"/>
      <c r="P49" s="308"/>
      <c r="Q49" s="308"/>
      <c r="R49" s="308"/>
      <c r="S49" s="308"/>
      <c r="T49" s="308"/>
      <c r="U49" s="308"/>
      <c r="V49" s="308"/>
      <c r="W49" s="308"/>
      <c r="X49" s="308"/>
      <c r="Y49" s="308"/>
      <c r="Z49" s="308"/>
      <c r="AA49" s="308"/>
      <c r="AB49" s="308"/>
      <c r="AC49" s="308"/>
      <c r="AD49" s="323" t="s">
        <v>781</v>
      </c>
      <c r="AE49" s="323" t="s">
        <v>781</v>
      </c>
    </row>
    <row r="50" spans="1:31" ht="24">
      <c r="A50" s="319">
        <v>1</v>
      </c>
      <c r="B50" s="319">
        <v>0</v>
      </c>
      <c r="C50" s="319">
        <v>1</v>
      </c>
      <c r="D50" s="280">
        <v>7</v>
      </c>
      <c r="E50" s="320" t="s">
        <v>646</v>
      </c>
      <c r="F50" s="321">
        <v>43538</v>
      </c>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422" t="s">
        <v>781</v>
      </c>
      <c r="AE50" s="422" t="s">
        <v>781</v>
      </c>
    </row>
    <row r="51" spans="1:31" ht="24">
      <c r="A51" s="319">
        <v>1</v>
      </c>
      <c r="B51" s="319">
        <v>0</v>
      </c>
      <c r="C51" s="319">
        <v>1</v>
      </c>
      <c r="D51" s="280"/>
      <c r="E51" s="320" t="s">
        <v>647</v>
      </c>
      <c r="F51" s="321">
        <v>43538</v>
      </c>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422"/>
      <c r="AE51" s="422"/>
    </row>
    <row r="52" spans="1:31" ht="24">
      <c r="A52" s="319">
        <v>1</v>
      </c>
      <c r="B52" s="319">
        <v>0</v>
      </c>
      <c r="C52" s="319">
        <v>1</v>
      </c>
      <c r="D52" s="280"/>
      <c r="E52" s="320" t="s">
        <v>648</v>
      </c>
      <c r="F52" s="321">
        <v>43538</v>
      </c>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422"/>
      <c r="AE52" s="422"/>
    </row>
    <row r="53" spans="1:31" ht="24">
      <c r="A53" s="319">
        <v>1</v>
      </c>
      <c r="B53" s="319">
        <v>0</v>
      </c>
      <c r="C53" s="319">
        <v>1</v>
      </c>
      <c r="D53" s="280"/>
      <c r="E53" s="320" t="s">
        <v>649</v>
      </c>
      <c r="F53" s="321">
        <v>43538</v>
      </c>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422"/>
      <c r="AE53" s="422"/>
    </row>
    <row r="54" spans="1:31" ht="24">
      <c r="A54" s="319">
        <v>1</v>
      </c>
      <c r="B54" s="319">
        <v>0</v>
      </c>
      <c r="C54" s="319">
        <v>1</v>
      </c>
      <c r="D54" s="280"/>
      <c r="E54" s="320" t="s">
        <v>650</v>
      </c>
      <c r="F54" s="321">
        <v>43538</v>
      </c>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422"/>
      <c r="AE54" s="422"/>
    </row>
    <row r="55" spans="1:31">
      <c r="A55" s="319">
        <v>1</v>
      </c>
      <c r="B55" s="319">
        <v>0</v>
      </c>
      <c r="C55" s="319">
        <v>1</v>
      </c>
      <c r="D55" s="280"/>
      <c r="E55" s="320" t="s">
        <v>651</v>
      </c>
      <c r="F55" s="321">
        <v>43538</v>
      </c>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422"/>
      <c r="AE55" s="422"/>
    </row>
    <row r="56" spans="1:31">
      <c r="A56" s="319">
        <v>1</v>
      </c>
      <c r="B56" s="319">
        <v>0</v>
      </c>
      <c r="C56" s="319">
        <v>2</v>
      </c>
      <c r="D56" s="280"/>
      <c r="E56" s="320" t="s">
        <v>652</v>
      </c>
      <c r="F56" s="321">
        <v>43538</v>
      </c>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422"/>
      <c r="AE56" s="422"/>
    </row>
    <row r="57" spans="1:31" ht="151.5" customHeight="1">
      <c r="A57" s="319">
        <v>1</v>
      </c>
      <c r="B57" s="319">
        <v>0</v>
      </c>
      <c r="C57" s="319">
        <v>2</v>
      </c>
      <c r="D57" s="280">
        <v>1</v>
      </c>
      <c r="E57" s="320" t="s">
        <v>653</v>
      </c>
      <c r="F57" s="321">
        <v>43538</v>
      </c>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23" t="s">
        <v>782</v>
      </c>
      <c r="AE57" s="323" t="s">
        <v>782</v>
      </c>
    </row>
    <row r="58" spans="1:31" ht="60">
      <c r="A58" s="319">
        <v>1</v>
      </c>
      <c r="B58" s="319">
        <v>0</v>
      </c>
      <c r="C58" s="319">
        <v>2</v>
      </c>
      <c r="D58" s="280">
        <v>2</v>
      </c>
      <c r="E58" s="320" t="s">
        <v>655</v>
      </c>
      <c r="F58" s="321">
        <v>43538</v>
      </c>
      <c r="G58" s="308"/>
      <c r="H58" s="308"/>
      <c r="I58" s="308"/>
      <c r="J58" s="308"/>
      <c r="K58" s="308"/>
      <c r="L58" s="308"/>
      <c r="M58" s="308"/>
      <c r="N58" s="308"/>
      <c r="O58" s="308"/>
      <c r="P58" s="308"/>
      <c r="Q58" s="308"/>
      <c r="R58" s="308"/>
      <c r="S58" s="308"/>
      <c r="T58" s="308"/>
      <c r="U58" s="308"/>
      <c r="V58" s="308"/>
      <c r="W58" s="308"/>
      <c r="X58" s="308"/>
      <c r="Y58" s="308"/>
      <c r="Z58" s="308"/>
      <c r="AA58" s="308"/>
      <c r="AB58" s="308"/>
      <c r="AC58" s="308"/>
      <c r="AD58" s="323" t="s">
        <v>782</v>
      </c>
      <c r="AE58" s="323" t="s">
        <v>782</v>
      </c>
    </row>
    <row r="59" spans="1:31" ht="30" customHeight="1">
      <c r="A59" s="319">
        <v>1</v>
      </c>
      <c r="B59" s="319">
        <v>0</v>
      </c>
      <c r="C59" s="319">
        <v>2</v>
      </c>
      <c r="D59" s="280">
        <v>3</v>
      </c>
      <c r="E59" s="320" t="s">
        <v>654</v>
      </c>
      <c r="F59" s="321">
        <v>43538</v>
      </c>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323" t="s">
        <v>782</v>
      </c>
      <c r="AE59" s="323" t="s">
        <v>782</v>
      </c>
    </row>
    <row r="60" spans="1:31" ht="33.75" customHeight="1">
      <c r="A60" s="319">
        <v>1</v>
      </c>
      <c r="B60" s="319">
        <v>0</v>
      </c>
      <c r="C60" s="319">
        <v>2</v>
      </c>
      <c r="D60" s="280" t="s">
        <v>656</v>
      </c>
      <c r="E60" s="320" t="s">
        <v>657</v>
      </c>
      <c r="F60" s="321">
        <v>43538</v>
      </c>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23" t="s">
        <v>782</v>
      </c>
      <c r="AE60" s="323" t="s">
        <v>782</v>
      </c>
    </row>
    <row r="61" spans="1:31" ht="35.25" customHeight="1">
      <c r="A61" s="319">
        <v>1</v>
      </c>
      <c r="B61" s="319">
        <v>0</v>
      </c>
      <c r="C61" s="319">
        <v>2</v>
      </c>
      <c r="D61" s="280" t="s">
        <v>659</v>
      </c>
      <c r="E61" s="320" t="s">
        <v>658</v>
      </c>
      <c r="F61" s="321">
        <v>43538</v>
      </c>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23" t="s">
        <v>782</v>
      </c>
      <c r="AE61" s="323" t="s">
        <v>782</v>
      </c>
    </row>
    <row r="62" spans="1:31" ht="31.5" customHeight="1">
      <c r="A62" s="319">
        <v>1</v>
      </c>
      <c r="B62" s="319">
        <v>0</v>
      </c>
      <c r="C62" s="319">
        <v>2</v>
      </c>
      <c r="D62" s="280" t="s">
        <v>662</v>
      </c>
      <c r="E62" s="320" t="s">
        <v>660</v>
      </c>
      <c r="F62" s="321">
        <v>43538</v>
      </c>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23" t="s">
        <v>782</v>
      </c>
      <c r="AE62" s="323" t="s">
        <v>782</v>
      </c>
    </row>
    <row r="63" spans="1:31" ht="111" customHeight="1">
      <c r="A63" s="319">
        <v>1</v>
      </c>
      <c r="B63" s="319">
        <v>0</v>
      </c>
      <c r="C63" s="319">
        <v>2</v>
      </c>
      <c r="D63" s="280">
        <v>4</v>
      </c>
      <c r="E63" s="320" t="s">
        <v>661</v>
      </c>
      <c r="F63" s="321">
        <v>43538</v>
      </c>
      <c r="G63" s="308"/>
      <c r="H63" s="308"/>
      <c r="I63" s="308"/>
      <c r="J63" s="308"/>
      <c r="K63" s="308"/>
      <c r="L63" s="308"/>
      <c r="M63" s="308"/>
      <c r="N63" s="308"/>
      <c r="O63" s="308"/>
      <c r="P63" s="308"/>
      <c r="Q63" s="308"/>
      <c r="R63" s="308"/>
      <c r="S63" s="308"/>
      <c r="T63" s="308"/>
      <c r="U63" s="308"/>
      <c r="V63" s="308"/>
      <c r="W63" s="308"/>
      <c r="X63" s="308"/>
      <c r="Y63" s="308"/>
      <c r="Z63" s="308"/>
      <c r="AA63" s="308"/>
      <c r="AB63" s="308"/>
      <c r="AC63" s="308"/>
      <c r="AD63" s="330" t="s">
        <v>859</v>
      </c>
      <c r="AE63" s="323" t="s">
        <v>782</v>
      </c>
    </row>
    <row r="64" spans="1:31" ht="40.5" customHeight="1">
      <c r="A64" s="319">
        <v>1</v>
      </c>
      <c r="B64" s="319">
        <v>0</v>
      </c>
      <c r="C64" s="319">
        <v>2</v>
      </c>
      <c r="D64" s="280">
        <v>5</v>
      </c>
      <c r="E64" s="320" t="s">
        <v>663</v>
      </c>
      <c r="F64" s="321">
        <v>43538</v>
      </c>
      <c r="G64" s="308"/>
      <c r="H64" s="308"/>
      <c r="I64" s="308"/>
      <c r="J64" s="308"/>
      <c r="K64" s="308"/>
      <c r="L64" s="308"/>
      <c r="M64" s="308"/>
      <c r="N64" s="308"/>
      <c r="O64" s="308"/>
      <c r="P64" s="308"/>
      <c r="Q64" s="308"/>
      <c r="R64" s="308"/>
      <c r="S64" s="308"/>
      <c r="T64" s="308"/>
      <c r="U64" s="308"/>
      <c r="V64" s="308"/>
      <c r="W64" s="308"/>
      <c r="X64" s="308"/>
      <c r="Y64" s="308"/>
      <c r="Z64" s="308"/>
      <c r="AA64" s="308"/>
      <c r="AB64" s="308"/>
      <c r="AC64" s="308"/>
      <c r="AD64" s="323" t="s">
        <v>782</v>
      </c>
      <c r="AE64" s="323" t="s">
        <v>782</v>
      </c>
    </row>
    <row r="65" spans="1:31">
      <c r="A65" s="319">
        <v>1</v>
      </c>
      <c r="B65" s="319">
        <v>0</v>
      </c>
      <c r="C65" s="319">
        <v>3</v>
      </c>
      <c r="D65" s="280"/>
      <c r="E65" s="320" t="s">
        <v>664</v>
      </c>
      <c r="F65" s="321">
        <v>43538</v>
      </c>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29"/>
      <c r="AE65" s="329"/>
    </row>
    <row r="66" spans="1:31" ht="63" customHeight="1">
      <c r="A66" s="319">
        <v>1</v>
      </c>
      <c r="B66" s="319">
        <v>0</v>
      </c>
      <c r="C66" s="319">
        <v>3</v>
      </c>
      <c r="D66" s="280">
        <v>1</v>
      </c>
      <c r="E66" s="320" t="s">
        <v>665</v>
      </c>
      <c r="F66" s="321">
        <v>43538</v>
      </c>
      <c r="G66" s="308"/>
      <c r="H66" s="308"/>
      <c r="I66" s="308"/>
      <c r="J66" s="308"/>
      <c r="K66" s="308"/>
      <c r="L66" s="308"/>
      <c r="M66" s="308"/>
      <c r="N66" s="308"/>
      <c r="O66" s="308"/>
      <c r="P66" s="308"/>
      <c r="Q66" s="308"/>
      <c r="R66" s="308"/>
      <c r="S66" s="308"/>
      <c r="T66" s="308"/>
      <c r="U66" s="308"/>
      <c r="V66" s="308"/>
      <c r="W66" s="308"/>
      <c r="X66" s="308"/>
      <c r="Y66" s="308"/>
      <c r="Z66" s="308"/>
      <c r="AA66" s="308"/>
      <c r="AB66" s="308"/>
      <c r="AC66" s="308"/>
      <c r="AD66" s="330" t="s">
        <v>819</v>
      </c>
      <c r="AE66" s="323" t="s">
        <v>783</v>
      </c>
    </row>
    <row r="67" spans="1:31" ht="147" customHeight="1">
      <c r="A67" s="319">
        <v>1</v>
      </c>
      <c r="B67" s="319">
        <v>0</v>
      </c>
      <c r="C67" s="319">
        <v>3</v>
      </c>
      <c r="D67" s="280">
        <v>2</v>
      </c>
      <c r="E67" s="320" t="s">
        <v>666</v>
      </c>
      <c r="F67" s="321">
        <v>43538</v>
      </c>
      <c r="G67" s="308"/>
      <c r="H67" s="308"/>
      <c r="I67" s="308"/>
      <c r="J67" s="308"/>
      <c r="K67" s="308"/>
      <c r="L67" s="308"/>
      <c r="M67" s="308"/>
      <c r="N67" s="308"/>
      <c r="O67" s="308"/>
      <c r="P67" s="308"/>
      <c r="Q67" s="308"/>
      <c r="R67" s="308"/>
      <c r="S67" s="308"/>
      <c r="T67" s="308"/>
      <c r="U67" s="308"/>
      <c r="V67" s="308"/>
      <c r="W67" s="308"/>
      <c r="X67" s="308"/>
      <c r="Y67" s="308"/>
      <c r="Z67" s="308"/>
      <c r="AA67" s="308"/>
      <c r="AB67" s="308"/>
      <c r="AC67" s="308"/>
      <c r="AD67" s="323" t="s">
        <v>811</v>
      </c>
      <c r="AE67" s="323" t="s">
        <v>784</v>
      </c>
    </row>
    <row r="68" spans="1:31" ht="95.25" customHeight="1">
      <c r="A68" s="319">
        <v>1</v>
      </c>
      <c r="B68" s="319">
        <v>0</v>
      </c>
      <c r="C68" s="319">
        <v>3</v>
      </c>
      <c r="D68" s="280">
        <v>3</v>
      </c>
      <c r="E68" s="320" t="s">
        <v>667</v>
      </c>
      <c r="F68" s="321">
        <v>43538</v>
      </c>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23" t="s">
        <v>811</v>
      </c>
      <c r="AE68" s="323" t="s">
        <v>785</v>
      </c>
    </row>
    <row r="69" spans="1:31" ht="60">
      <c r="A69" s="319">
        <v>1</v>
      </c>
      <c r="B69" s="319">
        <v>0</v>
      </c>
      <c r="C69" s="319">
        <v>3</v>
      </c>
      <c r="D69" s="280">
        <v>4</v>
      </c>
      <c r="E69" s="320" t="s">
        <v>668</v>
      </c>
      <c r="F69" s="321">
        <v>43538</v>
      </c>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23" t="s">
        <v>820</v>
      </c>
      <c r="AE69" s="323" t="s">
        <v>786</v>
      </c>
    </row>
    <row r="70" spans="1:31" ht="60">
      <c r="A70" s="319">
        <v>1</v>
      </c>
      <c r="B70" s="319">
        <v>0</v>
      </c>
      <c r="C70" s="319">
        <v>3</v>
      </c>
      <c r="D70" s="280">
        <v>5</v>
      </c>
      <c r="E70" s="320" t="s">
        <v>669</v>
      </c>
      <c r="F70" s="321">
        <v>43538</v>
      </c>
      <c r="G70" s="308"/>
      <c r="H70" s="308"/>
      <c r="I70" s="308"/>
      <c r="J70" s="308"/>
      <c r="K70" s="308"/>
      <c r="L70" s="308"/>
      <c r="M70" s="308"/>
      <c r="N70" s="308"/>
      <c r="O70" s="308"/>
      <c r="P70" s="308"/>
      <c r="Q70" s="308"/>
      <c r="R70" s="308"/>
      <c r="S70" s="308"/>
      <c r="T70" s="308"/>
      <c r="U70" s="308"/>
      <c r="V70" s="308"/>
      <c r="W70" s="308"/>
      <c r="X70" s="308"/>
      <c r="Y70" s="308"/>
      <c r="Z70" s="308"/>
      <c r="AA70" s="308"/>
      <c r="AB70" s="308"/>
      <c r="AC70" s="308"/>
      <c r="AD70" s="332" t="s">
        <v>815</v>
      </c>
      <c r="AE70" s="323" t="s">
        <v>787</v>
      </c>
    </row>
    <row r="71" spans="1:31" ht="48">
      <c r="A71" s="319">
        <v>1</v>
      </c>
      <c r="B71" s="319">
        <v>0</v>
      </c>
      <c r="C71" s="319">
        <v>3</v>
      </c>
      <c r="D71" s="280">
        <v>6</v>
      </c>
      <c r="E71" s="320" t="s">
        <v>670</v>
      </c>
      <c r="F71" s="321">
        <v>43538</v>
      </c>
      <c r="G71" s="308"/>
      <c r="H71" s="308"/>
      <c r="I71" s="308"/>
      <c r="J71" s="308"/>
      <c r="K71" s="308"/>
      <c r="L71" s="308"/>
      <c r="M71" s="308"/>
      <c r="N71" s="308"/>
      <c r="O71" s="308"/>
      <c r="P71" s="308"/>
      <c r="Q71" s="308"/>
      <c r="R71" s="308"/>
      <c r="S71" s="308"/>
      <c r="T71" s="308"/>
      <c r="U71" s="308"/>
      <c r="V71" s="308"/>
      <c r="W71" s="308"/>
      <c r="X71" s="308"/>
      <c r="Y71" s="308"/>
      <c r="Z71" s="308"/>
      <c r="AA71" s="308"/>
      <c r="AB71" s="308"/>
      <c r="AC71" s="308"/>
      <c r="AD71" s="323" t="s">
        <v>876</v>
      </c>
      <c r="AE71" s="323" t="s">
        <v>788</v>
      </c>
    </row>
    <row r="72" spans="1:31" ht="108">
      <c r="A72" s="319">
        <v>1</v>
      </c>
      <c r="B72" s="319">
        <v>0</v>
      </c>
      <c r="C72" s="319">
        <v>3</v>
      </c>
      <c r="D72" s="280">
        <v>7</v>
      </c>
      <c r="E72" s="320" t="s">
        <v>671</v>
      </c>
      <c r="F72" s="321">
        <v>43538</v>
      </c>
      <c r="G72" s="308"/>
      <c r="H72" s="308"/>
      <c r="I72" s="308"/>
      <c r="J72" s="308"/>
      <c r="K72" s="308"/>
      <c r="L72" s="308"/>
      <c r="M72" s="308"/>
      <c r="N72" s="308"/>
      <c r="O72" s="308"/>
      <c r="P72" s="308"/>
      <c r="Q72" s="308"/>
      <c r="R72" s="308"/>
      <c r="S72" s="308"/>
      <c r="T72" s="308"/>
      <c r="U72" s="308"/>
      <c r="V72" s="308"/>
      <c r="W72" s="308"/>
      <c r="X72" s="308"/>
      <c r="Y72" s="308"/>
      <c r="Z72" s="308"/>
      <c r="AA72" s="308"/>
      <c r="AB72" s="308"/>
      <c r="AC72" s="308"/>
      <c r="AD72" s="323" t="s">
        <v>807</v>
      </c>
      <c r="AE72" s="323" t="s">
        <v>789</v>
      </c>
    </row>
    <row r="73" spans="1:31" ht="60">
      <c r="A73" s="319">
        <v>1</v>
      </c>
      <c r="B73" s="319">
        <v>0</v>
      </c>
      <c r="C73" s="319">
        <v>3</v>
      </c>
      <c r="D73" s="280">
        <v>8</v>
      </c>
      <c r="E73" s="320" t="s">
        <v>672</v>
      </c>
      <c r="F73" s="321">
        <v>43538</v>
      </c>
      <c r="G73" s="308"/>
      <c r="H73" s="308"/>
      <c r="I73" s="308"/>
      <c r="J73" s="308"/>
      <c r="K73" s="308"/>
      <c r="L73" s="308"/>
      <c r="M73" s="308"/>
      <c r="N73" s="308"/>
      <c r="O73" s="308"/>
      <c r="P73" s="308"/>
      <c r="Q73" s="308"/>
      <c r="R73" s="308"/>
      <c r="S73" s="308"/>
      <c r="T73" s="308"/>
      <c r="U73" s="308"/>
      <c r="V73" s="308"/>
      <c r="W73" s="308"/>
      <c r="X73" s="308"/>
      <c r="Y73" s="308"/>
      <c r="Z73" s="308"/>
      <c r="AA73" s="308"/>
      <c r="AB73" s="308"/>
      <c r="AC73" s="308"/>
      <c r="AD73" s="323" t="s">
        <v>807</v>
      </c>
      <c r="AE73" s="323" t="s">
        <v>785</v>
      </c>
    </row>
    <row r="74" spans="1:31" ht="132">
      <c r="A74" s="319">
        <v>1</v>
      </c>
      <c r="B74" s="319">
        <v>0</v>
      </c>
      <c r="C74" s="319">
        <v>3</v>
      </c>
      <c r="D74" s="280">
        <v>9</v>
      </c>
      <c r="E74" s="320" t="s">
        <v>673</v>
      </c>
      <c r="F74" s="321">
        <v>43538</v>
      </c>
      <c r="G74" s="308"/>
      <c r="H74" s="308"/>
      <c r="I74" s="308"/>
      <c r="J74" s="308"/>
      <c r="K74" s="308"/>
      <c r="L74" s="308"/>
      <c r="M74" s="308"/>
      <c r="N74" s="308"/>
      <c r="O74" s="308"/>
      <c r="P74" s="308"/>
      <c r="Q74" s="308"/>
      <c r="R74" s="308"/>
      <c r="S74" s="308"/>
      <c r="T74" s="308"/>
      <c r="U74" s="308"/>
      <c r="V74" s="308"/>
      <c r="W74" s="308"/>
      <c r="X74" s="308"/>
      <c r="Y74" s="308"/>
      <c r="Z74" s="308"/>
      <c r="AA74" s="308"/>
      <c r="AB74" s="308"/>
      <c r="AC74" s="308"/>
      <c r="AD74" s="323" t="s">
        <v>877</v>
      </c>
      <c r="AE74" s="323" t="s">
        <v>808</v>
      </c>
    </row>
    <row r="75" spans="1:31">
      <c r="A75" s="319">
        <v>1</v>
      </c>
      <c r="B75" s="319">
        <v>0</v>
      </c>
      <c r="C75" s="319">
        <v>4</v>
      </c>
      <c r="D75" s="280">
        <v>0</v>
      </c>
      <c r="E75" s="320" t="s">
        <v>674</v>
      </c>
      <c r="F75" s="321">
        <v>43538</v>
      </c>
      <c r="G75" s="308"/>
      <c r="H75" s="308"/>
      <c r="I75" s="308"/>
      <c r="J75" s="308"/>
      <c r="K75" s="308"/>
      <c r="L75" s="308"/>
      <c r="M75" s="308"/>
      <c r="N75" s="308"/>
      <c r="O75" s="308"/>
      <c r="P75" s="308"/>
      <c r="Q75" s="308"/>
      <c r="R75" s="308"/>
      <c r="S75" s="308"/>
      <c r="T75" s="308"/>
      <c r="U75" s="308"/>
      <c r="V75" s="308"/>
      <c r="W75" s="308"/>
      <c r="X75" s="308"/>
      <c r="Y75" s="308"/>
      <c r="Z75" s="308"/>
      <c r="AA75" s="308"/>
      <c r="AB75" s="308"/>
      <c r="AC75" s="308"/>
      <c r="AD75" s="329"/>
      <c r="AE75" s="329"/>
    </row>
    <row r="76" spans="1:31" ht="84">
      <c r="A76" s="319">
        <v>1</v>
      </c>
      <c r="B76" s="319">
        <v>0</v>
      </c>
      <c r="C76" s="319">
        <v>4</v>
      </c>
      <c r="D76" s="280">
        <v>1</v>
      </c>
      <c r="E76" s="320" t="s">
        <v>675</v>
      </c>
      <c r="F76" s="321">
        <v>43538</v>
      </c>
      <c r="G76" s="308"/>
      <c r="H76" s="308"/>
      <c r="I76" s="308"/>
      <c r="J76" s="308"/>
      <c r="K76" s="308"/>
      <c r="L76" s="308"/>
      <c r="M76" s="308"/>
      <c r="N76" s="308"/>
      <c r="O76" s="308"/>
      <c r="P76" s="308"/>
      <c r="Q76" s="308"/>
      <c r="R76" s="308"/>
      <c r="S76" s="308"/>
      <c r="T76" s="308"/>
      <c r="U76" s="308"/>
      <c r="V76" s="308"/>
      <c r="W76" s="308"/>
      <c r="X76" s="308"/>
      <c r="Y76" s="308"/>
      <c r="Z76" s="308"/>
      <c r="AA76" s="308"/>
      <c r="AB76" s="308"/>
      <c r="AC76" s="308"/>
      <c r="AD76" s="330" t="s">
        <v>821</v>
      </c>
      <c r="AE76" s="323" t="s">
        <v>790</v>
      </c>
    </row>
    <row r="77" spans="1:31" ht="48">
      <c r="A77" s="319">
        <v>1</v>
      </c>
      <c r="B77" s="319">
        <v>0</v>
      </c>
      <c r="C77" s="319">
        <v>4</v>
      </c>
      <c r="D77" s="280">
        <v>2</v>
      </c>
      <c r="E77" s="320" t="s">
        <v>676</v>
      </c>
      <c r="F77" s="321">
        <v>43538</v>
      </c>
      <c r="G77" s="308"/>
      <c r="H77" s="308"/>
      <c r="I77" s="308"/>
      <c r="J77" s="308"/>
      <c r="K77" s="308"/>
      <c r="L77" s="308"/>
      <c r="M77" s="308"/>
      <c r="N77" s="308"/>
      <c r="O77" s="308"/>
      <c r="P77" s="308"/>
      <c r="Q77" s="308"/>
      <c r="R77" s="308"/>
      <c r="S77" s="308"/>
      <c r="T77" s="308"/>
      <c r="U77" s="308"/>
      <c r="V77" s="308"/>
      <c r="W77" s="308"/>
      <c r="X77" s="308"/>
      <c r="Y77" s="308"/>
      <c r="Z77" s="308"/>
      <c r="AA77" s="308"/>
      <c r="AB77" s="308"/>
      <c r="AC77" s="308"/>
      <c r="AD77" s="330" t="s">
        <v>821</v>
      </c>
      <c r="AE77" s="323" t="s">
        <v>484</v>
      </c>
    </row>
    <row r="78" spans="1:31">
      <c r="A78" s="319">
        <v>1</v>
      </c>
      <c r="B78" s="319">
        <v>0</v>
      </c>
      <c r="C78" s="319">
        <v>5</v>
      </c>
      <c r="D78" s="280"/>
      <c r="E78" s="320" t="s">
        <v>677</v>
      </c>
      <c r="F78" s="321">
        <v>43538</v>
      </c>
      <c r="G78" s="308"/>
      <c r="H78" s="308"/>
      <c r="I78" s="308"/>
      <c r="J78" s="308"/>
      <c r="K78" s="308"/>
      <c r="L78" s="308"/>
      <c r="M78" s="308"/>
      <c r="N78" s="308"/>
      <c r="O78" s="308"/>
      <c r="P78" s="308"/>
      <c r="Q78" s="308"/>
      <c r="R78" s="308"/>
      <c r="S78" s="308"/>
      <c r="T78" s="308"/>
      <c r="U78" s="308"/>
      <c r="V78" s="308"/>
      <c r="W78" s="308"/>
      <c r="X78" s="308"/>
      <c r="Y78" s="308"/>
      <c r="Z78" s="308"/>
      <c r="AA78" s="308"/>
      <c r="AB78" s="308"/>
      <c r="AC78" s="308"/>
      <c r="AD78" s="329"/>
      <c r="AE78" s="329"/>
    </row>
    <row r="79" spans="1:31" ht="60">
      <c r="A79" s="319">
        <v>1</v>
      </c>
      <c r="B79" s="319">
        <v>0</v>
      </c>
      <c r="C79" s="319">
        <v>5</v>
      </c>
      <c r="D79" s="280">
        <v>1</v>
      </c>
      <c r="E79" s="320" t="s">
        <v>678</v>
      </c>
      <c r="F79" s="321">
        <v>43538</v>
      </c>
      <c r="G79" s="308"/>
      <c r="H79" s="308"/>
      <c r="I79" s="308"/>
      <c r="J79" s="308"/>
      <c r="K79" s="308"/>
      <c r="L79" s="308"/>
      <c r="M79" s="308"/>
      <c r="N79" s="308"/>
      <c r="O79" s="308"/>
      <c r="P79" s="308"/>
      <c r="Q79" s="308"/>
      <c r="R79" s="308"/>
      <c r="S79" s="308"/>
      <c r="T79" s="308"/>
      <c r="U79" s="308"/>
      <c r="V79" s="308"/>
      <c r="W79" s="308"/>
      <c r="X79" s="308"/>
      <c r="Y79" s="308"/>
      <c r="Z79" s="308"/>
      <c r="AA79" s="308"/>
      <c r="AB79" s="308"/>
      <c r="AC79" s="308"/>
      <c r="AD79" s="330" t="s">
        <v>822</v>
      </c>
      <c r="AE79" s="327" t="s">
        <v>834</v>
      </c>
    </row>
    <row r="80" spans="1:31" ht="36">
      <c r="A80" s="319">
        <v>1</v>
      </c>
      <c r="B80" s="319">
        <v>0</v>
      </c>
      <c r="C80" s="319">
        <v>5</v>
      </c>
      <c r="D80" s="280">
        <v>2</v>
      </c>
      <c r="E80" s="320" t="s">
        <v>679</v>
      </c>
      <c r="F80" s="321">
        <v>43538</v>
      </c>
      <c r="G80" s="308"/>
      <c r="H80" s="308"/>
      <c r="I80" s="308"/>
      <c r="J80" s="308"/>
      <c r="K80" s="308"/>
      <c r="L80" s="308"/>
      <c r="M80" s="308"/>
      <c r="N80" s="308"/>
      <c r="O80" s="308"/>
      <c r="P80" s="308"/>
      <c r="Q80" s="308"/>
      <c r="R80" s="308"/>
      <c r="S80" s="308"/>
      <c r="T80" s="308"/>
      <c r="U80" s="308"/>
      <c r="V80" s="308"/>
      <c r="W80" s="308"/>
      <c r="X80" s="308"/>
      <c r="Y80" s="308"/>
      <c r="Z80" s="308"/>
      <c r="AA80" s="308"/>
      <c r="AB80" s="308"/>
      <c r="AC80" s="308"/>
      <c r="AD80" s="330" t="s">
        <v>812</v>
      </c>
      <c r="AE80" s="323" t="s">
        <v>830</v>
      </c>
    </row>
    <row r="81" spans="1:31" ht="168">
      <c r="A81" s="319">
        <v>1</v>
      </c>
      <c r="B81" s="319">
        <v>0</v>
      </c>
      <c r="C81" s="319">
        <v>5</v>
      </c>
      <c r="D81" s="280">
        <v>3</v>
      </c>
      <c r="E81" s="320" t="s">
        <v>680</v>
      </c>
      <c r="F81" s="321">
        <v>43538</v>
      </c>
      <c r="G81" s="308"/>
      <c r="H81" s="308"/>
      <c r="I81" s="308"/>
      <c r="J81" s="308"/>
      <c r="K81" s="308"/>
      <c r="L81" s="308"/>
      <c r="M81" s="308"/>
      <c r="N81" s="308"/>
      <c r="O81" s="308"/>
      <c r="P81" s="308"/>
      <c r="Q81" s="308"/>
      <c r="R81" s="308"/>
      <c r="S81" s="308"/>
      <c r="T81" s="308"/>
      <c r="U81" s="308"/>
      <c r="V81" s="308"/>
      <c r="W81" s="308"/>
      <c r="X81" s="308"/>
      <c r="Y81" s="308"/>
      <c r="Z81" s="308"/>
      <c r="AA81" s="308"/>
      <c r="AB81" s="308"/>
      <c r="AC81" s="308"/>
      <c r="AD81" s="330" t="s">
        <v>851</v>
      </c>
      <c r="AE81" s="334" t="s">
        <v>484</v>
      </c>
    </row>
    <row r="82" spans="1:31" ht="60">
      <c r="A82" s="319">
        <v>1</v>
      </c>
      <c r="B82" s="319">
        <v>0</v>
      </c>
      <c r="C82" s="319">
        <v>5</v>
      </c>
      <c r="D82" s="280">
        <v>4</v>
      </c>
      <c r="E82" s="320" t="s">
        <v>681</v>
      </c>
      <c r="F82" s="321">
        <v>43538</v>
      </c>
      <c r="G82" s="308"/>
      <c r="H82" s="308"/>
      <c r="I82" s="308"/>
      <c r="J82" s="308"/>
      <c r="K82" s="308"/>
      <c r="L82" s="308"/>
      <c r="M82" s="308"/>
      <c r="N82" s="308"/>
      <c r="O82" s="308"/>
      <c r="P82" s="308"/>
      <c r="Q82" s="308"/>
      <c r="R82" s="308"/>
      <c r="S82" s="308"/>
      <c r="T82" s="308"/>
      <c r="U82" s="308"/>
      <c r="V82" s="308"/>
      <c r="W82" s="308"/>
      <c r="X82" s="308"/>
      <c r="Y82" s="308"/>
      <c r="Z82" s="308"/>
      <c r="AA82" s="308"/>
      <c r="AB82" s="308"/>
      <c r="AC82" s="308"/>
      <c r="AD82" s="330" t="s">
        <v>823</v>
      </c>
      <c r="AE82" s="323" t="s">
        <v>791</v>
      </c>
    </row>
    <row r="83" spans="1:31" ht="36">
      <c r="A83" s="319">
        <v>1</v>
      </c>
      <c r="B83" s="319">
        <v>0</v>
      </c>
      <c r="C83" s="319">
        <v>5</v>
      </c>
      <c r="D83" s="280">
        <v>5</v>
      </c>
      <c r="E83" s="320" t="s">
        <v>682</v>
      </c>
      <c r="F83" s="321">
        <v>43538</v>
      </c>
      <c r="G83" s="308"/>
      <c r="H83" s="308"/>
      <c r="I83" s="308"/>
      <c r="J83" s="308"/>
      <c r="K83" s="308"/>
      <c r="L83" s="308"/>
      <c r="M83" s="308"/>
      <c r="N83" s="308"/>
      <c r="O83" s="308"/>
      <c r="P83" s="308"/>
      <c r="Q83" s="308"/>
      <c r="R83" s="308"/>
      <c r="S83" s="308"/>
      <c r="T83" s="308"/>
      <c r="U83" s="308"/>
      <c r="V83" s="308"/>
      <c r="W83" s="308"/>
      <c r="X83" s="308"/>
      <c r="Y83" s="308"/>
      <c r="Z83" s="308"/>
      <c r="AA83" s="308"/>
      <c r="AB83" s="308"/>
      <c r="AC83" s="308"/>
      <c r="AD83" s="323" t="s">
        <v>792</v>
      </c>
      <c r="AE83" s="323" t="s">
        <v>792</v>
      </c>
    </row>
    <row r="84" spans="1:31" ht="60">
      <c r="A84" s="319">
        <v>1</v>
      </c>
      <c r="B84" s="319">
        <v>0</v>
      </c>
      <c r="C84" s="319">
        <v>5</v>
      </c>
      <c r="D84" s="280">
        <v>6</v>
      </c>
      <c r="E84" s="320" t="s">
        <v>683</v>
      </c>
      <c r="F84" s="321">
        <v>43538</v>
      </c>
      <c r="G84" s="308"/>
      <c r="H84" s="308"/>
      <c r="I84" s="308"/>
      <c r="J84" s="308"/>
      <c r="K84" s="308"/>
      <c r="L84" s="308"/>
      <c r="M84" s="308"/>
      <c r="N84" s="308"/>
      <c r="O84" s="308"/>
      <c r="P84" s="308"/>
      <c r="Q84" s="308"/>
      <c r="R84" s="308"/>
      <c r="S84" s="308"/>
      <c r="T84" s="308"/>
      <c r="U84" s="308"/>
      <c r="V84" s="308"/>
      <c r="W84" s="308"/>
      <c r="X84" s="308"/>
      <c r="Y84" s="308"/>
      <c r="Z84" s="308"/>
      <c r="AA84" s="308"/>
      <c r="AB84" s="308"/>
      <c r="AC84" s="308"/>
      <c r="AD84" s="330" t="s">
        <v>821</v>
      </c>
      <c r="AE84" s="323" t="s">
        <v>484</v>
      </c>
    </row>
    <row r="85" spans="1:31">
      <c r="A85" s="319">
        <v>2</v>
      </c>
      <c r="B85" s="319">
        <v>0</v>
      </c>
      <c r="C85" s="319"/>
      <c r="D85" s="280"/>
      <c r="E85" s="320" t="s">
        <v>685</v>
      </c>
      <c r="F85" s="321">
        <v>43538</v>
      </c>
      <c r="G85" s="308"/>
      <c r="H85" s="308"/>
      <c r="I85" s="308"/>
      <c r="J85" s="308"/>
      <c r="K85" s="308"/>
      <c r="L85" s="308"/>
      <c r="M85" s="308"/>
      <c r="N85" s="308"/>
      <c r="O85" s="308"/>
      <c r="P85" s="308"/>
      <c r="Q85" s="308"/>
      <c r="R85" s="308"/>
      <c r="S85" s="308"/>
      <c r="T85" s="308"/>
      <c r="U85" s="308"/>
      <c r="V85" s="308"/>
      <c r="W85" s="308"/>
      <c r="X85" s="308"/>
      <c r="Y85" s="308"/>
      <c r="Z85" s="308"/>
      <c r="AA85" s="308"/>
      <c r="AB85" s="308"/>
      <c r="AC85" s="308"/>
      <c r="AD85" s="329"/>
      <c r="AE85" s="329"/>
    </row>
    <row r="86" spans="1:31">
      <c r="A86" s="319">
        <v>2</v>
      </c>
      <c r="B86" s="319">
        <v>1</v>
      </c>
      <c r="C86" s="319">
        <v>0</v>
      </c>
      <c r="D86" s="280">
        <v>0</v>
      </c>
      <c r="E86" s="320" t="s">
        <v>686</v>
      </c>
      <c r="F86" s="321">
        <v>43538</v>
      </c>
      <c r="G86" s="308"/>
      <c r="H86" s="308"/>
      <c r="I86" s="308"/>
      <c r="J86" s="308"/>
      <c r="K86" s="308"/>
      <c r="L86" s="308"/>
      <c r="M86" s="308"/>
      <c r="N86" s="308"/>
      <c r="O86" s="308"/>
      <c r="P86" s="308"/>
      <c r="Q86" s="308"/>
      <c r="R86" s="308"/>
      <c r="S86" s="308"/>
      <c r="T86" s="308"/>
      <c r="U86" s="308"/>
      <c r="V86" s="308"/>
      <c r="W86" s="308"/>
      <c r="X86" s="308"/>
      <c r="Y86" s="308"/>
      <c r="Z86" s="308"/>
      <c r="AA86" s="308"/>
      <c r="AB86" s="308"/>
      <c r="AC86" s="308"/>
      <c r="AD86" s="329"/>
      <c r="AE86" s="329"/>
    </row>
    <row r="87" spans="1:31">
      <c r="A87" s="319">
        <v>2</v>
      </c>
      <c r="B87" s="319">
        <v>1</v>
      </c>
      <c r="C87" s="319">
        <v>6</v>
      </c>
      <c r="D87" s="280">
        <v>0</v>
      </c>
      <c r="E87" s="320" t="s">
        <v>687</v>
      </c>
      <c r="F87" s="321">
        <v>43538</v>
      </c>
      <c r="G87" s="308"/>
      <c r="H87" s="308"/>
      <c r="I87" s="308"/>
      <c r="J87" s="308"/>
      <c r="K87" s="308"/>
      <c r="L87" s="308"/>
      <c r="M87" s="308"/>
      <c r="N87" s="308"/>
      <c r="O87" s="308"/>
      <c r="P87" s="308"/>
      <c r="Q87" s="308"/>
      <c r="R87" s="308"/>
      <c r="S87" s="308"/>
      <c r="T87" s="308"/>
      <c r="U87" s="308"/>
      <c r="V87" s="308"/>
      <c r="W87" s="308"/>
      <c r="X87" s="308"/>
      <c r="Y87" s="308"/>
      <c r="Z87" s="308"/>
      <c r="AA87" s="308"/>
      <c r="AB87" s="308"/>
      <c r="AC87" s="308"/>
      <c r="AD87" s="329"/>
      <c r="AE87" s="329"/>
    </row>
    <row r="88" spans="1:31" ht="36">
      <c r="A88" s="319">
        <v>2</v>
      </c>
      <c r="B88" s="319">
        <v>1</v>
      </c>
      <c r="C88" s="319">
        <v>6</v>
      </c>
      <c r="D88" s="280">
        <v>1</v>
      </c>
      <c r="E88" s="320" t="s">
        <v>688</v>
      </c>
      <c r="F88" s="321">
        <v>43538</v>
      </c>
      <c r="G88" s="308"/>
      <c r="H88" s="308"/>
      <c r="I88" s="308"/>
      <c r="J88" s="308"/>
      <c r="K88" s="308"/>
      <c r="L88" s="308"/>
      <c r="M88" s="308"/>
      <c r="N88" s="308"/>
      <c r="O88" s="308"/>
      <c r="P88" s="308"/>
      <c r="Q88" s="308"/>
      <c r="R88" s="308"/>
      <c r="S88" s="308"/>
      <c r="T88" s="308"/>
      <c r="U88" s="308"/>
      <c r="V88" s="308"/>
      <c r="W88" s="308"/>
      <c r="X88" s="308"/>
      <c r="Y88" s="308"/>
      <c r="Z88" s="308"/>
      <c r="AA88" s="308"/>
      <c r="AB88" s="308"/>
      <c r="AC88" s="308"/>
      <c r="AD88" s="323" t="s">
        <v>878</v>
      </c>
      <c r="AE88" s="323" t="s">
        <v>484</v>
      </c>
    </row>
    <row r="89" spans="1:31" ht="60">
      <c r="A89" s="319">
        <v>2</v>
      </c>
      <c r="B89" s="319">
        <v>1</v>
      </c>
      <c r="C89" s="319">
        <v>6</v>
      </c>
      <c r="D89" s="280">
        <v>2</v>
      </c>
      <c r="E89" s="320" t="s">
        <v>689</v>
      </c>
      <c r="F89" s="321">
        <v>43538</v>
      </c>
      <c r="G89" s="308"/>
      <c r="H89" s="308"/>
      <c r="I89" s="308"/>
      <c r="J89" s="308"/>
      <c r="K89" s="308"/>
      <c r="L89" s="308"/>
      <c r="M89" s="308"/>
      <c r="N89" s="308"/>
      <c r="O89" s="308"/>
      <c r="P89" s="308"/>
      <c r="Q89" s="308"/>
      <c r="R89" s="308"/>
      <c r="S89" s="308"/>
      <c r="T89" s="308"/>
      <c r="U89" s="308"/>
      <c r="V89" s="308"/>
      <c r="W89" s="308"/>
      <c r="X89" s="308"/>
      <c r="Y89" s="308"/>
      <c r="Z89" s="308"/>
      <c r="AA89" s="308"/>
      <c r="AB89" s="308"/>
      <c r="AC89" s="308"/>
      <c r="AD89" s="322" t="s">
        <v>861</v>
      </c>
      <c r="AE89" s="323" t="s">
        <v>484</v>
      </c>
    </row>
    <row r="90" spans="1:31" ht="60">
      <c r="A90" s="319">
        <v>2</v>
      </c>
      <c r="B90" s="319">
        <v>1</v>
      </c>
      <c r="C90" s="319">
        <v>6</v>
      </c>
      <c r="D90" s="280">
        <v>3</v>
      </c>
      <c r="E90" s="320" t="s">
        <v>690</v>
      </c>
      <c r="F90" s="321">
        <v>43538</v>
      </c>
      <c r="G90" s="308"/>
      <c r="H90" s="308"/>
      <c r="I90" s="308"/>
      <c r="J90" s="308"/>
      <c r="K90" s="308"/>
      <c r="L90" s="308"/>
      <c r="M90" s="308"/>
      <c r="N90" s="308"/>
      <c r="O90" s="308"/>
      <c r="P90" s="308"/>
      <c r="Q90" s="308"/>
      <c r="R90" s="308"/>
      <c r="S90" s="308"/>
      <c r="T90" s="308"/>
      <c r="U90" s="308"/>
      <c r="V90" s="308"/>
      <c r="W90" s="308"/>
      <c r="X90" s="308"/>
      <c r="Y90" s="308"/>
      <c r="Z90" s="308"/>
      <c r="AA90" s="308"/>
      <c r="AB90" s="308"/>
      <c r="AC90" s="308"/>
      <c r="AD90" s="322" t="s">
        <v>881</v>
      </c>
      <c r="AE90" s="323" t="s">
        <v>484</v>
      </c>
    </row>
    <row r="91" spans="1:31" ht="36">
      <c r="A91" s="319">
        <v>2</v>
      </c>
      <c r="B91" s="319">
        <v>1</v>
      </c>
      <c r="C91" s="319">
        <v>6</v>
      </c>
      <c r="D91" s="280">
        <v>4</v>
      </c>
      <c r="E91" s="320" t="s">
        <v>691</v>
      </c>
      <c r="F91" s="321">
        <v>43538</v>
      </c>
      <c r="G91" s="308"/>
      <c r="H91" s="308"/>
      <c r="I91" s="308"/>
      <c r="J91" s="308"/>
      <c r="K91" s="308"/>
      <c r="L91" s="308"/>
      <c r="M91" s="308"/>
      <c r="N91" s="308"/>
      <c r="O91" s="308"/>
      <c r="P91" s="308"/>
      <c r="Q91" s="308"/>
      <c r="R91" s="308"/>
      <c r="S91" s="308"/>
      <c r="T91" s="308"/>
      <c r="U91" s="308"/>
      <c r="V91" s="308"/>
      <c r="W91" s="308"/>
      <c r="X91" s="308"/>
      <c r="Y91" s="308"/>
      <c r="Z91" s="308"/>
      <c r="AA91" s="308"/>
      <c r="AB91" s="308"/>
      <c r="AC91" s="308"/>
      <c r="AD91" s="323" t="s">
        <v>879</v>
      </c>
      <c r="AE91" s="323" t="s">
        <v>484</v>
      </c>
    </row>
    <row r="92" spans="1:31" ht="60">
      <c r="A92" s="319">
        <v>2</v>
      </c>
      <c r="B92" s="319">
        <v>1</v>
      </c>
      <c r="C92" s="319">
        <v>6</v>
      </c>
      <c r="D92" s="280">
        <v>5</v>
      </c>
      <c r="E92" s="320" t="s">
        <v>692</v>
      </c>
      <c r="F92" s="321">
        <v>43538</v>
      </c>
      <c r="G92" s="308"/>
      <c r="H92" s="308"/>
      <c r="I92" s="308"/>
      <c r="J92" s="308"/>
      <c r="K92" s="308"/>
      <c r="L92" s="308"/>
      <c r="M92" s="308"/>
      <c r="N92" s="308"/>
      <c r="O92" s="308"/>
      <c r="P92" s="308"/>
      <c r="Q92" s="308"/>
      <c r="R92" s="308"/>
      <c r="S92" s="308"/>
      <c r="T92" s="308"/>
      <c r="U92" s="308"/>
      <c r="V92" s="308"/>
      <c r="W92" s="308"/>
      <c r="X92" s="308"/>
      <c r="Y92" s="308"/>
      <c r="Z92" s="308"/>
      <c r="AA92" s="308"/>
      <c r="AB92" s="308"/>
      <c r="AC92" s="308"/>
      <c r="AD92" s="323" t="s">
        <v>880</v>
      </c>
      <c r="AE92" s="323" t="s">
        <v>484</v>
      </c>
    </row>
    <row r="93" spans="1:31" ht="38.25">
      <c r="A93" s="319">
        <v>2</v>
      </c>
      <c r="B93" s="319">
        <v>1</v>
      </c>
      <c r="C93" s="319">
        <v>6</v>
      </c>
      <c r="D93" s="280">
        <v>6</v>
      </c>
      <c r="E93" s="320" t="s">
        <v>693</v>
      </c>
      <c r="F93" s="321">
        <v>43538</v>
      </c>
      <c r="G93" s="308"/>
      <c r="H93" s="308"/>
      <c r="I93" s="308"/>
      <c r="J93" s="308"/>
      <c r="K93" s="308"/>
      <c r="L93" s="308"/>
      <c r="M93" s="308"/>
      <c r="N93" s="308"/>
      <c r="O93" s="308"/>
      <c r="P93" s="308"/>
      <c r="Q93" s="308"/>
      <c r="R93" s="308"/>
      <c r="S93" s="308"/>
      <c r="T93" s="308"/>
      <c r="U93" s="308"/>
      <c r="V93" s="308"/>
      <c r="W93" s="308"/>
      <c r="X93" s="308"/>
      <c r="Y93" s="308"/>
      <c r="Z93" s="308"/>
      <c r="AA93" s="308"/>
      <c r="AB93" s="308"/>
      <c r="AC93" s="308"/>
      <c r="AD93" s="322" t="s">
        <v>882</v>
      </c>
      <c r="AE93" s="323" t="s">
        <v>484</v>
      </c>
    </row>
    <row r="94" spans="1:31" ht="48">
      <c r="A94" s="319">
        <v>2</v>
      </c>
      <c r="B94" s="319">
        <v>1</v>
      </c>
      <c r="C94" s="319">
        <v>6</v>
      </c>
      <c r="D94" s="280">
        <v>7</v>
      </c>
      <c r="E94" s="320" t="s">
        <v>694</v>
      </c>
      <c r="F94" s="321">
        <v>43538</v>
      </c>
      <c r="G94" s="308"/>
      <c r="H94" s="308"/>
      <c r="I94" s="308"/>
      <c r="J94" s="308"/>
      <c r="K94" s="308"/>
      <c r="L94" s="308"/>
      <c r="M94" s="308"/>
      <c r="N94" s="308"/>
      <c r="O94" s="308"/>
      <c r="P94" s="308"/>
      <c r="Q94" s="308"/>
      <c r="R94" s="308"/>
      <c r="S94" s="308"/>
      <c r="T94" s="308"/>
      <c r="U94" s="308"/>
      <c r="V94" s="308"/>
      <c r="W94" s="308"/>
      <c r="X94" s="308"/>
      <c r="Y94" s="308"/>
      <c r="Z94" s="308"/>
      <c r="AA94" s="308"/>
      <c r="AB94" s="308"/>
      <c r="AC94" s="308"/>
      <c r="AD94" s="322" t="s">
        <v>882</v>
      </c>
      <c r="AE94" s="323" t="s">
        <v>484</v>
      </c>
    </row>
    <row r="95" spans="1:31" ht="51">
      <c r="A95" s="319">
        <v>2</v>
      </c>
      <c r="B95" s="319">
        <v>1</v>
      </c>
      <c r="C95" s="319">
        <v>6</v>
      </c>
      <c r="D95" s="280">
        <v>8</v>
      </c>
      <c r="E95" s="320" t="s">
        <v>695</v>
      </c>
      <c r="F95" s="321">
        <v>43538</v>
      </c>
      <c r="G95" s="308"/>
      <c r="H95" s="308"/>
      <c r="I95" s="308"/>
      <c r="J95" s="308"/>
      <c r="K95" s="308"/>
      <c r="L95" s="308"/>
      <c r="M95" s="308"/>
      <c r="N95" s="308"/>
      <c r="O95" s="308"/>
      <c r="P95" s="308"/>
      <c r="Q95" s="308"/>
      <c r="R95" s="308"/>
      <c r="S95" s="308"/>
      <c r="T95" s="308"/>
      <c r="U95" s="308"/>
      <c r="V95" s="308"/>
      <c r="W95" s="308"/>
      <c r="X95" s="308"/>
      <c r="Y95" s="308"/>
      <c r="Z95" s="308"/>
      <c r="AA95" s="308"/>
      <c r="AB95" s="308"/>
      <c r="AC95" s="308"/>
      <c r="AD95" s="330" t="s">
        <v>884</v>
      </c>
      <c r="AE95" s="323" t="s">
        <v>484</v>
      </c>
    </row>
    <row r="96" spans="1:31" ht="84">
      <c r="A96" s="319">
        <v>2</v>
      </c>
      <c r="B96" s="319">
        <v>1</v>
      </c>
      <c r="C96" s="319">
        <v>6</v>
      </c>
      <c r="D96" s="280">
        <v>9</v>
      </c>
      <c r="E96" s="320" t="s">
        <v>696</v>
      </c>
      <c r="F96" s="321">
        <v>43538</v>
      </c>
      <c r="G96" s="308"/>
      <c r="H96" s="308"/>
      <c r="I96" s="308"/>
      <c r="J96" s="308"/>
      <c r="K96" s="308"/>
      <c r="L96" s="308"/>
      <c r="M96" s="308"/>
      <c r="N96" s="308"/>
      <c r="O96" s="308"/>
      <c r="P96" s="308"/>
      <c r="Q96" s="308"/>
      <c r="R96" s="308"/>
      <c r="S96" s="308"/>
      <c r="T96" s="308"/>
      <c r="U96" s="308"/>
      <c r="V96" s="308"/>
      <c r="W96" s="308"/>
      <c r="X96" s="308"/>
      <c r="Y96" s="308"/>
      <c r="Z96" s="308"/>
      <c r="AA96" s="308"/>
      <c r="AB96" s="308"/>
      <c r="AC96" s="308"/>
      <c r="AD96" s="330" t="s">
        <v>883</v>
      </c>
      <c r="AE96" s="323" t="s">
        <v>484</v>
      </c>
    </row>
    <row r="97" spans="1:31" ht="36">
      <c r="A97" s="319">
        <v>2</v>
      </c>
      <c r="B97" s="319">
        <v>1</v>
      </c>
      <c r="C97" s="319">
        <v>6</v>
      </c>
      <c r="D97" s="280">
        <v>10</v>
      </c>
      <c r="E97" s="320" t="s">
        <v>697</v>
      </c>
      <c r="F97" s="321">
        <v>43538</v>
      </c>
      <c r="G97" s="308"/>
      <c r="H97" s="308"/>
      <c r="I97" s="308"/>
      <c r="J97" s="308"/>
      <c r="K97" s="308"/>
      <c r="L97" s="308"/>
      <c r="M97" s="308"/>
      <c r="N97" s="308"/>
      <c r="O97" s="308"/>
      <c r="P97" s="308"/>
      <c r="Q97" s="308"/>
      <c r="R97" s="308"/>
      <c r="S97" s="308"/>
      <c r="T97" s="308"/>
      <c r="U97" s="308"/>
      <c r="V97" s="308"/>
      <c r="W97" s="308"/>
      <c r="X97" s="308"/>
      <c r="Y97" s="308"/>
      <c r="Z97" s="308"/>
      <c r="AA97" s="308"/>
      <c r="AB97" s="308"/>
      <c r="AC97" s="308"/>
      <c r="AD97" s="330" t="s">
        <v>832</v>
      </c>
      <c r="AE97" s="323" t="s">
        <v>484</v>
      </c>
    </row>
    <row r="98" spans="1:31">
      <c r="A98" s="319">
        <v>2</v>
      </c>
      <c r="B98" s="319">
        <v>1</v>
      </c>
      <c r="C98" s="319">
        <v>7</v>
      </c>
      <c r="D98" s="280"/>
      <c r="E98" s="320" t="s">
        <v>698</v>
      </c>
      <c r="F98" s="321">
        <v>43538</v>
      </c>
      <c r="G98" s="308"/>
      <c r="H98" s="308"/>
      <c r="I98" s="308"/>
      <c r="J98" s="308"/>
      <c r="K98" s="308"/>
      <c r="L98" s="308"/>
      <c r="M98" s="308"/>
      <c r="N98" s="308"/>
      <c r="O98" s="308"/>
      <c r="P98" s="308"/>
      <c r="Q98" s="308"/>
      <c r="R98" s="308"/>
      <c r="S98" s="308"/>
      <c r="T98" s="308"/>
      <c r="U98" s="308"/>
      <c r="V98" s="308"/>
      <c r="W98" s="308"/>
      <c r="X98" s="308"/>
      <c r="Y98" s="308"/>
      <c r="Z98" s="308"/>
      <c r="AA98" s="308"/>
      <c r="AB98" s="308"/>
      <c r="AC98" s="308"/>
      <c r="AD98" s="329"/>
      <c r="AE98" s="329"/>
    </row>
    <row r="99" spans="1:31" ht="60">
      <c r="A99" s="319">
        <v>2</v>
      </c>
      <c r="B99" s="319">
        <v>1</v>
      </c>
      <c r="C99" s="319">
        <v>7</v>
      </c>
      <c r="D99" s="280">
        <v>1</v>
      </c>
      <c r="E99" s="320" t="s">
        <v>699</v>
      </c>
      <c r="F99" s="321">
        <v>43538</v>
      </c>
      <c r="G99" s="308"/>
      <c r="H99" s="308"/>
      <c r="I99" s="308"/>
      <c r="J99" s="308"/>
      <c r="K99" s="308"/>
      <c r="L99" s="308"/>
      <c r="M99" s="308"/>
      <c r="N99" s="308"/>
      <c r="O99" s="308"/>
      <c r="P99" s="308"/>
      <c r="Q99" s="308"/>
      <c r="R99" s="308"/>
      <c r="S99" s="308"/>
      <c r="T99" s="308"/>
      <c r="U99" s="308"/>
      <c r="V99" s="308"/>
      <c r="W99" s="308"/>
      <c r="X99" s="308"/>
      <c r="Y99" s="308"/>
      <c r="Z99" s="308"/>
      <c r="AA99" s="308"/>
      <c r="AB99" s="308"/>
      <c r="AC99" s="308"/>
      <c r="AD99" s="330" t="s">
        <v>863</v>
      </c>
      <c r="AE99" s="323" t="s">
        <v>484</v>
      </c>
    </row>
    <row r="100" spans="1:31" ht="84">
      <c r="A100" s="319">
        <v>2</v>
      </c>
      <c r="B100" s="319">
        <v>1</v>
      </c>
      <c r="C100" s="319">
        <v>7</v>
      </c>
      <c r="D100" s="280">
        <v>2</v>
      </c>
      <c r="E100" s="320" t="s">
        <v>700</v>
      </c>
      <c r="F100" s="321">
        <v>43538</v>
      </c>
      <c r="G100" s="308"/>
      <c r="H100" s="308"/>
      <c r="I100" s="308"/>
      <c r="J100" s="308"/>
      <c r="K100" s="308"/>
      <c r="L100" s="308"/>
      <c r="M100" s="308"/>
      <c r="N100" s="308"/>
      <c r="O100" s="308"/>
      <c r="P100" s="308"/>
      <c r="Q100" s="308"/>
      <c r="R100" s="308"/>
      <c r="S100" s="308"/>
      <c r="T100" s="308"/>
      <c r="U100" s="308"/>
      <c r="V100" s="308"/>
      <c r="W100" s="308"/>
      <c r="X100" s="308"/>
      <c r="Y100" s="308"/>
      <c r="Z100" s="308"/>
      <c r="AA100" s="308"/>
      <c r="AB100" s="308"/>
      <c r="AC100" s="308"/>
      <c r="AD100" s="330" t="s">
        <v>885</v>
      </c>
      <c r="AE100" s="323" t="s">
        <v>484</v>
      </c>
    </row>
    <row r="101" spans="1:31">
      <c r="A101" s="319">
        <v>2</v>
      </c>
      <c r="B101" s="319">
        <v>1</v>
      </c>
      <c r="C101" s="319">
        <v>8</v>
      </c>
      <c r="D101" s="280">
        <v>0</v>
      </c>
      <c r="E101" s="320" t="s">
        <v>701</v>
      </c>
      <c r="F101" s="321">
        <v>43538</v>
      </c>
      <c r="G101" s="308"/>
      <c r="H101" s="308"/>
      <c r="I101" s="308"/>
      <c r="J101" s="308"/>
      <c r="K101" s="308"/>
      <c r="L101" s="308"/>
      <c r="M101" s="308"/>
      <c r="N101" s="308"/>
      <c r="O101" s="308"/>
      <c r="P101" s="308"/>
      <c r="Q101" s="308"/>
      <c r="R101" s="308"/>
      <c r="S101" s="308"/>
      <c r="T101" s="308"/>
      <c r="U101" s="308"/>
      <c r="V101" s="308"/>
      <c r="W101" s="308"/>
      <c r="X101" s="308"/>
      <c r="Y101" s="308"/>
      <c r="Z101" s="308"/>
      <c r="AA101" s="308"/>
      <c r="AB101" s="308"/>
      <c r="AC101" s="308"/>
      <c r="AD101" s="329"/>
      <c r="AE101" s="329"/>
    </row>
    <row r="102" spans="1:31" ht="60">
      <c r="A102" s="319">
        <v>2</v>
      </c>
      <c r="B102" s="319">
        <v>1</v>
      </c>
      <c r="C102" s="319">
        <v>8</v>
      </c>
      <c r="D102" s="280">
        <v>1</v>
      </c>
      <c r="E102" s="320" t="s">
        <v>702</v>
      </c>
      <c r="F102" s="321">
        <v>43538</v>
      </c>
      <c r="G102" s="308"/>
      <c r="H102" s="308"/>
      <c r="I102" s="308"/>
      <c r="J102" s="308"/>
      <c r="K102" s="308"/>
      <c r="L102" s="308"/>
      <c r="M102" s="308"/>
      <c r="N102" s="308"/>
      <c r="O102" s="308"/>
      <c r="P102" s="308"/>
      <c r="Q102" s="308"/>
      <c r="R102" s="308"/>
      <c r="S102" s="308"/>
      <c r="T102" s="308"/>
      <c r="U102" s="308"/>
      <c r="V102" s="308"/>
      <c r="W102" s="308"/>
      <c r="X102" s="308"/>
      <c r="Y102" s="308"/>
      <c r="Z102" s="308"/>
      <c r="AA102" s="308"/>
      <c r="AB102" s="308"/>
      <c r="AC102" s="308"/>
      <c r="AD102" s="330" t="s">
        <v>864</v>
      </c>
      <c r="AE102" s="323" t="s">
        <v>484</v>
      </c>
    </row>
    <row r="103" spans="1:31" ht="38.25">
      <c r="A103" s="319">
        <v>2</v>
      </c>
      <c r="B103" s="319">
        <v>1</v>
      </c>
      <c r="C103" s="319">
        <v>8</v>
      </c>
      <c r="D103" s="280" t="s">
        <v>704</v>
      </c>
      <c r="E103" s="320" t="s">
        <v>703</v>
      </c>
      <c r="F103" s="321">
        <v>43538</v>
      </c>
      <c r="G103" s="308"/>
      <c r="H103" s="308"/>
      <c r="I103" s="308"/>
      <c r="J103" s="308"/>
      <c r="K103" s="308"/>
      <c r="L103" s="308"/>
      <c r="M103" s="308"/>
      <c r="N103" s="308"/>
      <c r="O103" s="308"/>
      <c r="P103" s="308"/>
      <c r="Q103" s="308"/>
      <c r="R103" s="308"/>
      <c r="S103" s="308"/>
      <c r="T103" s="308"/>
      <c r="U103" s="308"/>
      <c r="V103" s="308"/>
      <c r="W103" s="308"/>
      <c r="X103" s="308"/>
      <c r="Y103" s="308"/>
      <c r="Z103" s="308"/>
      <c r="AA103" s="308"/>
      <c r="AB103" s="308"/>
      <c r="AC103" s="308"/>
      <c r="AD103" s="330" t="s">
        <v>864</v>
      </c>
      <c r="AE103" s="323" t="s">
        <v>484</v>
      </c>
    </row>
    <row r="104" spans="1:31" ht="38.25">
      <c r="A104" s="319">
        <v>2</v>
      </c>
      <c r="B104" s="319">
        <v>1</v>
      </c>
      <c r="C104" s="319">
        <v>8</v>
      </c>
      <c r="D104" s="280" t="s">
        <v>705</v>
      </c>
      <c r="E104" s="320" t="s">
        <v>706</v>
      </c>
      <c r="F104" s="321">
        <v>43538</v>
      </c>
      <c r="G104" s="308"/>
      <c r="H104" s="308"/>
      <c r="I104" s="308"/>
      <c r="J104" s="308"/>
      <c r="K104" s="308"/>
      <c r="L104" s="308"/>
      <c r="M104" s="308"/>
      <c r="N104" s="308"/>
      <c r="O104" s="308"/>
      <c r="P104" s="308"/>
      <c r="Q104" s="308"/>
      <c r="R104" s="308"/>
      <c r="S104" s="308"/>
      <c r="T104" s="308"/>
      <c r="U104" s="308"/>
      <c r="V104" s="308"/>
      <c r="W104" s="308"/>
      <c r="X104" s="308"/>
      <c r="Y104" s="308"/>
      <c r="Z104" s="308"/>
      <c r="AA104" s="308"/>
      <c r="AB104" s="308"/>
      <c r="AC104" s="308"/>
      <c r="AD104" s="330" t="s">
        <v>864</v>
      </c>
      <c r="AE104" s="323" t="s">
        <v>484</v>
      </c>
    </row>
    <row r="105" spans="1:31" ht="38.25">
      <c r="A105" s="319">
        <v>2</v>
      </c>
      <c r="B105" s="319">
        <v>1</v>
      </c>
      <c r="C105" s="319">
        <v>8</v>
      </c>
      <c r="D105" s="280" t="s">
        <v>707</v>
      </c>
      <c r="E105" s="320" t="s">
        <v>708</v>
      </c>
      <c r="F105" s="321">
        <v>43538</v>
      </c>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30" t="s">
        <v>864</v>
      </c>
      <c r="AE105" s="323" t="s">
        <v>484</v>
      </c>
    </row>
    <row r="106" spans="1:31" ht="38.25">
      <c r="A106" s="319">
        <v>2</v>
      </c>
      <c r="B106" s="319">
        <v>1</v>
      </c>
      <c r="C106" s="319">
        <v>8</v>
      </c>
      <c r="D106" s="280" t="s">
        <v>710</v>
      </c>
      <c r="E106" s="320" t="s">
        <v>709</v>
      </c>
      <c r="F106" s="321">
        <v>43538</v>
      </c>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30" t="s">
        <v>864</v>
      </c>
      <c r="AE106" s="323" t="s">
        <v>484</v>
      </c>
    </row>
    <row r="107" spans="1:31" ht="38.25">
      <c r="A107" s="319">
        <v>2</v>
      </c>
      <c r="B107" s="319">
        <v>1</v>
      </c>
      <c r="C107" s="319">
        <v>8</v>
      </c>
      <c r="D107" s="280" t="s">
        <v>711</v>
      </c>
      <c r="E107" s="320" t="s">
        <v>712</v>
      </c>
      <c r="F107" s="321">
        <v>43538</v>
      </c>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30" t="s">
        <v>864</v>
      </c>
      <c r="AE107" s="323" t="s">
        <v>484</v>
      </c>
    </row>
    <row r="108" spans="1:31" ht="36">
      <c r="A108" s="319">
        <v>2</v>
      </c>
      <c r="B108" s="319">
        <v>1</v>
      </c>
      <c r="C108" s="319">
        <v>8</v>
      </c>
      <c r="D108" s="280">
        <v>2</v>
      </c>
      <c r="E108" s="320" t="s">
        <v>713</v>
      </c>
      <c r="F108" s="321">
        <v>43538</v>
      </c>
      <c r="G108" s="308"/>
      <c r="H108" s="308"/>
      <c r="I108" s="308"/>
      <c r="J108" s="308"/>
      <c r="K108" s="308"/>
      <c r="L108" s="308"/>
      <c r="M108" s="308"/>
      <c r="N108" s="308"/>
      <c r="O108" s="308"/>
      <c r="P108" s="308"/>
      <c r="Q108" s="308"/>
      <c r="R108" s="308"/>
      <c r="S108" s="308"/>
      <c r="T108" s="308"/>
      <c r="U108" s="308"/>
      <c r="V108" s="308"/>
      <c r="W108" s="308"/>
      <c r="X108" s="308"/>
      <c r="Y108" s="308"/>
      <c r="Z108" s="308"/>
      <c r="AA108" s="308"/>
      <c r="AB108" s="308"/>
      <c r="AC108" s="308"/>
      <c r="AD108" s="330" t="s">
        <v>862</v>
      </c>
      <c r="AE108" s="323" t="s">
        <v>484</v>
      </c>
    </row>
    <row r="109" spans="1:31">
      <c r="A109" s="319">
        <v>2</v>
      </c>
      <c r="B109" s="319">
        <v>1</v>
      </c>
      <c r="C109" s="319">
        <v>9</v>
      </c>
      <c r="D109" s="280">
        <v>0</v>
      </c>
      <c r="E109" s="320" t="s">
        <v>714</v>
      </c>
      <c r="F109" s="321">
        <v>43538</v>
      </c>
      <c r="G109" s="308"/>
      <c r="H109" s="308"/>
      <c r="I109" s="308"/>
      <c r="J109" s="308"/>
      <c r="K109" s="308"/>
      <c r="L109" s="308"/>
      <c r="M109" s="308"/>
      <c r="N109" s="308"/>
      <c r="O109" s="308"/>
      <c r="P109" s="308"/>
      <c r="Q109" s="308"/>
      <c r="R109" s="308"/>
      <c r="S109" s="308"/>
      <c r="T109" s="308"/>
      <c r="U109" s="308"/>
      <c r="V109" s="308"/>
      <c r="W109" s="308"/>
      <c r="X109" s="308"/>
      <c r="Y109" s="308"/>
      <c r="Z109" s="308"/>
      <c r="AA109" s="308"/>
      <c r="AB109" s="308"/>
      <c r="AC109" s="308"/>
      <c r="AD109" s="329"/>
      <c r="AE109" s="329"/>
    </row>
    <row r="110" spans="1:31" ht="84">
      <c r="A110" s="319">
        <v>2</v>
      </c>
      <c r="B110" s="319">
        <v>1</v>
      </c>
      <c r="C110" s="319">
        <v>9</v>
      </c>
      <c r="D110" s="280">
        <v>1</v>
      </c>
      <c r="E110" s="320" t="s">
        <v>860</v>
      </c>
      <c r="F110" s="321">
        <v>43538</v>
      </c>
      <c r="G110" s="308"/>
      <c r="H110" s="308"/>
      <c r="I110" s="308"/>
      <c r="J110" s="308"/>
      <c r="K110" s="308"/>
      <c r="L110" s="308"/>
      <c r="M110" s="308"/>
      <c r="N110" s="308"/>
      <c r="O110" s="308"/>
      <c r="P110" s="308"/>
      <c r="Q110" s="308"/>
      <c r="R110" s="308"/>
      <c r="S110" s="308"/>
      <c r="T110" s="308"/>
      <c r="U110" s="308"/>
      <c r="V110" s="308"/>
      <c r="W110" s="308"/>
      <c r="X110" s="308"/>
      <c r="Y110" s="308"/>
      <c r="Z110" s="308"/>
      <c r="AA110" s="308"/>
      <c r="AB110" s="308"/>
      <c r="AC110" s="308"/>
      <c r="AD110" s="330" t="s">
        <v>865</v>
      </c>
      <c r="AE110" s="323" t="s">
        <v>484</v>
      </c>
    </row>
    <row r="111" spans="1:31" ht="76.5">
      <c r="A111" s="319">
        <v>2</v>
      </c>
      <c r="B111" s="319">
        <v>1</v>
      </c>
      <c r="C111" s="319">
        <v>9</v>
      </c>
      <c r="D111" s="280">
        <v>2</v>
      </c>
      <c r="E111" s="320" t="s">
        <v>813</v>
      </c>
      <c r="F111" s="321">
        <v>43538</v>
      </c>
      <c r="G111" s="308"/>
      <c r="H111" s="308"/>
      <c r="I111" s="308"/>
      <c r="J111" s="308"/>
      <c r="K111" s="308"/>
      <c r="L111" s="308"/>
      <c r="M111" s="308"/>
      <c r="N111" s="308"/>
      <c r="O111" s="308"/>
      <c r="P111" s="308"/>
      <c r="Q111" s="308"/>
      <c r="R111" s="308"/>
      <c r="S111" s="308"/>
      <c r="T111" s="308"/>
      <c r="U111" s="308"/>
      <c r="V111" s="308"/>
      <c r="W111" s="308"/>
      <c r="X111" s="308"/>
      <c r="Y111" s="308"/>
      <c r="Z111" s="308"/>
      <c r="AA111" s="308"/>
      <c r="AB111" s="308"/>
      <c r="AC111" s="308"/>
      <c r="AD111" s="330" t="s">
        <v>866</v>
      </c>
      <c r="AE111" s="323" t="s">
        <v>484</v>
      </c>
    </row>
    <row r="112" spans="1:31" ht="51">
      <c r="A112" s="319">
        <v>2</v>
      </c>
      <c r="B112" s="319">
        <v>1</v>
      </c>
      <c r="C112" s="319">
        <v>9</v>
      </c>
      <c r="D112" s="280">
        <v>3</v>
      </c>
      <c r="E112" s="320" t="s">
        <v>814</v>
      </c>
      <c r="F112" s="321">
        <v>43538</v>
      </c>
      <c r="G112" s="308"/>
      <c r="H112" s="308"/>
      <c r="I112" s="308"/>
      <c r="J112" s="308"/>
      <c r="K112" s="308"/>
      <c r="L112" s="308"/>
      <c r="M112" s="308"/>
      <c r="N112" s="308"/>
      <c r="O112" s="308"/>
      <c r="P112" s="308"/>
      <c r="Q112" s="308"/>
      <c r="R112" s="308"/>
      <c r="S112" s="308"/>
      <c r="T112" s="308"/>
      <c r="U112" s="308"/>
      <c r="V112" s="308"/>
      <c r="W112" s="308"/>
      <c r="X112" s="308"/>
      <c r="Y112" s="308"/>
      <c r="Z112" s="308"/>
      <c r="AA112" s="308"/>
      <c r="AB112" s="308"/>
      <c r="AC112" s="308"/>
      <c r="AD112" s="330" t="s">
        <v>867</v>
      </c>
      <c r="AE112" s="323" t="s">
        <v>484</v>
      </c>
    </row>
    <row r="113" spans="1:31" ht="96">
      <c r="A113" s="319">
        <v>2</v>
      </c>
      <c r="B113" s="319">
        <v>1</v>
      </c>
      <c r="C113" s="319">
        <v>9</v>
      </c>
      <c r="D113" s="280">
        <v>4</v>
      </c>
      <c r="E113" s="320" t="s">
        <v>715</v>
      </c>
      <c r="F113" s="321">
        <v>43538</v>
      </c>
      <c r="G113" s="308"/>
      <c r="H113" s="308"/>
      <c r="I113" s="308"/>
      <c r="J113" s="308"/>
      <c r="K113" s="308"/>
      <c r="L113" s="308"/>
      <c r="M113" s="308"/>
      <c r="N113" s="308"/>
      <c r="O113" s="308"/>
      <c r="P113" s="308"/>
      <c r="Q113" s="308"/>
      <c r="R113" s="308"/>
      <c r="S113" s="308"/>
      <c r="T113" s="308"/>
      <c r="U113" s="308"/>
      <c r="V113" s="308"/>
      <c r="W113" s="308"/>
      <c r="X113" s="308"/>
      <c r="Y113" s="308"/>
      <c r="Z113" s="308"/>
      <c r="AA113" s="308"/>
      <c r="AB113" s="308"/>
      <c r="AC113" s="308"/>
      <c r="AD113" s="330" t="s">
        <v>886</v>
      </c>
      <c r="AE113" s="323" t="s">
        <v>484</v>
      </c>
    </row>
    <row r="114" spans="1:31" ht="84">
      <c r="A114" s="319">
        <v>2</v>
      </c>
      <c r="B114" s="319">
        <v>1</v>
      </c>
      <c r="C114" s="319">
        <v>9</v>
      </c>
      <c r="D114" s="280">
        <v>5</v>
      </c>
      <c r="E114" s="320" t="s">
        <v>716</v>
      </c>
      <c r="F114" s="321">
        <v>43538</v>
      </c>
      <c r="G114" s="308"/>
      <c r="H114" s="308"/>
      <c r="I114" s="308"/>
      <c r="J114" s="308"/>
      <c r="K114" s="308"/>
      <c r="L114" s="308"/>
      <c r="M114" s="308"/>
      <c r="N114" s="308"/>
      <c r="O114" s="308"/>
      <c r="P114" s="308"/>
      <c r="Q114" s="308"/>
      <c r="R114" s="308"/>
      <c r="S114" s="308"/>
      <c r="T114" s="308"/>
      <c r="U114" s="308"/>
      <c r="V114" s="308"/>
      <c r="W114" s="308"/>
      <c r="X114" s="308"/>
      <c r="Y114" s="308"/>
      <c r="Z114" s="308"/>
      <c r="AA114" s="308"/>
      <c r="AB114" s="308"/>
      <c r="AC114" s="308"/>
      <c r="AD114" s="330" t="s">
        <v>887</v>
      </c>
      <c r="AE114" s="323" t="s">
        <v>484</v>
      </c>
    </row>
    <row r="115" spans="1:31">
      <c r="A115" s="319">
        <v>2</v>
      </c>
      <c r="B115" s="319">
        <v>1</v>
      </c>
      <c r="C115" s="319">
        <v>10</v>
      </c>
      <c r="D115" s="280">
        <v>0</v>
      </c>
      <c r="E115" s="320" t="s">
        <v>717</v>
      </c>
      <c r="F115" s="321">
        <v>43538</v>
      </c>
      <c r="G115" s="308"/>
      <c r="H115" s="308"/>
      <c r="I115" s="308"/>
      <c r="J115" s="308"/>
      <c r="K115" s="308"/>
      <c r="L115" s="308"/>
      <c r="M115" s="308"/>
      <c r="N115" s="308"/>
      <c r="O115" s="308"/>
      <c r="P115" s="308"/>
      <c r="Q115" s="308"/>
      <c r="R115" s="308"/>
      <c r="S115" s="308"/>
      <c r="T115" s="308"/>
      <c r="U115" s="308"/>
      <c r="V115" s="308"/>
      <c r="W115" s="308"/>
      <c r="X115" s="308"/>
      <c r="Y115" s="308"/>
      <c r="Z115" s="308"/>
      <c r="AA115" s="308"/>
      <c r="AB115" s="308"/>
      <c r="AC115" s="308"/>
      <c r="AD115" s="329"/>
      <c r="AE115" s="329"/>
    </row>
    <row r="116" spans="1:31" ht="89.25">
      <c r="A116" s="319">
        <v>2</v>
      </c>
      <c r="B116" s="319">
        <v>1</v>
      </c>
      <c r="C116" s="319">
        <v>10</v>
      </c>
      <c r="D116" s="280">
        <v>1</v>
      </c>
      <c r="E116" s="320" t="s">
        <v>718</v>
      </c>
      <c r="F116" s="321">
        <v>43538</v>
      </c>
      <c r="G116" s="308"/>
      <c r="H116" s="308"/>
      <c r="I116" s="308"/>
      <c r="J116" s="308"/>
      <c r="K116" s="308"/>
      <c r="L116" s="308"/>
      <c r="M116" s="308"/>
      <c r="N116" s="308"/>
      <c r="O116" s="308"/>
      <c r="P116" s="308"/>
      <c r="Q116" s="308"/>
      <c r="R116" s="308"/>
      <c r="S116" s="308"/>
      <c r="T116" s="308"/>
      <c r="U116" s="308"/>
      <c r="V116" s="308"/>
      <c r="W116" s="308"/>
      <c r="X116" s="308"/>
      <c r="Y116" s="308"/>
      <c r="Z116" s="308"/>
      <c r="AA116" s="308"/>
      <c r="AB116" s="308"/>
      <c r="AC116" s="308"/>
      <c r="AD116" s="330" t="s">
        <v>874</v>
      </c>
      <c r="AE116" s="323" t="s">
        <v>484</v>
      </c>
    </row>
    <row r="117" spans="1:31" ht="89.25">
      <c r="A117" s="319">
        <v>2</v>
      </c>
      <c r="B117" s="319">
        <v>1</v>
      </c>
      <c r="C117" s="319">
        <v>10</v>
      </c>
      <c r="D117" s="280">
        <v>2</v>
      </c>
      <c r="E117" s="320" t="s">
        <v>719</v>
      </c>
      <c r="F117" s="321">
        <v>43538</v>
      </c>
      <c r="G117" s="308"/>
      <c r="H117" s="308"/>
      <c r="I117" s="308"/>
      <c r="J117" s="308"/>
      <c r="K117" s="308"/>
      <c r="L117" s="308"/>
      <c r="M117" s="308"/>
      <c r="N117" s="308"/>
      <c r="O117" s="308"/>
      <c r="P117" s="308"/>
      <c r="Q117" s="308"/>
      <c r="R117" s="308"/>
      <c r="S117" s="308"/>
      <c r="T117" s="308"/>
      <c r="U117" s="308"/>
      <c r="V117" s="308"/>
      <c r="W117" s="308"/>
      <c r="X117" s="308"/>
      <c r="Y117" s="308"/>
      <c r="Z117" s="308"/>
      <c r="AA117" s="308"/>
      <c r="AB117" s="308"/>
      <c r="AC117" s="308"/>
      <c r="AD117" s="330" t="s">
        <v>874</v>
      </c>
      <c r="AE117" s="323" t="s">
        <v>484</v>
      </c>
    </row>
    <row r="118" spans="1:31" ht="108">
      <c r="A118" s="319">
        <v>2</v>
      </c>
      <c r="B118" s="319">
        <v>1</v>
      </c>
      <c r="C118" s="319">
        <v>10</v>
      </c>
      <c r="D118" s="280">
        <v>3</v>
      </c>
      <c r="E118" s="320" t="s">
        <v>720</v>
      </c>
      <c r="F118" s="321">
        <v>43538</v>
      </c>
      <c r="G118" s="308"/>
      <c r="H118" s="308"/>
      <c r="I118" s="308"/>
      <c r="J118" s="308"/>
      <c r="K118" s="308"/>
      <c r="L118" s="308"/>
      <c r="M118" s="308"/>
      <c r="N118" s="308"/>
      <c r="O118" s="308"/>
      <c r="P118" s="308"/>
      <c r="Q118" s="308"/>
      <c r="R118" s="308"/>
      <c r="S118" s="308"/>
      <c r="T118" s="308"/>
      <c r="U118" s="308"/>
      <c r="V118" s="308"/>
      <c r="W118" s="308"/>
      <c r="X118" s="308"/>
      <c r="Y118" s="308"/>
      <c r="Z118" s="308"/>
      <c r="AA118" s="308"/>
      <c r="AB118" s="308"/>
      <c r="AC118" s="308"/>
      <c r="AD118" s="330" t="s">
        <v>871</v>
      </c>
      <c r="AE118" s="323" t="s">
        <v>484</v>
      </c>
    </row>
    <row r="119" spans="1:31" ht="36">
      <c r="A119" s="319">
        <v>2</v>
      </c>
      <c r="B119" s="319">
        <v>1</v>
      </c>
      <c r="C119" s="319">
        <v>10</v>
      </c>
      <c r="D119" s="280">
        <v>4</v>
      </c>
      <c r="E119" s="320" t="s">
        <v>721</v>
      </c>
      <c r="F119" s="321">
        <v>43538</v>
      </c>
      <c r="G119" s="308"/>
      <c r="H119" s="308"/>
      <c r="I119" s="308"/>
      <c r="J119" s="308"/>
      <c r="K119" s="308"/>
      <c r="L119" s="308"/>
      <c r="M119" s="308"/>
      <c r="N119" s="308"/>
      <c r="O119" s="308"/>
      <c r="P119" s="308"/>
      <c r="Q119" s="308"/>
      <c r="R119" s="308"/>
      <c r="S119" s="308"/>
      <c r="T119" s="308"/>
      <c r="U119" s="308"/>
      <c r="V119" s="308"/>
      <c r="W119" s="308"/>
      <c r="X119" s="308"/>
      <c r="Y119" s="308"/>
      <c r="Z119" s="308"/>
      <c r="AA119" s="308"/>
      <c r="AB119" s="308"/>
      <c r="AC119" s="308"/>
      <c r="AD119" s="330" t="s">
        <v>888</v>
      </c>
      <c r="AE119" s="323" t="s">
        <v>484</v>
      </c>
    </row>
    <row r="120" spans="1:31" ht="25.5">
      <c r="A120" s="319">
        <v>2</v>
      </c>
      <c r="B120" s="319">
        <v>1</v>
      </c>
      <c r="C120" s="319">
        <v>10</v>
      </c>
      <c r="D120" s="280" t="s">
        <v>608</v>
      </c>
      <c r="E120" s="320" t="s">
        <v>722</v>
      </c>
      <c r="F120" s="321">
        <v>43538</v>
      </c>
      <c r="G120" s="308"/>
      <c r="H120" s="308"/>
      <c r="I120" s="308"/>
      <c r="J120" s="308"/>
      <c r="K120" s="308"/>
      <c r="L120" s="308"/>
      <c r="M120" s="308"/>
      <c r="N120" s="308"/>
      <c r="O120" s="308"/>
      <c r="P120" s="308"/>
      <c r="Q120" s="308"/>
      <c r="R120" s="308"/>
      <c r="S120" s="308"/>
      <c r="T120" s="308"/>
      <c r="U120" s="308"/>
      <c r="V120" s="308"/>
      <c r="W120" s="308"/>
      <c r="X120" s="308"/>
      <c r="Y120" s="308"/>
      <c r="Z120" s="308"/>
      <c r="AA120" s="308"/>
      <c r="AB120" s="308"/>
      <c r="AC120" s="308"/>
      <c r="AD120" s="330" t="s">
        <v>872</v>
      </c>
      <c r="AE120" s="323" t="s">
        <v>484</v>
      </c>
    </row>
    <row r="121" spans="1:31" ht="25.5">
      <c r="A121" s="319">
        <v>2</v>
      </c>
      <c r="B121" s="319">
        <v>1</v>
      </c>
      <c r="C121" s="319">
        <v>10</v>
      </c>
      <c r="D121" s="280" t="s">
        <v>609</v>
      </c>
      <c r="E121" s="320" t="s">
        <v>723</v>
      </c>
      <c r="F121" s="321">
        <v>43538</v>
      </c>
      <c r="G121" s="308"/>
      <c r="H121" s="308"/>
      <c r="I121" s="308"/>
      <c r="J121" s="308"/>
      <c r="K121" s="308"/>
      <c r="L121" s="308"/>
      <c r="M121" s="308"/>
      <c r="N121" s="308"/>
      <c r="O121" s="308"/>
      <c r="P121" s="308"/>
      <c r="Q121" s="308"/>
      <c r="R121" s="308"/>
      <c r="S121" s="308"/>
      <c r="T121" s="308"/>
      <c r="U121" s="308"/>
      <c r="V121" s="308"/>
      <c r="W121" s="308"/>
      <c r="X121" s="308"/>
      <c r="Y121" s="308"/>
      <c r="Z121" s="308"/>
      <c r="AA121" s="308"/>
      <c r="AB121" s="308"/>
      <c r="AC121" s="308"/>
      <c r="AD121" s="330" t="s">
        <v>872</v>
      </c>
      <c r="AE121" s="323" t="s">
        <v>484</v>
      </c>
    </row>
    <row r="122" spans="1:31" ht="36">
      <c r="A122" s="319">
        <v>2</v>
      </c>
      <c r="B122" s="319">
        <v>1</v>
      </c>
      <c r="C122" s="319">
        <v>10</v>
      </c>
      <c r="D122" s="280" t="s">
        <v>610</v>
      </c>
      <c r="E122" s="320" t="s">
        <v>724</v>
      </c>
      <c r="F122" s="321">
        <v>43538</v>
      </c>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30" t="s">
        <v>872</v>
      </c>
      <c r="AE122" s="323" t="s">
        <v>484</v>
      </c>
    </row>
    <row r="123" spans="1:31" ht="25.5">
      <c r="A123" s="319">
        <v>2</v>
      </c>
      <c r="B123" s="319">
        <v>1</v>
      </c>
      <c r="C123" s="319">
        <v>10</v>
      </c>
      <c r="D123" s="280" t="s">
        <v>611</v>
      </c>
      <c r="E123" s="320" t="s">
        <v>725</v>
      </c>
      <c r="F123" s="321">
        <v>43538</v>
      </c>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30" t="s">
        <v>872</v>
      </c>
      <c r="AE123" s="323" t="s">
        <v>484</v>
      </c>
    </row>
    <row r="124" spans="1:31" ht="36">
      <c r="A124" s="319">
        <v>2</v>
      </c>
      <c r="B124" s="319">
        <v>1</v>
      </c>
      <c r="C124" s="319">
        <v>10</v>
      </c>
      <c r="D124" s="280" t="s">
        <v>727</v>
      </c>
      <c r="E124" s="320" t="s">
        <v>726</v>
      </c>
      <c r="F124" s="321">
        <v>43538</v>
      </c>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30" t="s">
        <v>872</v>
      </c>
      <c r="AE124" s="323" t="s">
        <v>484</v>
      </c>
    </row>
    <row r="125" spans="1:31" ht="25.5">
      <c r="A125" s="319">
        <v>2</v>
      </c>
      <c r="B125" s="319">
        <v>1</v>
      </c>
      <c r="C125" s="319">
        <v>10</v>
      </c>
      <c r="D125" s="280" t="s">
        <v>613</v>
      </c>
      <c r="E125" s="320" t="s">
        <v>728</v>
      </c>
      <c r="F125" s="321">
        <v>43538</v>
      </c>
      <c r="G125" s="308"/>
      <c r="H125" s="308"/>
      <c r="I125" s="308"/>
      <c r="J125" s="308"/>
      <c r="K125" s="308"/>
      <c r="L125" s="308"/>
      <c r="M125" s="308"/>
      <c r="N125" s="308"/>
      <c r="O125" s="308"/>
      <c r="P125" s="308"/>
      <c r="Q125" s="308"/>
      <c r="R125" s="308"/>
      <c r="S125" s="308"/>
      <c r="T125" s="308"/>
      <c r="U125" s="308"/>
      <c r="V125" s="308"/>
      <c r="W125" s="308"/>
      <c r="X125" s="308"/>
      <c r="Y125" s="308"/>
      <c r="Z125" s="308"/>
      <c r="AA125" s="308"/>
      <c r="AB125" s="308"/>
      <c r="AC125" s="308"/>
      <c r="AD125" s="330" t="s">
        <v>872</v>
      </c>
      <c r="AE125" s="323" t="s">
        <v>484</v>
      </c>
    </row>
    <row r="126" spans="1:31" ht="36">
      <c r="A126" s="319">
        <v>2</v>
      </c>
      <c r="B126" s="319">
        <v>1</v>
      </c>
      <c r="C126" s="319">
        <v>10</v>
      </c>
      <c r="D126" s="280">
        <v>5</v>
      </c>
      <c r="E126" s="320" t="s">
        <v>729</v>
      </c>
      <c r="F126" s="321">
        <v>43538</v>
      </c>
      <c r="G126" s="308"/>
      <c r="H126" s="308"/>
      <c r="I126" s="308"/>
      <c r="J126" s="308"/>
      <c r="K126" s="308"/>
      <c r="L126" s="308"/>
      <c r="M126" s="308"/>
      <c r="N126" s="308"/>
      <c r="O126" s="308"/>
      <c r="P126" s="308"/>
      <c r="Q126" s="308"/>
      <c r="R126" s="308"/>
      <c r="S126" s="308"/>
      <c r="T126" s="308"/>
      <c r="U126" s="308"/>
      <c r="V126" s="308"/>
      <c r="W126" s="308"/>
      <c r="X126" s="308"/>
      <c r="Y126" s="308"/>
      <c r="Z126" s="308"/>
      <c r="AA126" s="308"/>
      <c r="AB126" s="308"/>
      <c r="AC126" s="308"/>
      <c r="AD126" s="330" t="s">
        <v>872</v>
      </c>
      <c r="AE126" s="323" t="s">
        <v>484</v>
      </c>
    </row>
    <row r="127" spans="1:31">
      <c r="A127" s="319">
        <v>2</v>
      </c>
      <c r="B127" s="319">
        <v>2</v>
      </c>
      <c r="C127" s="319">
        <v>0</v>
      </c>
      <c r="D127" s="280">
        <v>0</v>
      </c>
      <c r="E127" s="320" t="s">
        <v>730</v>
      </c>
      <c r="F127" s="321">
        <v>43538</v>
      </c>
      <c r="G127" s="308"/>
      <c r="H127" s="308"/>
      <c r="I127" s="308"/>
      <c r="J127" s="308"/>
      <c r="K127" s="308"/>
      <c r="L127" s="308"/>
      <c r="M127" s="308"/>
      <c r="N127" s="308"/>
      <c r="O127" s="308"/>
      <c r="P127" s="308"/>
      <c r="Q127" s="308"/>
      <c r="R127" s="308"/>
      <c r="S127" s="308"/>
      <c r="T127" s="308"/>
      <c r="U127" s="308"/>
      <c r="V127" s="308"/>
      <c r="W127" s="308"/>
      <c r="X127" s="308"/>
      <c r="Y127" s="308"/>
      <c r="Z127" s="308"/>
      <c r="AA127" s="308"/>
      <c r="AB127" s="308"/>
      <c r="AC127" s="308"/>
      <c r="AD127" s="329"/>
      <c r="AE127" s="329"/>
    </row>
    <row r="128" spans="1:31" ht="127.5">
      <c r="A128" s="319">
        <v>2</v>
      </c>
      <c r="B128" s="319">
        <v>2</v>
      </c>
      <c r="C128" s="319">
        <v>11</v>
      </c>
      <c r="D128" s="280">
        <v>1</v>
      </c>
      <c r="E128" s="320" t="s">
        <v>731</v>
      </c>
      <c r="F128" s="321">
        <v>43538</v>
      </c>
      <c r="G128" s="308"/>
      <c r="H128" s="308"/>
      <c r="I128" s="308"/>
      <c r="J128" s="308"/>
      <c r="K128" s="308"/>
      <c r="L128" s="308"/>
      <c r="M128" s="308"/>
      <c r="N128" s="308"/>
      <c r="O128" s="308"/>
      <c r="P128" s="308"/>
      <c r="Q128" s="308"/>
      <c r="R128" s="308"/>
      <c r="S128" s="308"/>
      <c r="T128" s="308"/>
      <c r="U128" s="308"/>
      <c r="V128" s="308"/>
      <c r="W128" s="308"/>
      <c r="X128" s="308"/>
      <c r="Y128" s="308"/>
      <c r="Z128" s="308"/>
      <c r="AA128" s="308"/>
      <c r="AB128" s="308"/>
      <c r="AC128" s="308"/>
      <c r="AD128" s="330" t="s">
        <v>850</v>
      </c>
      <c r="AE128" s="323" t="s">
        <v>793</v>
      </c>
    </row>
    <row r="129" spans="1:31" ht="127.5">
      <c r="A129" s="319">
        <v>2</v>
      </c>
      <c r="B129" s="319">
        <v>2</v>
      </c>
      <c r="C129" s="319">
        <v>11</v>
      </c>
      <c r="D129" s="280" t="s">
        <v>704</v>
      </c>
      <c r="E129" s="320" t="s">
        <v>732</v>
      </c>
      <c r="F129" s="321">
        <v>43538</v>
      </c>
      <c r="G129" s="308"/>
      <c r="H129" s="308"/>
      <c r="I129" s="308"/>
      <c r="J129" s="308"/>
      <c r="K129" s="308"/>
      <c r="L129" s="308"/>
      <c r="M129" s="308"/>
      <c r="N129" s="308"/>
      <c r="O129" s="308"/>
      <c r="P129" s="308"/>
      <c r="Q129" s="308"/>
      <c r="R129" s="308"/>
      <c r="S129" s="308"/>
      <c r="T129" s="308"/>
      <c r="U129" s="308"/>
      <c r="V129" s="308"/>
      <c r="W129" s="308"/>
      <c r="X129" s="308"/>
      <c r="Y129" s="308"/>
      <c r="Z129" s="308"/>
      <c r="AA129" s="308"/>
      <c r="AB129" s="308"/>
      <c r="AC129" s="308"/>
      <c r="AD129" s="330" t="s">
        <v>825</v>
      </c>
      <c r="AE129" s="323" t="s">
        <v>844</v>
      </c>
    </row>
    <row r="130" spans="1:31" ht="127.5">
      <c r="A130" s="319">
        <v>2</v>
      </c>
      <c r="B130" s="319">
        <v>2</v>
      </c>
      <c r="C130" s="319">
        <v>11</v>
      </c>
      <c r="D130" s="280" t="s">
        <v>705</v>
      </c>
      <c r="E130" s="320" t="s">
        <v>733</v>
      </c>
      <c r="F130" s="321">
        <v>43538</v>
      </c>
      <c r="G130" s="308"/>
      <c r="H130" s="308"/>
      <c r="I130" s="308"/>
      <c r="J130" s="308"/>
      <c r="K130" s="308"/>
      <c r="L130" s="308"/>
      <c r="M130" s="308"/>
      <c r="N130" s="308"/>
      <c r="O130" s="308"/>
      <c r="P130" s="308"/>
      <c r="Q130" s="308"/>
      <c r="R130" s="308"/>
      <c r="S130" s="308"/>
      <c r="T130" s="308"/>
      <c r="U130" s="308"/>
      <c r="V130" s="308"/>
      <c r="W130" s="308"/>
      <c r="X130" s="308"/>
      <c r="Y130" s="308"/>
      <c r="Z130" s="308"/>
      <c r="AA130" s="308"/>
      <c r="AB130" s="308"/>
      <c r="AC130" s="308"/>
      <c r="AD130" s="330" t="s">
        <v>825</v>
      </c>
      <c r="AE130" s="323" t="s">
        <v>836</v>
      </c>
    </row>
    <row r="131" spans="1:31" ht="127.5">
      <c r="A131" s="319">
        <v>2</v>
      </c>
      <c r="B131" s="319">
        <v>2</v>
      </c>
      <c r="C131" s="319">
        <v>11</v>
      </c>
      <c r="D131" s="280" t="s">
        <v>707</v>
      </c>
      <c r="E131" s="320" t="s">
        <v>734</v>
      </c>
      <c r="F131" s="321">
        <v>43538</v>
      </c>
      <c r="G131" s="308"/>
      <c r="H131" s="308"/>
      <c r="I131" s="308"/>
      <c r="J131" s="308"/>
      <c r="K131" s="308"/>
      <c r="L131" s="308"/>
      <c r="M131" s="308"/>
      <c r="N131" s="308"/>
      <c r="O131" s="308"/>
      <c r="P131" s="308"/>
      <c r="Q131" s="308"/>
      <c r="R131" s="308"/>
      <c r="S131" s="308"/>
      <c r="T131" s="308"/>
      <c r="U131" s="308"/>
      <c r="V131" s="308"/>
      <c r="W131" s="308"/>
      <c r="X131" s="308"/>
      <c r="Y131" s="308"/>
      <c r="Z131" s="308"/>
      <c r="AA131" s="308"/>
      <c r="AB131" s="308"/>
      <c r="AC131" s="308"/>
      <c r="AD131" s="330" t="s">
        <v>825</v>
      </c>
      <c r="AE131" s="323" t="s">
        <v>835</v>
      </c>
    </row>
    <row r="132" spans="1:31" ht="76.5">
      <c r="A132" s="319">
        <v>2</v>
      </c>
      <c r="B132" s="319">
        <v>2</v>
      </c>
      <c r="C132" s="319">
        <v>11</v>
      </c>
      <c r="D132" s="280" t="s">
        <v>710</v>
      </c>
      <c r="E132" s="320" t="s">
        <v>735</v>
      </c>
      <c r="F132" s="321">
        <v>43538</v>
      </c>
      <c r="G132" s="308"/>
      <c r="H132" s="308"/>
      <c r="I132" s="308"/>
      <c r="J132" s="308"/>
      <c r="K132" s="308"/>
      <c r="L132" s="308"/>
      <c r="M132" s="308"/>
      <c r="N132" s="308"/>
      <c r="O132" s="308"/>
      <c r="P132" s="308"/>
      <c r="Q132" s="308"/>
      <c r="R132" s="308"/>
      <c r="S132" s="308"/>
      <c r="T132" s="308"/>
      <c r="U132" s="308"/>
      <c r="V132" s="308"/>
      <c r="W132" s="308"/>
      <c r="X132" s="308"/>
      <c r="Y132" s="308"/>
      <c r="Z132" s="308"/>
      <c r="AA132" s="308"/>
      <c r="AB132" s="308"/>
      <c r="AC132" s="308"/>
      <c r="AD132" s="335" t="s">
        <v>852</v>
      </c>
      <c r="AE132" s="323" t="s">
        <v>837</v>
      </c>
    </row>
    <row r="133" spans="1:31" ht="36">
      <c r="A133" s="319">
        <v>2</v>
      </c>
      <c r="B133" s="319">
        <v>2</v>
      </c>
      <c r="C133" s="319">
        <v>11</v>
      </c>
      <c r="D133" s="280" t="s">
        <v>711</v>
      </c>
      <c r="E133" s="320" t="s">
        <v>712</v>
      </c>
      <c r="F133" s="321">
        <v>43538</v>
      </c>
      <c r="G133" s="308"/>
      <c r="H133" s="308"/>
      <c r="I133" s="308"/>
      <c r="J133" s="308"/>
      <c r="K133" s="308"/>
      <c r="L133" s="308"/>
      <c r="M133" s="308"/>
      <c r="N133" s="308"/>
      <c r="O133" s="308"/>
      <c r="P133" s="308"/>
      <c r="Q133" s="308"/>
      <c r="R133" s="308"/>
      <c r="S133" s="308"/>
      <c r="T133" s="308"/>
      <c r="U133" s="308"/>
      <c r="V133" s="308"/>
      <c r="W133" s="308"/>
      <c r="X133" s="308"/>
      <c r="Y133" s="308"/>
      <c r="Z133" s="308"/>
      <c r="AA133" s="308"/>
      <c r="AB133" s="308"/>
      <c r="AC133" s="308"/>
      <c r="AD133" s="330" t="s">
        <v>845</v>
      </c>
      <c r="AE133" s="323" t="s">
        <v>838</v>
      </c>
    </row>
    <row r="134" spans="1:31" ht="84">
      <c r="A134" s="319">
        <v>2</v>
      </c>
      <c r="B134" s="319">
        <v>2</v>
      </c>
      <c r="C134" s="319">
        <v>11</v>
      </c>
      <c r="D134" s="280">
        <v>2</v>
      </c>
      <c r="E134" s="320" t="s">
        <v>736</v>
      </c>
      <c r="F134" s="321">
        <v>43538</v>
      </c>
      <c r="G134" s="308"/>
      <c r="H134" s="308"/>
      <c r="I134" s="308"/>
      <c r="J134" s="308"/>
      <c r="K134" s="308"/>
      <c r="L134" s="308"/>
      <c r="M134" s="308"/>
      <c r="N134" s="308"/>
      <c r="O134" s="308"/>
      <c r="P134" s="308"/>
      <c r="Q134" s="308"/>
      <c r="R134" s="308"/>
      <c r="S134" s="308"/>
      <c r="T134" s="308"/>
      <c r="U134" s="308"/>
      <c r="V134" s="308"/>
      <c r="W134" s="308"/>
      <c r="X134" s="308"/>
      <c r="Y134" s="308"/>
      <c r="Z134" s="308"/>
      <c r="AA134" s="308"/>
      <c r="AB134" s="308"/>
      <c r="AC134" s="308"/>
      <c r="AD134" s="323" t="s">
        <v>846</v>
      </c>
      <c r="AE134" s="323" t="s">
        <v>841</v>
      </c>
    </row>
    <row r="135" spans="1:31" ht="36">
      <c r="A135" s="319">
        <v>2</v>
      </c>
      <c r="B135" s="319">
        <v>2</v>
      </c>
      <c r="C135" s="319">
        <v>11</v>
      </c>
      <c r="D135" s="280">
        <v>3</v>
      </c>
      <c r="E135" s="320" t="s">
        <v>737</v>
      </c>
      <c r="F135" s="321">
        <v>43538</v>
      </c>
      <c r="G135" s="308"/>
      <c r="H135" s="308"/>
      <c r="I135" s="308"/>
      <c r="J135" s="308"/>
      <c r="K135" s="308"/>
      <c r="L135" s="308"/>
      <c r="M135" s="308"/>
      <c r="N135" s="308"/>
      <c r="O135" s="308"/>
      <c r="P135" s="308"/>
      <c r="Q135" s="308"/>
      <c r="R135" s="308"/>
      <c r="S135" s="308"/>
      <c r="T135" s="308"/>
      <c r="U135" s="308"/>
      <c r="V135" s="308"/>
      <c r="W135" s="308"/>
      <c r="X135" s="308"/>
      <c r="Y135" s="308"/>
      <c r="Z135" s="308"/>
      <c r="AA135" s="308"/>
      <c r="AB135" s="308"/>
      <c r="AC135" s="308"/>
      <c r="AD135" s="330" t="s">
        <v>815</v>
      </c>
      <c r="AE135" s="330" t="s">
        <v>794</v>
      </c>
    </row>
    <row r="136" spans="1:31">
      <c r="A136" s="319">
        <v>2</v>
      </c>
      <c r="B136" s="319">
        <v>2</v>
      </c>
      <c r="C136" s="319">
        <v>12</v>
      </c>
      <c r="D136" s="280">
        <v>0</v>
      </c>
      <c r="E136" s="320" t="s">
        <v>738</v>
      </c>
      <c r="F136" s="321">
        <v>43538</v>
      </c>
      <c r="G136" s="308"/>
      <c r="H136" s="308"/>
      <c r="I136" s="308"/>
      <c r="J136" s="308"/>
      <c r="K136" s="308"/>
      <c r="L136" s="308"/>
      <c r="M136" s="308"/>
      <c r="N136" s="308"/>
      <c r="O136" s="308"/>
      <c r="P136" s="308"/>
      <c r="Q136" s="308"/>
      <c r="R136" s="308"/>
      <c r="S136" s="308"/>
      <c r="T136" s="308"/>
      <c r="U136" s="308"/>
      <c r="V136" s="308"/>
      <c r="W136" s="308"/>
      <c r="X136" s="308"/>
      <c r="Y136" s="308"/>
      <c r="Z136" s="308"/>
      <c r="AA136" s="308"/>
      <c r="AB136" s="308"/>
      <c r="AC136" s="308"/>
      <c r="AD136" s="329"/>
      <c r="AE136" s="329"/>
    </row>
    <row r="137" spans="1:31" ht="144">
      <c r="A137" s="319">
        <v>2</v>
      </c>
      <c r="B137" s="319">
        <v>2</v>
      </c>
      <c r="C137" s="319">
        <v>12</v>
      </c>
      <c r="D137" s="280">
        <v>1</v>
      </c>
      <c r="E137" s="320" t="s">
        <v>739</v>
      </c>
      <c r="F137" s="321">
        <v>43538</v>
      </c>
      <c r="G137" s="308"/>
      <c r="H137" s="308"/>
      <c r="I137" s="308"/>
      <c r="J137" s="308"/>
      <c r="K137" s="308"/>
      <c r="L137" s="308"/>
      <c r="M137" s="308"/>
      <c r="N137" s="308"/>
      <c r="O137" s="308"/>
      <c r="P137" s="308"/>
      <c r="Q137" s="308"/>
      <c r="R137" s="308"/>
      <c r="S137" s="308"/>
      <c r="T137" s="308"/>
      <c r="U137" s="308"/>
      <c r="V137" s="308"/>
      <c r="W137" s="308"/>
      <c r="X137" s="308"/>
      <c r="Y137" s="308"/>
      <c r="Z137" s="308"/>
      <c r="AA137" s="308"/>
      <c r="AB137" s="308"/>
      <c r="AC137" s="308"/>
      <c r="AD137" s="330" t="s">
        <v>847</v>
      </c>
      <c r="AE137" s="323" t="s">
        <v>795</v>
      </c>
    </row>
    <row r="138" spans="1:31" ht="36">
      <c r="A138" s="319">
        <v>2</v>
      </c>
      <c r="B138" s="319">
        <v>2</v>
      </c>
      <c r="C138" s="319">
        <v>12</v>
      </c>
      <c r="D138" s="280">
        <v>2</v>
      </c>
      <c r="E138" s="320" t="s">
        <v>740</v>
      </c>
      <c r="F138" s="321">
        <v>43538</v>
      </c>
      <c r="G138" s="308"/>
      <c r="H138" s="308"/>
      <c r="I138" s="308"/>
      <c r="J138" s="308"/>
      <c r="K138" s="308"/>
      <c r="L138" s="308"/>
      <c r="M138" s="308"/>
      <c r="N138" s="308"/>
      <c r="O138" s="308"/>
      <c r="P138" s="308"/>
      <c r="Q138" s="308"/>
      <c r="R138" s="308"/>
      <c r="S138" s="308"/>
      <c r="T138" s="308"/>
      <c r="U138" s="308"/>
      <c r="V138" s="308"/>
      <c r="W138" s="308"/>
      <c r="X138" s="308"/>
      <c r="Y138" s="308"/>
      <c r="Z138" s="308"/>
      <c r="AA138" s="308"/>
      <c r="AB138" s="308"/>
      <c r="AC138" s="308"/>
      <c r="AD138" s="330" t="s">
        <v>815</v>
      </c>
      <c r="AE138" s="323" t="s">
        <v>839</v>
      </c>
    </row>
    <row r="139" spans="1:31">
      <c r="A139" s="319">
        <v>2</v>
      </c>
      <c r="B139" s="319">
        <v>2</v>
      </c>
      <c r="C139" s="319">
        <v>13</v>
      </c>
      <c r="D139" s="280">
        <v>0</v>
      </c>
      <c r="E139" s="320" t="s">
        <v>741</v>
      </c>
      <c r="F139" s="321">
        <v>43538</v>
      </c>
      <c r="G139" s="308"/>
      <c r="H139" s="308"/>
      <c r="I139" s="308"/>
      <c r="J139" s="308"/>
      <c r="K139" s="308"/>
      <c r="L139" s="308"/>
      <c r="M139" s="308"/>
      <c r="N139" s="308"/>
      <c r="O139" s="308"/>
      <c r="P139" s="308"/>
      <c r="Q139" s="308"/>
      <c r="R139" s="308"/>
      <c r="S139" s="308"/>
      <c r="T139" s="308"/>
      <c r="U139" s="308"/>
      <c r="V139" s="308"/>
      <c r="W139" s="308"/>
      <c r="X139" s="308"/>
      <c r="Y139" s="308"/>
      <c r="Z139" s="308"/>
      <c r="AA139" s="308"/>
      <c r="AB139" s="308"/>
      <c r="AC139" s="308"/>
      <c r="AD139" s="330" t="s">
        <v>848</v>
      </c>
      <c r="AE139" s="323"/>
    </row>
    <row r="140" spans="1:31" ht="102">
      <c r="A140" s="319">
        <v>2</v>
      </c>
      <c r="B140" s="319">
        <v>2</v>
      </c>
      <c r="C140" s="319">
        <v>13</v>
      </c>
      <c r="D140" s="280">
        <v>1</v>
      </c>
      <c r="E140" s="320" t="s">
        <v>742</v>
      </c>
      <c r="F140" s="321">
        <v>43538</v>
      </c>
      <c r="G140" s="308"/>
      <c r="H140" s="308"/>
      <c r="I140" s="308"/>
      <c r="J140" s="308"/>
      <c r="K140" s="308"/>
      <c r="L140" s="308"/>
      <c r="M140" s="308"/>
      <c r="N140" s="308"/>
      <c r="O140" s="308"/>
      <c r="P140" s="308"/>
      <c r="Q140" s="308"/>
      <c r="R140" s="308"/>
      <c r="S140" s="308"/>
      <c r="T140" s="308"/>
      <c r="U140" s="308"/>
      <c r="V140" s="308"/>
      <c r="W140" s="308"/>
      <c r="X140" s="308"/>
      <c r="Y140" s="308"/>
      <c r="Z140" s="308"/>
      <c r="AA140" s="308"/>
      <c r="AB140" s="308"/>
      <c r="AC140" s="308"/>
      <c r="AD140" s="323" t="s">
        <v>870</v>
      </c>
      <c r="AE140" s="323" t="s">
        <v>796</v>
      </c>
    </row>
    <row r="141" spans="1:31">
      <c r="A141" s="319">
        <v>2</v>
      </c>
      <c r="B141" s="319">
        <v>2</v>
      </c>
      <c r="C141" s="319">
        <v>13</v>
      </c>
      <c r="D141" s="280">
        <v>2</v>
      </c>
      <c r="E141" s="320" t="s">
        <v>743</v>
      </c>
      <c r="F141" s="321">
        <v>43538</v>
      </c>
      <c r="G141" s="308"/>
      <c r="H141" s="308"/>
      <c r="I141" s="308"/>
      <c r="J141" s="308"/>
      <c r="K141" s="308"/>
      <c r="L141" s="308"/>
      <c r="M141" s="308"/>
      <c r="N141" s="308"/>
      <c r="O141" s="308"/>
      <c r="P141" s="308"/>
      <c r="Q141" s="308"/>
      <c r="R141" s="308"/>
      <c r="S141" s="308"/>
      <c r="T141" s="308"/>
      <c r="U141" s="308"/>
      <c r="V141" s="308"/>
      <c r="W141" s="308"/>
      <c r="X141" s="308"/>
      <c r="Y141" s="308"/>
      <c r="Z141" s="308"/>
      <c r="AA141" s="308"/>
      <c r="AB141" s="308"/>
      <c r="AC141" s="308"/>
      <c r="AD141" s="329"/>
      <c r="AE141" s="329"/>
    </row>
    <row r="142" spans="1:31" ht="89.25">
      <c r="A142" s="319">
        <v>2</v>
      </c>
      <c r="B142" s="319">
        <v>2</v>
      </c>
      <c r="C142" s="319">
        <v>13</v>
      </c>
      <c r="D142" s="280" t="s">
        <v>744</v>
      </c>
      <c r="E142" s="320" t="s">
        <v>722</v>
      </c>
      <c r="F142" s="321">
        <v>43538</v>
      </c>
      <c r="G142" s="308"/>
      <c r="H142" s="308"/>
      <c r="I142" s="308"/>
      <c r="J142" s="308"/>
      <c r="K142" s="308"/>
      <c r="L142" s="308"/>
      <c r="M142" s="308"/>
      <c r="N142" s="308"/>
      <c r="O142" s="308"/>
      <c r="P142" s="308"/>
      <c r="Q142" s="308"/>
      <c r="R142" s="308"/>
      <c r="S142" s="308"/>
      <c r="T142" s="308"/>
      <c r="U142" s="308"/>
      <c r="V142" s="308"/>
      <c r="W142" s="308"/>
      <c r="X142" s="308"/>
      <c r="Y142" s="308"/>
      <c r="Z142" s="308"/>
      <c r="AA142" s="308"/>
      <c r="AB142" s="308"/>
      <c r="AC142" s="308"/>
      <c r="AD142" s="330" t="s">
        <v>827</v>
      </c>
      <c r="AE142" s="323" t="s">
        <v>797</v>
      </c>
    </row>
    <row r="143" spans="1:31" ht="89.25">
      <c r="A143" s="319">
        <v>2</v>
      </c>
      <c r="B143" s="319">
        <v>2</v>
      </c>
      <c r="C143" s="319">
        <v>13</v>
      </c>
      <c r="D143" s="280" t="s">
        <v>745</v>
      </c>
      <c r="E143" s="320" t="s">
        <v>750</v>
      </c>
      <c r="F143" s="321">
        <v>43538</v>
      </c>
      <c r="G143" s="308"/>
      <c r="H143" s="308"/>
      <c r="I143" s="308"/>
      <c r="J143" s="308"/>
      <c r="K143" s="308"/>
      <c r="L143" s="308"/>
      <c r="M143" s="308"/>
      <c r="N143" s="308"/>
      <c r="O143" s="308"/>
      <c r="P143" s="308"/>
      <c r="Q143" s="308"/>
      <c r="R143" s="308"/>
      <c r="S143" s="308"/>
      <c r="T143" s="308"/>
      <c r="U143" s="308"/>
      <c r="V143" s="308"/>
      <c r="W143" s="308"/>
      <c r="X143" s="308"/>
      <c r="Y143" s="308"/>
      <c r="Z143" s="308"/>
      <c r="AA143" s="308"/>
      <c r="AB143" s="308"/>
      <c r="AC143" s="308"/>
      <c r="AD143" s="330" t="s">
        <v>827</v>
      </c>
      <c r="AE143" s="323" t="s">
        <v>797</v>
      </c>
    </row>
    <row r="144" spans="1:31" ht="89.25">
      <c r="A144" s="319">
        <v>2</v>
      </c>
      <c r="B144" s="319">
        <v>2</v>
      </c>
      <c r="C144" s="319">
        <v>13</v>
      </c>
      <c r="D144" s="280" t="s">
        <v>746</v>
      </c>
      <c r="E144" s="320" t="s">
        <v>724</v>
      </c>
      <c r="F144" s="321">
        <v>43538</v>
      </c>
      <c r="G144" s="308"/>
      <c r="H144" s="308"/>
      <c r="I144" s="308"/>
      <c r="J144" s="308"/>
      <c r="K144" s="308"/>
      <c r="L144" s="308"/>
      <c r="M144" s="308"/>
      <c r="N144" s="308"/>
      <c r="O144" s="308"/>
      <c r="P144" s="308"/>
      <c r="Q144" s="308"/>
      <c r="R144" s="308"/>
      <c r="S144" s="308"/>
      <c r="T144" s="308"/>
      <c r="U144" s="308"/>
      <c r="V144" s="308"/>
      <c r="W144" s="308"/>
      <c r="X144" s="308"/>
      <c r="Y144" s="308"/>
      <c r="Z144" s="308"/>
      <c r="AA144" s="308"/>
      <c r="AB144" s="308"/>
      <c r="AC144" s="308"/>
      <c r="AD144" s="330" t="s">
        <v>827</v>
      </c>
      <c r="AE144" s="323" t="s">
        <v>797</v>
      </c>
    </row>
    <row r="145" spans="1:31" ht="89.25">
      <c r="A145" s="319">
        <v>2</v>
      </c>
      <c r="B145" s="319">
        <v>2</v>
      </c>
      <c r="C145" s="319">
        <v>13</v>
      </c>
      <c r="D145" s="280" t="s">
        <v>747</v>
      </c>
      <c r="E145" s="320" t="s">
        <v>725</v>
      </c>
      <c r="F145" s="321">
        <v>43538</v>
      </c>
      <c r="G145" s="308"/>
      <c r="H145" s="308"/>
      <c r="I145" s="308"/>
      <c r="J145" s="308"/>
      <c r="K145" s="308"/>
      <c r="L145" s="308"/>
      <c r="M145" s="308"/>
      <c r="N145" s="308"/>
      <c r="O145" s="308"/>
      <c r="P145" s="308"/>
      <c r="Q145" s="308"/>
      <c r="R145" s="308"/>
      <c r="S145" s="308"/>
      <c r="T145" s="308"/>
      <c r="U145" s="308"/>
      <c r="V145" s="308"/>
      <c r="W145" s="308"/>
      <c r="X145" s="308"/>
      <c r="Y145" s="308"/>
      <c r="Z145" s="308"/>
      <c r="AA145" s="308"/>
      <c r="AB145" s="308"/>
      <c r="AC145" s="308"/>
      <c r="AD145" s="330" t="s">
        <v>827</v>
      </c>
      <c r="AE145" s="323" t="s">
        <v>797</v>
      </c>
    </row>
    <row r="146" spans="1:31" ht="89.25">
      <c r="A146" s="319">
        <v>2</v>
      </c>
      <c r="B146" s="319">
        <v>2</v>
      </c>
      <c r="C146" s="319">
        <v>13</v>
      </c>
      <c r="D146" s="280" t="s">
        <v>748</v>
      </c>
      <c r="E146" s="320" t="s">
        <v>726</v>
      </c>
      <c r="F146" s="321">
        <v>43538</v>
      </c>
      <c r="G146" s="308"/>
      <c r="H146" s="308"/>
      <c r="I146" s="308"/>
      <c r="J146" s="308"/>
      <c r="K146" s="308"/>
      <c r="L146" s="308"/>
      <c r="M146" s="308"/>
      <c r="N146" s="308"/>
      <c r="O146" s="308"/>
      <c r="P146" s="308"/>
      <c r="Q146" s="308"/>
      <c r="R146" s="308"/>
      <c r="S146" s="308"/>
      <c r="T146" s="308"/>
      <c r="U146" s="308"/>
      <c r="V146" s="308"/>
      <c r="W146" s="308"/>
      <c r="X146" s="308"/>
      <c r="Y146" s="308"/>
      <c r="Z146" s="308"/>
      <c r="AA146" s="308"/>
      <c r="AB146" s="308"/>
      <c r="AC146" s="308"/>
      <c r="AD146" s="330" t="s">
        <v>827</v>
      </c>
      <c r="AE146" s="323" t="s">
        <v>797</v>
      </c>
    </row>
    <row r="147" spans="1:31" ht="89.25">
      <c r="A147" s="319">
        <v>2</v>
      </c>
      <c r="B147" s="319">
        <v>2</v>
      </c>
      <c r="C147" s="319">
        <v>13</v>
      </c>
      <c r="D147" s="280" t="s">
        <v>749</v>
      </c>
      <c r="E147" s="320" t="s">
        <v>728</v>
      </c>
      <c r="F147" s="321">
        <v>43538</v>
      </c>
      <c r="G147" s="308"/>
      <c r="H147" s="308"/>
      <c r="I147" s="308"/>
      <c r="J147" s="308"/>
      <c r="K147" s="308"/>
      <c r="L147" s="308"/>
      <c r="M147" s="308"/>
      <c r="N147" s="308"/>
      <c r="O147" s="308"/>
      <c r="P147" s="308"/>
      <c r="Q147" s="308"/>
      <c r="R147" s="308"/>
      <c r="S147" s="308"/>
      <c r="T147" s="308"/>
      <c r="U147" s="308"/>
      <c r="V147" s="308"/>
      <c r="W147" s="308"/>
      <c r="X147" s="308"/>
      <c r="Y147" s="308"/>
      <c r="Z147" s="308"/>
      <c r="AA147" s="308"/>
      <c r="AB147" s="308"/>
      <c r="AC147" s="308"/>
      <c r="AD147" s="330" t="s">
        <v>827</v>
      </c>
      <c r="AE147" s="323" t="s">
        <v>797</v>
      </c>
    </row>
    <row r="148" spans="1:31" ht="132">
      <c r="A148" s="319">
        <v>2</v>
      </c>
      <c r="B148" s="319">
        <v>2</v>
      </c>
      <c r="C148" s="319">
        <v>13</v>
      </c>
      <c r="D148" s="280">
        <v>3</v>
      </c>
      <c r="E148" s="320" t="s">
        <v>751</v>
      </c>
      <c r="F148" s="321">
        <v>43538</v>
      </c>
      <c r="G148" s="308"/>
      <c r="H148" s="308"/>
      <c r="I148" s="308"/>
      <c r="J148" s="308"/>
      <c r="K148" s="308"/>
      <c r="L148" s="308"/>
      <c r="M148" s="308"/>
      <c r="N148" s="308"/>
      <c r="O148" s="308"/>
      <c r="P148" s="308"/>
      <c r="Q148" s="308"/>
      <c r="R148" s="308"/>
      <c r="S148" s="308"/>
      <c r="T148" s="308"/>
      <c r="U148" s="308"/>
      <c r="V148" s="308"/>
      <c r="W148" s="308"/>
      <c r="X148" s="308"/>
      <c r="Y148" s="308"/>
      <c r="Z148" s="308"/>
      <c r="AA148" s="308"/>
      <c r="AB148" s="308"/>
      <c r="AC148" s="308"/>
      <c r="AD148" s="335" t="s">
        <v>853</v>
      </c>
      <c r="AE148" s="323" t="s">
        <v>798</v>
      </c>
    </row>
    <row r="149" spans="1:31">
      <c r="A149" s="319">
        <v>2</v>
      </c>
      <c r="B149" s="319">
        <v>3</v>
      </c>
      <c r="C149" s="319">
        <v>0</v>
      </c>
      <c r="D149" s="280">
        <v>0</v>
      </c>
      <c r="E149" s="320" t="s">
        <v>752</v>
      </c>
      <c r="F149" s="321">
        <v>43538</v>
      </c>
      <c r="G149" s="308"/>
      <c r="H149" s="308"/>
      <c r="I149" s="308"/>
      <c r="J149" s="308"/>
      <c r="K149" s="308"/>
      <c r="L149" s="308"/>
      <c r="M149" s="308"/>
      <c r="N149" s="308"/>
      <c r="O149" s="308"/>
      <c r="P149" s="308"/>
      <c r="Q149" s="308"/>
      <c r="R149" s="308"/>
      <c r="S149" s="308"/>
      <c r="T149" s="308"/>
      <c r="U149" s="308"/>
      <c r="V149" s="308"/>
      <c r="W149" s="308"/>
      <c r="X149" s="308"/>
      <c r="Y149" s="308"/>
      <c r="Z149" s="308"/>
      <c r="AA149" s="308"/>
      <c r="AB149" s="308"/>
      <c r="AC149" s="308"/>
      <c r="AD149" s="329"/>
      <c r="AE149" s="329"/>
    </row>
    <row r="150" spans="1:31">
      <c r="A150" s="319">
        <v>2</v>
      </c>
      <c r="B150" s="319">
        <v>3</v>
      </c>
      <c r="C150" s="319">
        <v>14</v>
      </c>
      <c r="D150" s="280">
        <v>0</v>
      </c>
      <c r="E150" s="320" t="s">
        <v>753</v>
      </c>
      <c r="F150" s="321">
        <v>43538</v>
      </c>
      <c r="G150" s="308"/>
      <c r="H150" s="308"/>
      <c r="I150" s="308"/>
      <c r="J150" s="308"/>
      <c r="K150" s="308"/>
      <c r="L150" s="308"/>
      <c r="M150" s="308"/>
      <c r="N150" s="308"/>
      <c r="O150" s="308"/>
      <c r="P150" s="308"/>
      <c r="Q150" s="308"/>
      <c r="R150" s="308"/>
      <c r="S150" s="308"/>
      <c r="T150" s="308"/>
      <c r="U150" s="308"/>
      <c r="V150" s="308"/>
      <c r="W150" s="308"/>
      <c r="X150" s="308"/>
      <c r="Y150" s="308"/>
      <c r="Z150" s="308"/>
      <c r="AA150" s="308"/>
      <c r="AB150" s="308"/>
      <c r="AC150" s="308"/>
      <c r="AD150" s="329"/>
      <c r="AE150" s="329"/>
    </row>
    <row r="151" spans="1:31" ht="76.5">
      <c r="A151" s="319">
        <v>2</v>
      </c>
      <c r="B151" s="319">
        <v>3</v>
      </c>
      <c r="C151" s="319">
        <v>14</v>
      </c>
      <c r="D151" s="280">
        <v>1</v>
      </c>
      <c r="E151" s="320" t="s">
        <v>754</v>
      </c>
      <c r="F151" s="321">
        <v>43538</v>
      </c>
      <c r="G151" s="308"/>
      <c r="H151" s="308"/>
      <c r="I151" s="308"/>
      <c r="J151" s="308"/>
      <c r="K151" s="308"/>
      <c r="L151" s="308"/>
      <c r="M151" s="308"/>
      <c r="N151" s="308"/>
      <c r="O151" s="308"/>
      <c r="P151" s="308"/>
      <c r="Q151" s="308"/>
      <c r="R151" s="308"/>
      <c r="S151" s="308"/>
      <c r="T151" s="308"/>
      <c r="U151" s="308"/>
      <c r="V151" s="308"/>
      <c r="W151" s="308"/>
      <c r="X151" s="308"/>
      <c r="Y151" s="308"/>
      <c r="Z151" s="308"/>
      <c r="AA151" s="308"/>
      <c r="AB151" s="308"/>
      <c r="AC151" s="308"/>
      <c r="AD151" s="330" t="s">
        <v>849</v>
      </c>
      <c r="AE151" s="323" t="s">
        <v>799</v>
      </c>
    </row>
    <row r="152" spans="1:31" ht="60">
      <c r="A152" s="319">
        <v>2</v>
      </c>
      <c r="B152" s="319">
        <v>3</v>
      </c>
      <c r="C152" s="319">
        <v>14</v>
      </c>
      <c r="D152" s="280">
        <v>2</v>
      </c>
      <c r="E152" s="320" t="s">
        <v>755</v>
      </c>
      <c r="F152" s="321">
        <v>43538</v>
      </c>
      <c r="G152" s="308"/>
      <c r="H152" s="308"/>
      <c r="I152" s="308"/>
      <c r="J152" s="308"/>
      <c r="K152" s="308"/>
      <c r="L152" s="308"/>
      <c r="M152" s="308"/>
      <c r="N152" s="308"/>
      <c r="O152" s="308"/>
      <c r="P152" s="308"/>
      <c r="Q152" s="308"/>
      <c r="R152" s="308"/>
      <c r="S152" s="308"/>
      <c r="T152" s="308"/>
      <c r="U152" s="308"/>
      <c r="V152" s="308"/>
      <c r="W152" s="308"/>
      <c r="X152" s="308"/>
      <c r="Y152" s="308"/>
      <c r="Z152" s="308"/>
      <c r="AA152" s="308"/>
      <c r="AB152" s="308"/>
      <c r="AC152" s="308"/>
      <c r="AD152" s="332" t="s">
        <v>875</v>
      </c>
      <c r="AE152" s="323" t="s">
        <v>841</v>
      </c>
    </row>
    <row r="153" spans="1:31">
      <c r="A153" s="319">
        <v>2</v>
      </c>
      <c r="B153" s="319">
        <v>3</v>
      </c>
      <c r="C153" s="319">
        <v>15</v>
      </c>
      <c r="D153" s="280"/>
      <c r="E153" s="320" t="s">
        <v>701</v>
      </c>
      <c r="F153" s="321">
        <v>43538</v>
      </c>
      <c r="G153" s="308"/>
      <c r="H153" s="308"/>
      <c r="I153" s="308"/>
      <c r="J153" s="308"/>
      <c r="K153" s="308"/>
      <c r="L153" s="308"/>
      <c r="M153" s="308"/>
      <c r="N153" s="308"/>
      <c r="O153" s="308"/>
      <c r="P153" s="308"/>
      <c r="Q153" s="308"/>
      <c r="R153" s="308"/>
      <c r="S153" s="308"/>
      <c r="T153" s="308"/>
      <c r="U153" s="308"/>
      <c r="V153" s="308"/>
      <c r="W153" s="308"/>
      <c r="X153" s="308"/>
      <c r="Y153" s="308"/>
      <c r="Z153" s="308"/>
      <c r="AA153" s="308"/>
      <c r="AB153" s="308"/>
      <c r="AC153" s="308"/>
      <c r="AD153" s="323"/>
      <c r="AE153" s="323"/>
    </row>
    <row r="154" spans="1:31" ht="114.75">
      <c r="A154" s="319">
        <v>2</v>
      </c>
      <c r="B154" s="319">
        <v>3</v>
      </c>
      <c r="C154" s="319">
        <v>15</v>
      </c>
      <c r="D154" s="280">
        <v>1</v>
      </c>
      <c r="E154" s="320" t="s">
        <v>756</v>
      </c>
      <c r="F154" s="321">
        <v>43538</v>
      </c>
      <c r="G154" s="308"/>
      <c r="H154" s="308"/>
      <c r="I154" s="308"/>
      <c r="J154" s="308"/>
      <c r="K154" s="308"/>
      <c r="L154" s="308"/>
      <c r="M154" s="308"/>
      <c r="N154" s="308"/>
      <c r="O154" s="308"/>
      <c r="P154" s="308"/>
      <c r="Q154" s="308"/>
      <c r="R154" s="308"/>
      <c r="S154" s="308"/>
      <c r="T154" s="308"/>
      <c r="U154" s="308"/>
      <c r="V154" s="308"/>
      <c r="W154" s="308"/>
      <c r="X154" s="308"/>
      <c r="Y154" s="308"/>
      <c r="Z154" s="308"/>
      <c r="AA154" s="308"/>
      <c r="AB154" s="308"/>
      <c r="AC154" s="308"/>
      <c r="AD154" s="330" t="s">
        <v>824</v>
      </c>
      <c r="AE154" s="323" t="s">
        <v>800</v>
      </c>
    </row>
    <row r="155" spans="1:31" ht="114.75">
      <c r="A155" s="319">
        <v>2</v>
      </c>
      <c r="B155" s="319">
        <v>3</v>
      </c>
      <c r="C155" s="319">
        <v>15</v>
      </c>
      <c r="D155" s="280" t="s">
        <v>704</v>
      </c>
      <c r="E155" s="320" t="s">
        <v>757</v>
      </c>
      <c r="F155" s="321">
        <v>43538</v>
      </c>
      <c r="G155" s="308"/>
      <c r="H155" s="308"/>
      <c r="I155" s="308"/>
      <c r="J155" s="308"/>
      <c r="K155" s="308"/>
      <c r="L155" s="308"/>
      <c r="M155" s="308"/>
      <c r="N155" s="308"/>
      <c r="O155" s="308"/>
      <c r="P155" s="308"/>
      <c r="Q155" s="308"/>
      <c r="R155" s="308"/>
      <c r="S155" s="308"/>
      <c r="T155" s="308"/>
      <c r="U155" s="308"/>
      <c r="V155" s="308"/>
      <c r="W155" s="308"/>
      <c r="X155" s="308"/>
      <c r="Y155" s="308"/>
      <c r="Z155" s="308"/>
      <c r="AA155" s="308"/>
      <c r="AB155" s="308"/>
      <c r="AC155" s="308"/>
      <c r="AD155" s="330" t="s">
        <v>824</v>
      </c>
      <c r="AE155" s="323" t="s">
        <v>842</v>
      </c>
    </row>
    <row r="156" spans="1:31" ht="114.75">
      <c r="A156" s="319">
        <v>2</v>
      </c>
      <c r="B156" s="319">
        <v>3</v>
      </c>
      <c r="C156" s="319">
        <v>15</v>
      </c>
      <c r="D156" s="280" t="s">
        <v>705</v>
      </c>
      <c r="E156" s="320" t="s">
        <v>733</v>
      </c>
      <c r="F156" s="321">
        <v>43538</v>
      </c>
      <c r="G156" s="308"/>
      <c r="H156" s="308"/>
      <c r="I156" s="308"/>
      <c r="J156" s="308"/>
      <c r="K156" s="308"/>
      <c r="L156" s="308"/>
      <c r="M156" s="308"/>
      <c r="N156" s="308"/>
      <c r="O156" s="308"/>
      <c r="P156" s="308"/>
      <c r="Q156" s="308"/>
      <c r="R156" s="308"/>
      <c r="S156" s="308"/>
      <c r="T156" s="308"/>
      <c r="U156" s="308"/>
      <c r="V156" s="308"/>
      <c r="W156" s="308"/>
      <c r="X156" s="308"/>
      <c r="Y156" s="308"/>
      <c r="Z156" s="308"/>
      <c r="AA156" s="308"/>
      <c r="AB156" s="308"/>
      <c r="AC156" s="308"/>
      <c r="AD156" s="330" t="s">
        <v>824</v>
      </c>
      <c r="AE156" s="323" t="s">
        <v>842</v>
      </c>
    </row>
    <row r="157" spans="1:31" ht="114.75">
      <c r="A157" s="319">
        <v>2</v>
      </c>
      <c r="B157" s="319">
        <v>3</v>
      </c>
      <c r="C157" s="319">
        <v>15</v>
      </c>
      <c r="D157" s="280" t="s">
        <v>707</v>
      </c>
      <c r="E157" s="320" t="s">
        <v>734</v>
      </c>
      <c r="F157" s="321">
        <v>43538</v>
      </c>
      <c r="G157" s="308"/>
      <c r="H157" s="308"/>
      <c r="I157" s="308"/>
      <c r="J157" s="308"/>
      <c r="K157" s="308"/>
      <c r="L157" s="308"/>
      <c r="M157" s="308"/>
      <c r="N157" s="308"/>
      <c r="O157" s="308"/>
      <c r="P157" s="308"/>
      <c r="Q157" s="308"/>
      <c r="R157" s="308"/>
      <c r="S157" s="308"/>
      <c r="T157" s="308"/>
      <c r="U157" s="308"/>
      <c r="V157" s="308"/>
      <c r="W157" s="308"/>
      <c r="X157" s="308"/>
      <c r="Y157" s="308"/>
      <c r="Z157" s="308"/>
      <c r="AA157" s="308"/>
      <c r="AB157" s="308"/>
      <c r="AC157" s="308"/>
      <c r="AD157" s="330" t="s">
        <v>824</v>
      </c>
      <c r="AE157" s="323" t="s">
        <v>842</v>
      </c>
    </row>
    <row r="158" spans="1:31" ht="24">
      <c r="A158" s="319">
        <v>2</v>
      </c>
      <c r="B158" s="319">
        <v>3</v>
      </c>
      <c r="C158" s="319">
        <v>15</v>
      </c>
      <c r="D158" s="280" t="s">
        <v>710</v>
      </c>
      <c r="E158" s="320" t="s">
        <v>712</v>
      </c>
      <c r="F158" s="321">
        <v>43538</v>
      </c>
      <c r="G158" s="308"/>
      <c r="H158" s="308"/>
      <c r="I158" s="308"/>
      <c r="J158" s="308"/>
      <c r="K158" s="308"/>
      <c r="L158" s="308"/>
      <c r="M158" s="308"/>
      <c r="N158" s="308"/>
      <c r="O158" s="308"/>
      <c r="P158" s="308"/>
      <c r="Q158" s="308"/>
      <c r="R158" s="308"/>
      <c r="S158" s="308"/>
      <c r="T158" s="308"/>
      <c r="U158" s="308"/>
      <c r="V158" s="308"/>
      <c r="W158" s="308"/>
      <c r="X158" s="308"/>
      <c r="Y158" s="308"/>
      <c r="Z158" s="308"/>
      <c r="AA158" s="308"/>
      <c r="AB158" s="308"/>
      <c r="AC158" s="308"/>
      <c r="AD158" s="330" t="s">
        <v>826</v>
      </c>
      <c r="AE158" s="323" t="s">
        <v>801</v>
      </c>
    </row>
    <row r="159" spans="1:31" ht="60">
      <c r="A159" s="319">
        <v>2</v>
      </c>
      <c r="B159" s="319">
        <v>3</v>
      </c>
      <c r="C159" s="319">
        <v>15</v>
      </c>
      <c r="D159" s="280" t="s">
        <v>711</v>
      </c>
      <c r="E159" s="320" t="s">
        <v>758</v>
      </c>
      <c r="F159" s="321">
        <v>43538</v>
      </c>
      <c r="G159" s="308"/>
      <c r="H159" s="308"/>
      <c r="I159" s="308"/>
      <c r="J159" s="308"/>
      <c r="K159" s="308"/>
      <c r="L159" s="308"/>
      <c r="M159" s="308"/>
      <c r="N159" s="308"/>
      <c r="O159" s="308"/>
      <c r="P159" s="308"/>
      <c r="Q159" s="308"/>
      <c r="R159" s="308"/>
      <c r="S159" s="308"/>
      <c r="T159" s="308"/>
      <c r="U159" s="308"/>
      <c r="V159" s="308"/>
      <c r="W159" s="308"/>
      <c r="X159" s="308"/>
      <c r="Y159" s="308"/>
      <c r="Z159" s="308"/>
      <c r="AA159" s="308"/>
      <c r="AB159" s="308"/>
      <c r="AC159" s="308"/>
      <c r="AD159" s="330" t="s">
        <v>826</v>
      </c>
      <c r="AE159" s="323" t="s">
        <v>802</v>
      </c>
    </row>
    <row r="160" spans="1:31">
      <c r="A160" s="319">
        <v>2</v>
      </c>
      <c r="B160" s="319">
        <v>3</v>
      </c>
      <c r="C160" s="319">
        <v>16</v>
      </c>
      <c r="D160" s="280">
        <v>0</v>
      </c>
      <c r="E160" s="320" t="s">
        <v>759</v>
      </c>
      <c r="F160" s="321">
        <v>43538</v>
      </c>
      <c r="G160" s="308"/>
      <c r="H160" s="308"/>
      <c r="I160" s="308"/>
      <c r="J160" s="308"/>
      <c r="K160" s="308"/>
      <c r="L160" s="308"/>
      <c r="M160" s="308"/>
      <c r="N160" s="308"/>
      <c r="O160" s="308"/>
      <c r="P160" s="308"/>
      <c r="Q160" s="308"/>
      <c r="R160" s="308"/>
      <c r="S160" s="308"/>
      <c r="T160" s="308"/>
      <c r="U160" s="308"/>
      <c r="V160" s="308"/>
      <c r="W160" s="308"/>
      <c r="X160" s="308"/>
      <c r="Y160" s="308"/>
      <c r="Z160" s="308"/>
      <c r="AA160" s="308"/>
      <c r="AB160" s="308"/>
      <c r="AC160" s="308"/>
      <c r="AD160" s="329"/>
      <c r="AE160" s="329"/>
    </row>
    <row r="161" spans="1:31" ht="60">
      <c r="A161" s="319">
        <v>2</v>
      </c>
      <c r="B161" s="319">
        <v>3</v>
      </c>
      <c r="C161" s="319">
        <v>16</v>
      </c>
      <c r="D161" s="280">
        <v>1</v>
      </c>
      <c r="E161" s="320" t="s">
        <v>760</v>
      </c>
      <c r="F161" s="321">
        <v>43538</v>
      </c>
      <c r="G161" s="308"/>
      <c r="H161" s="308"/>
      <c r="I161" s="308"/>
      <c r="J161" s="308"/>
      <c r="K161" s="308"/>
      <c r="L161" s="308"/>
      <c r="M161" s="308"/>
      <c r="N161" s="308"/>
      <c r="O161" s="308"/>
      <c r="P161" s="308"/>
      <c r="Q161" s="308"/>
      <c r="R161" s="308"/>
      <c r="S161" s="308"/>
      <c r="T161" s="308"/>
      <c r="U161" s="308"/>
      <c r="V161" s="308"/>
      <c r="W161" s="308"/>
      <c r="X161" s="308"/>
      <c r="Y161" s="308"/>
      <c r="Z161" s="308"/>
      <c r="AA161" s="308"/>
      <c r="AB161" s="308"/>
      <c r="AC161" s="308"/>
      <c r="AD161" s="330" t="s">
        <v>869</v>
      </c>
      <c r="AE161" s="323" t="s">
        <v>843</v>
      </c>
    </row>
    <row r="162" spans="1:31" ht="60">
      <c r="A162" s="319">
        <v>2</v>
      </c>
      <c r="B162" s="319">
        <v>3</v>
      </c>
      <c r="C162" s="319">
        <v>16</v>
      </c>
      <c r="D162" s="280">
        <v>2</v>
      </c>
      <c r="E162" s="320" t="s">
        <v>761</v>
      </c>
      <c r="F162" s="321">
        <v>43538</v>
      </c>
      <c r="G162" s="308"/>
      <c r="H162" s="308"/>
      <c r="I162" s="308"/>
      <c r="J162" s="308"/>
      <c r="K162" s="308"/>
      <c r="L162" s="308"/>
      <c r="M162" s="308"/>
      <c r="N162" s="308"/>
      <c r="O162" s="308"/>
      <c r="P162" s="308"/>
      <c r="Q162" s="308"/>
      <c r="R162" s="308"/>
      <c r="S162" s="308"/>
      <c r="T162" s="308"/>
      <c r="U162" s="308"/>
      <c r="V162" s="308"/>
      <c r="W162" s="308"/>
      <c r="X162" s="308"/>
      <c r="Y162" s="308"/>
      <c r="Z162" s="308"/>
      <c r="AA162" s="308"/>
      <c r="AB162" s="308"/>
      <c r="AC162" s="308"/>
      <c r="AD162" s="330" t="s">
        <v>869</v>
      </c>
      <c r="AE162" s="323"/>
    </row>
    <row r="163" spans="1:31">
      <c r="A163" s="319">
        <v>2</v>
      </c>
      <c r="B163" s="319">
        <v>3</v>
      </c>
      <c r="C163" s="319">
        <v>17</v>
      </c>
      <c r="D163" s="280">
        <v>0</v>
      </c>
      <c r="E163" s="320" t="s">
        <v>762</v>
      </c>
      <c r="F163" s="321">
        <v>43538</v>
      </c>
      <c r="G163" s="308"/>
      <c r="H163" s="308"/>
      <c r="I163" s="308"/>
      <c r="J163" s="308"/>
      <c r="K163" s="308"/>
      <c r="L163" s="308"/>
      <c r="M163" s="308"/>
      <c r="N163" s="308"/>
      <c r="O163" s="308"/>
      <c r="P163" s="308"/>
      <c r="Q163" s="308"/>
      <c r="R163" s="308"/>
      <c r="S163" s="308"/>
      <c r="T163" s="308"/>
      <c r="U163" s="308"/>
      <c r="V163" s="308"/>
      <c r="W163" s="308"/>
      <c r="X163" s="308"/>
      <c r="Y163" s="308"/>
      <c r="Z163" s="308"/>
      <c r="AA163" s="308"/>
      <c r="AB163" s="308"/>
      <c r="AC163" s="308"/>
      <c r="AD163" s="323"/>
      <c r="AE163" s="323"/>
    </row>
    <row r="164" spans="1:31" ht="168">
      <c r="A164" s="319">
        <v>2</v>
      </c>
      <c r="B164" s="319">
        <v>3</v>
      </c>
      <c r="C164" s="319">
        <v>17</v>
      </c>
      <c r="D164" s="280">
        <v>1</v>
      </c>
      <c r="E164" s="320" t="s">
        <v>763</v>
      </c>
      <c r="F164" s="321">
        <v>43538</v>
      </c>
      <c r="G164" s="308"/>
      <c r="H164" s="308"/>
      <c r="I164" s="308"/>
      <c r="J164" s="308"/>
      <c r="K164" s="308"/>
      <c r="L164" s="308"/>
      <c r="M164" s="308"/>
      <c r="N164" s="308"/>
      <c r="O164" s="308"/>
      <c r="P164" s="308"/>
      <c r="Q164" s="308"/>
      <c r="R164" s="308"/>
      <c r="S164" s="308"/>
      <c r="T164" s="308"/>
      <c r="U164" s="308"/>
      <c r="V164" s="308"/>
      <c r="W164" s="308"/>
      <c r="X164" s="308"/>
      <c r="Y164" s="308"/>
      <c r="Z164" s="308"/>
      <c r="AA164" s="308"/>
      <c r="AB164" s="308"/>
      <c r="AC164" s="308"/>
      <c r="AD164" s="330" t="s">
        <v>868</v>
      </c>
      <c r="AE164" s="323" t="s">
        <v>840</v>
      </c>
    </row>
    <row r="165" spans="1:31" ht="36">
      <c r="A165" s="319">
        <v>2</v>
      </c>
      <c r="B165" s="319">
        <v>3</v>
      </c>
      <c r="C165" s="319">
        <v>17</v>
      </c>
      <c r="D165" s="280">
        <v>2</v>
      </c>
      <c r="E165" s="320" t="s">
        <v>764</v>
      </c>
      <c r="F165" s="321">
        <v>43538</v>
      </c>
      <c r="G165" s="308"/>
      <c r="H165" s="308"/>
      <c r="I165" s="308"/>
      <c r="J165" s="308"/>
      <c r="K165" s="308"/>
      <c r="L165" s="308"/>
      <c r="M165" s="308"/>
      <c r="N165" s="308"/>
      <c r="O165" s="308"/>
      <c r="P165" s="308"/>
      <c r="Q165" s="308"/>
      <c r="R165" s="308"/>
      <c r="S165" s="308"/>
      <c r="T165" s="308"/>
      <c r="U165" s="308"/>
      <c r="V165" s="308"/>
      <c r="W165" s="308"/>
      <c r="X165" s="308"/>
      <c r="Y165" s="308"/>
      <c r="Z165" s="308"/>
      <c r="AA165" s="308"/>
      <c r="AB165" s="308"/>
      <c r="AC165" s="308"/>
      <c r="AD165" s="323"/>
      <c r="AE165" s="323" t="s">
        <v>803</v>
      </c>
    </row>
    <row r="166" spans="1:31" ht="63.75">
      <c r="A166" s="319">
        <v>2</v>
      </c>
      <c r="B166" s="319">
        <v>3</v>
      </c>
      <c r="C166" s="319">
        <v>17</v>
      </c>
      <c r="D166" s="280" t="s">
        <v>744</v>
      </c>
      <c r="E166" s="320" t="s">
        <v>722</v>
      </c>
      <c r="F166" s="321">
        <v>43538</v>
      </c>
      <c r="G166" s="308"/>
      <c r="H166" s="308"/>
      <c r="I166" s="308"/>
      <c r="J166" s="308"/>
      <c r="K166" s="308"/>
      <c r="L166" s="308"/>
      <c r="M166" s="308"/>
      <c r="N166" s="308"/>
      <c r="O166" s="308"/>
      <c r="P166" s="308"/>
      <c r="Q166" s="308"/>
      <c r="R166" s="308"/>
      <c r="S166" s="308"/>
      <c r="T166" s="308"/>
      <c r="U166" s="308"/>
      <c r="V166" s="308"/>
      <c r="W166" s="308"/>
      <c r="X166" s="308"/>
      <c r="Y166" s="308"/>
      <c r="Z166" s="308"/>
      <c r="AA166" s="308"/>
      <c r="AB166" s="308"/>
      <c r="AC166" s="308"/>
      <c r="AD166" s="330" t="s">
        <v>833</v>
      </c>
      <c r="AE166" s="323" t="s">
        <v>803</v>
      </c>
    </row>
    <row r="167" spans="1:31" ht="63.75">
      <c r="A167" s="319">
        <v>2</v>
      </c>
      <c r="B167" s="319">
        <v>3</v>
      </c>
      <c r="C167" s="319">
        <v>17</v>
      </c>
      <c r="D167" s="280" t="s">
        <v>745</v>
      </c>
      <c r="E167" s="320" t="s">
        <v>723</v>
      </c>
      <c r="F167" s="321">
        <v>43538</v>
      </c>
      <c r="G167" s="308"/>
      <c r="H167" s="308"/>
      <c r="I167" s="308"/>
      <c r="J167" s="308"/>
      <c r="K167" s="308"/>
      <c r="L167" s="308"/>
      <c r="M167" s="308"/>
      <c r="N167" s="308"/>
      <c r="O167" s="308"/>
      <c r="P167" s="308"/>
      <c r="Q167" s="308"/>
      <c r="R167" s="308"/>
      <c r="S167" s="308"/>
      <c r="T167" s="308"/>
      <c r="U167" s="308"/>
      <c r="V167" s="308"/>
      <c r="W167" s="308"/>
      <c r="X167" s="308"/>
      <c r="Y167" s="308"/>
      <c r="Z167" s="308"/>
      <c r="AA167" s="308"/>
      <c r="AB167" s="308"/>
      <c r="AC167" s="308"/>
      <c r="AD167" s="330" t="s">
        <v>833</v>
      </c>
      <c r="AE167" s="323" t="s">
        <v>803</v>
      </c>
    </row>
    <row r="168" spans="1:31" ht="63.75">
      <c r="A168" s="319">
        <v>2</v>
      </c>
      <c r="B168" s="319">
        <v>3</v>
      </c>
      <c r="C168" s="319">
        <v>17</v>
      </c>
      <c r="D168" s="280" t="s">
        <v>765</v>
      </c>
      <c r="E168" s="320" t="s">
        <v>724</v>
      </c>
      <c r="F168" s="321">
        <v>43538</v>
      </c>
      <c r="G168" s="308"/>
      <c r="H168" s="308"/>
      <c r="I168" s="308"/>
      <c r="J168" s="308"/>
      <c r="K168" s="308"/>
      <c r="L168" s="308"/>
      <c r="M168" s="308"/>
      <c r="N168" s="308"/>
      <c r="O168" s="308"/>
      <c r="P168" s="308"/>
      <c r="Q168" s="308"/>
      <c r="R168" s="308"/>
      <c r="S168" s="308"/>
      <c r="T168" s="308"/>
      <c r="U168" s="308"/>
      <c r="V168" s="308"/>
      <c r="W168" s="308"/>
      <c r="X168" s="308"/>
      <c r="Y168" s="308"/>
      <c r="Z168" s="308"/>
      <c r="AA168" s="308"/>
      <c r="AB168" s="308"/>
      <c r="AC168" s="308"/>
      <c r="AD168" s="330" t="s">
        <v>833</v>
      </c>
      <c r="AE168" s="323" t="s">
        <v>803</v>
      </c>
    </row>
    <row r="169" spans="1:31" ht="63.75">
      <c r="A169" s="319">
        <v>2</v>
      </c>
      <c r="B169" s="319">
        <v>3</v>
      </c>
      <c r="C169" s="319">
        <v>17</v>
      </c>
      <c r="D169" s="280" t="s">
        <v>747</v>
      </c>
      <c r="E169" s="320" t="s">
        <v>725</v>
      </c>
      <c r="F169" s="321">
        <v>43538</v>
      </c>
      <c r="G169" s="308"/>
      <c r="H169" s="308"/>
      <c r="I169" s="308"/>
      <c r="J169" s="308"/>
      <c r="K169" s="308"/>
      <c r="L169" s="308"/>
      <c r="M169" s="308"/>
      <c r="N169" s="308"/>
      <c r="O169" s="308"/>
      <c r="P169" s="308"/>
      <c r="Q169" s="308"/>
      <c r="R169" s="308"/>
      <c r="S169" s="308"/>
      <c r="T169" s="308"/>
      <c r="U169" s="308"/>
      <c r="V169" s="308"/>
      <c r="W169" s="308"/>
      <c r="X169" s="308"/>
      <c r="Y169" s="308"/>
      <c r="Z169" s="308"/>
      <c r="AA169" s="308"/>
      <c r="AB169" s="308"/>
      <c r="AC169" s="308"/>
      <c r="AD169" s="330" t="s">
        <v>833</v>
      </c>
      <c r="AE169" s="323" t="s">
        <v>803</v>
      </c>
    </row>
    <row r="170" spans="1:31" ht="63.75">
      <c r="A170" s="319">
        <v>2</v>
      </c>
      <c r="B170" s="319">
        <v>3</v>
      </c>
      <c r="C170" s="319">
        <v>17</v>
      </c>
      <c r="D170" s="280" t="s">
        <v>748</v>
      </c>
      <c r="E170" s="320" t="s">
        <v>726</v>
      </c>
      <c r="F170" s="321">
        <v>43538</v>
      </c>
      <c r="G170" s="308"/>
      <c r="H170" s="308"/>
      <c r="I170" s="308"/>
      <c r="J170" s="308"/>
      <c r="K170" s="308"/>
      <c r="L170" s="308"/>
      <c r="M170" s="308"/>
      <c r="N170" s="308"/>
      <c r="O170" s="308"/>
      <c r="P170" s="308"/>
      <c r="Q170" s="308"/>
      <c r="R170" s="308"/>
      <c r="S170" s="308"/>
      <c r="T170" s="308"/>
      <c r="U170" s="308"/>
      <c r="V170" s="308"/>
      <c r="W170" s="308"/>
      <c r="X170" s="308"/>
      <c r="Y170" s="308"/>
      <c r="Z170" s="308"/>
      <c r="AA170" s="308"/>
      <c r="AB170" s="308"/>
      <c r="AC170" s="308"/>
      <c r="AD170" s="330" t="s">
        <v>833</v>
      </c>
      <c r="AE170" s="323" t="s">
        <v>803</v>
      </c>
    </row>
    <row r="171" spans="1:31" ht="63.75">
      <c r="A171" s="319">
        <v>2</v>
      </c>
      <c r="B171" s="319">
        <v>3</v>
      </c>
      <c r="C171" s="319">
        <v>17</v>
      </c>
      <c r="D171" s="280" t="s">
        <v>749</v>
      </c>
      <c r="E171" s="320" t="s">
        <v>728</v>
      </c>
      <c r="F171" s="321">
        <v>43538</v>
      </c>
      <c r="G171" s="308"/>
      <c r="H171" s="308"/>
      <c r="I171" s="308"/>
      <c r="J171" s="308"/>
      <c r="K171" s="308"/>
      <c r="L171" s="308"/>
      <c r="M171" s="308"/>
      <c r="N171" s="308"/>
      <c r="O171" s="308"/>
      <c r="P171" s="308"/>
      <c r="Q171" s="308"/>
      <c r="R171" s="308"/>
      <c r="S171" s="308"/>
      <c r="T171" s="308"/>
      <c r="U171" s="308"/>
      <c r="V171" s="308"/>
      <c r="W171" s="308"/>
      <c r="X171" s="308"/>
      <c r="Y171" s="308"/>
      <c r="Z171" s="308"/>
      <c r="AA171" s="308"/>
      <c r="AB171" s="308"/>
      <c r="AC171" s="308"/>
      <c r="AD171" s="330" t="s">
        <v>833</v>
      </c>
      <c r="AE171" s="323" t="s">
        <v>803</v>
      </c>
    </row>
    <row r="172" spans="1:31">
      <c r="A172" s="319">
        <v>3</v>
      </c>
      <c r="B172" s="319">
        <v>0</v>
      </c>
      <c r="C172" s="319">
        <v>0</v>
      </c>
      <c r="D172" s="280">
        <v>0</v>
      </c>
      <c r="E172" s="320" t="s">
        <v>766</v>
      </c>
      <c r="F172" s="321">
        <v>43538</v>
      </c>
      <c r="G172" s="308"/>
      <c r="H172" s="308"/>
      <c r="I172" s="308"/>
      <c r="J172" s="308"/>
      <c r="K172" s="308"/>
      <c r="L172" s="308"/>
      <c r="M172" s="308"/>
      <c r="N172" s="308"/>
      <c r="O172" s="308"/>
      <c r="P172" s="308"/>
      <c r="Q172" s="308"/>
      <c r="R172" s="308"/>
      <c r="S172" s="308"/>
      <c r="T172" s="308"/>
      <c r="U172" s="308"/>
      <c r="V172" s="308"/>
      <c r="W172" s="308"/>
      <c r="X172" s="308"/>
      <c r="Y172" s="308"/>
      <c r="Z172" s="308"/>
      <c r="AA172" s="308"/>
      <c r="AB172" s="308"/>
      <c r="AC172" s="308"/>
      <c r="AD172" s="329"/>
      <c r="AE172" s="329"/>
    </row>
    <row r="173" spans="1:31">
      <c r="A173" s="319">
        <v>3</v>
      </c>
      <c r="B173" s="319">
        <v>0</v>
      </c>
      <c r="C173" s="319">
        <v>18</v>
      </c>
      <c r="D173" s="280">
        <v>0</v>
      </c>
      <c r="E173" s="320" t="s">
        <v>767</v>
      </c>
      <c r="F173" s="321">
        <v>43538</v>
      </c>
      <c r="G173" s="308"/>
      <c r="H173" s="308"/>
      <c r="I173" s="308"/>
      <c r="J173" s="308"/>
      <c r="K173" s="308"/>
      <c r="L173" s="308"/>
      <c r="M173" s="308"/>
      <c r="N173" s="308"/>
      <c r="O173" s="308"/>
      <c r="P173" s="308"/>
      <c r="Q173" s="308"/>
      <c r="R173" s="308"/>
      <c r="S173" s="308"/>
      <c r="T173" s="308"/>
      <c r="U173" s="308"/>
      <c r="V173" s="308"/>
      <c r="W173" s="308"/>
      <c r="X173" s="308"/>
      <c r="Y173" s="308"/>
      <c r="Z173" s="308"/>
      <c r="AA173" s="308"/>
      <c r="AB173" s="308"/>
      <c r="AC173" s="308"/>
      <c r="AD173" s="329"/>
      <c r="AE173" s="329"/>
    </row>
    <row r="174" spans="1:31" ht="36">
      <c r="A174" s="319">
        <v>3</v>
      </c>
      <c r="B174" s="319">
        <v>0</v>
      </c>
      <c r="C174" s="319">
        <v>18</v>
      </c>
      <c r="D174" s="280">
        <v>1</v>
      </c>
      <c r="E174" s="320" t="s">
        <v>768</v>
      </c>
      <c r="F174" s="321">
        <v>43538</v>
      </c>
      <c r="G174" s="308"/>
      <c r="H174" s="308"/>
      <c r="I174" s="308"/>
      <c r="J174" s="308"/>
      <c r="K174" s="308"/>
      <c r="L174" s="308"/>
      <c r="M174" s="308"/>
      <c r="N174" s="308"/>
      <c r="O174" s="308"/>
      <c r="P174" s="308"/>
      <c r="Q174" s="308"/>
      <c r="R174" s="308"/>
      <c r="S174" s="308"/>
      <c r="T174" s="308"/>
      <c r="U174" s="308"/>
      <c r="V174" s="308"/>
      <c r="W174" s="308"/>
      <c r="X174" s="308"/>
      <c r="Y174" s="308"/>
      <c r="Z174" s="308"/>
      <c r="AA174" s="308"/>
      <c r="AB174" s="308"/>
      <c r="AC174" s="308"/>
      <c r="AD174" s="323" t="s">
        <v>816</v>
      </c>
      <c r="AE174" s="323" t="s">
        <v>804</v>
      </c>
    </row>
    <row r="175" spans="1:31" ht="84">
      <c r="A175" s="319">
        <v>3</v>
      </c>
      <c r="B175" s="319">
        <v>0</v>
      </c>
      <c r="C175" s="319">
        <v>18</v>
      </c>
      <c r="D175" s="280">
        <v>2</v>
      </c>
      <c r="E175" s="320" t="s">
        <v>769</v>
      </c>
      <c r="F175" s="321">
        <v>43538</v>
      </c>
      <c r="G175" s="308"/>
      <c r="H175" s="308"/>
      <c r="I175" s="308"/>
      <c r="J175" s="308"/>
      <c r="K175" s="308"/>
      <c r="L175" s="308"/>
      <c r="M175" s="308"/>
      <c r="N175" s="308"/>
      <c r="O175" s="308"/>
      <c r="P175" s="308"/>
      <c r="Q175" s="308"/>
      <c r="R175" s="308"/>
      <c r="S175" s="308"/>
      <c r="T175" s="308"/>
      <c r="U175" s="308"/>
      <c r="V175" s="308"/>
      <c r="W175" s="308"/>
      <c r="X175" s="308"/>
      <c r="Y175" s="308"/>
      <c r="Z175" s="308"/>
      <c r="AA175" s="308"/>
      <c r="AB175" s="308"/>
      <c r="AC175" s="308"/>
      <c r="AD175" s="323" t="s">
        <v>816</v>
      </c>
      <c r="AE175" s="323" t="s">
        <v>805</v>
      </c>
    </row>
    <row r="176" spans="1:31">
      <c r="A176" s="319">
        <v>3</v>
      </c>
      <c r="B176" s="319">
        <v>0</v>
      </c>
      <c r="C176" s="319">
        <v>19</v>
      </c>
      <c r="D176" s="280">
        <v>0</v>
      </c>
      <c r="E176" s="320" t="s">
        <v>770</v>
      </c>
      <c r="F176" s="321">
        <v>43538</v>
      </c>
      <c r="G176" s="308"/>
      <c r="H176" s="308"/>
      <c r="I176" s="308"/>
      <c r="J176" s="308"/>
      <c r="K176" s="308"/>
      <c r="L176" s="308"/>
      <c r="M176" s="308"/>
      <c r="N176" s="308"/>
      <c r="O176" s="308"/>
      <c r="P176" s="308"/>
      <c r="Q176" s="308"/>
      <c r="R176" s="308"/>
      <c r="S176" s="308"/>
      <c r="T176" s="308"/>
      <c r="U176" s="308"/>
      <c r="V176" s="308"/>
      <c r="W176" s="308"/>
      <c r="X176" s="308"/>
      <c r="Y176" s="308"/>
      <c r="Z176" s="308"/>
      <c r="AA176" s="308"/>
      <c r="AB176" s="308"/>
      <c r="AC176" s="308"/>
      <c r="AD176" s="329"/>
      <c r="AE176" s="329"/>
    </row>
    <row r="177" spans="1:31" ht="108">
      <c r="A177" s="319">
        <v>3</v>
      </c>
      <c r="B177" s="319">
        <v>0</v>
      </c>
      <c r="C177" s="319">
        <v>19</v>
      </c>
      <c r="D177" s="280">
        <v>0</v>
      </c>
      <c r="E177" s="320" t="s">
        <v>771</v>
      </c>
      <c r="F177" s="321">
        <v>43538</v>
      </c>
      <c r="G177" s="308"/>
      <c r="H177" s="308"/>
      <c r="I177" s="308"/>
      <c r="J177" s="308"/>
      <c r="K177" s="308"/>
      <c r="L177" s="308"/>
      <c r="M177" s="308"/>
      <c r="N177" s="308"/>
      <c r="O177" s="308"/>
      <c r="P177" s="308"/>
      <c r="Q177" s="308"/>
      <c r="R177" s="308"/>
      <c r="S177" s="308"/>
      <c r="T177" s="308"/>
      <c r="U177" s="308"/>
      <c r="V177" s="308"/>
      <c r="W177" s="308"/>
      <c r="X177" s="308"/>
      <c r="Y177" s="308"/>
      <c r="Z177" s="308"/>
      <c r="AA177" s="308"/>
      <c r="AB177" s="308"/>
      <c r="AC177" s="308"/>
      <c r="AD177" s="323" t="s">
        <v>806</v>
      </c>
      <c r="AE177" s="323"/>
    </row>
  </sheetData>
  <mergeCells count="4">
    <mergeCell ref="G2:S2"/>
    <mergeCell ref="T2:AA2"/>
    <mergeCell ref="AE50:AE56"/>
    <mergeCell ref="AD50:AD5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67303B4555CF48B97CD22B687A0A2E" ma:contentTypeVersion="0" ma:contentTypeDescription="Create a new document." ma:contentTypeScope="" ma:versionID="850c21cbba529e1014877c389e0d502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B0FB71-9AF2-47EE-A720-3160410CA6AF}">
  <ds:schemaRefs>
    <ds:schemaRef ds:uri="http://schemas.microsoft.com/office/2006/documentManagement/types"/>
    <ds:schemaRef ds:uri="http://schemas.openxmlformats.org/package/2006/metadata/core-properties"/>
    <ds:schemaRef ds:uri="http://purl.org/dc/terms/"/>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5268AB8-F8B9-4A57-9D57-FA367FAAC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BD64DCA-DEAE-4F8E-AB3A-8789C2D00E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SOGL</vt:lpstr>
      <vt:lpstr>Project Gantt</vt:lpstr>
      <vt:lpstr>EIF Dates</vt:lpstr>
      <vt:lpstr>KORRR</vt:lpstr>
      <vt:lpstr>'Project Gantt'!Print_Area</vt:lpstr>
      <vt:lpstr>SOGL!Print_Area</vt:lpstr>
      <vt:lpstr>'Project Gantt'!Print_Titles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cp:lastPrinted>2017-10-16T12:25:48Z</cp:lastPrinted>
  <dcterms:created xsi:type="dcterms:W3CDTF">2016-06-21T08:06:09Z</dcterms:created>
  <dcterms:modified xsi:type="dcterms:W3CDTF">2018-04-20T07:11:41Z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0x0101006667303B4555CF48B97CD22B687A0A2E</vt:lpwstr>
  </property>
  <property fmtid="{D5CDD505-2E9C-101B-9397-08002B2CF9AE}" pid="3" name="_NewReviewCycle">
    <vt:lpwstr/>
  </property>
  <property fmtid="{D5CDD505-2E9C-101B-9397-08002B2CF9AE}" pid="4" name="_AdHocReviewCycleID">
    <vt:i4>1286639934</vt:i4>
  </property>
  <property fmtid="{D5CDD505-2E9C-101B-9397-08002B2CF9AE}" pid="5" name="_EmailSubject">
    <vt:lpwstr>GC0106: Submission of FMR</vt:lpwstr>
  </property>
  <property fmtid="{D5CDD505-2E9C-101B-9397-08002B2CF9AE}" pid="6" name="_AuthorEmail">
    <vt:lpwstr>Grid.Code@nationalgrid.com</vt:lpwstr>
  </property>
  <property fmtid="{D5CDD505-2E9C-101B-9397-08002B2CF9AE}" pid="7" name="_AuthorEmailDisplayName">
    <vt:lpwstr>.Box.Grid.Code</vt:lpwstr>
  </property>
  <property fmtid="{D5CDD505-2E9C-101B-9397-08002B2CF9AE}" pid="8" name="_PreviousAdHocReviewCycleID">
    <vt:i4>978069232</vt:i4>
  </property>
</Properties>
</file>